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255" windowWidth="13530" windowHeight="12420" tabRatio="952" activeTab="19"/>
  </bookViews>
  <sheets>
    <sheet name="Sisukord" sheetId="70" r:id="rId1"/>
    <sheet name="1 Krõll" sheetId="30" r:id="rId2"/>
    <sheet name="Kokku LA" sheetId="24" state="hidden" r:id="rId3"/>
    <sheet name="kokku koolid" sheetId="45" state="hidden" r:id="rId4"/>
    <sheet name="Waldorfühing" sheetId="17" state="hidden" r:id="rId5"/>
    <sheet name="Muud hariduskulud" sheetId="16" state="hidden" r:id="rId6"/>
    <sheet name="Haridusüritused" sheetId="15" state="hidden" r:id="rId7"/>
    <sheet name="KOKKU  HARIDUS" sheetId="14" state="hidden" r:id="rId8"/>
    <sheet name="kokku huvikoolid" sheetId="49" state="hidden" r:id="rId9"/>
    <sheet name="Kultuuriüritused" sheetId="4" state="hidden" r:id="rId10"/>
    <sheet name="KOKKU  KULTUUR" sheetId="34" state="hidden" r:id="rId11"/>
    <sheet name="Spordiüritused" sheetId="31" state="hidden" r:id="rId12"/>
    <sheet name="KOKKU  SPORT" sheetId="40" state="hidden" r:id="rId13"/>
    <sheet name="KOKKU  SOTSIAAL" sheetId="37" state="hidden" r:id="rId14"/>
    <sheet name="2 Karlsson" sheetId="68" r:id="rId15"/>
    <sheet name="3 Midrimaa" sheetId="69" r:id="rId16"/>
    <sheet name="4 Männimäe" sheetId="71" r:id="rId17"/>
    <sheet name="5 Mängupesa" sheetId="72" r:id="rId18"/>
    <sheet name="6 Mesimumm" sheetId="73" r:id="rId19"/>
    <sheet name="7 Jakobson" sheetId="74" r:id="rId20"/>
    <sheet name="8 Kaare Kool" sheetId="75" r:id="rId21"/>
    <sheet name="9 Kesklinna" sheetId="76" r:id="rId22"/>
    <sheet name="10 Paalalinna" sheetId="77" r:id="rId23"/>
    <sheet name="11 Täiskasvanute G" sheetId="78" r:id="rId24"/>
    <sheet name="12 Spordikool" sheetId="79" r:id="rId25"/>
    <sheet name="13 Muusikakool" sheetId="80" r:id="rId26"/>
    <sheet name="14 Huvikool" sheetId="81" r:id="rId27"/>
    <sheet name="15 Kunstikool" sheetId="82" r:id="rId28"/>
    <sheet name="16 Spordikeskus" sheetId="83" r:id="rId29"/>
    <sheet name="17 Sakala Keskus - noorsootöö" sheetId="92" r:id="rId30"/>
    <sheet name="17 Sakala Keskus - kultuur" sheetId="84" r:id="rId31"/>
    <sheet name="20 Kondas" sheetId="87" r:id="rId32"/>
    <sheet name="18 Nukuteater" sheetId="85" r:id="rId33"/>
    <sheet name="19 Linnarmk" sheetId="86" r:id="rId34"/>
    <sheet name="21 Päevakeskus" sheetId="88" r:id="rId35"/>
    <sheet name="31 Veetorn" sheetId="89" r:id="rId36"/>
    <sheet name="22 Asut vahelised tehingud" sheetId="59" r:id="rId37"/>
    <sheet name="23 Koosseis" sheetId="53" r:id="rId38"/>
    <sheet name="24 Pedag tarif" sheetId="52" r:id="rId39"/>
    <sheet name="25 Laste arv" sheetId="55" r:id="rId40"/>
    <sheet name="26 Asutuse invest" sheetId="54" r:id="rId41"/>
    <sheet name="27 Välisrahastus" sheetId="56" r:id="rId42"/>
    <sheet name="28 Liisingud jm kohustused" sheetId="57" r:id="rId43"/>
    <sheet name="29 Haridus" sheetId="42" r:id="rId44"/>
    <sheet name="30 Kultuur" sheetId="33" r:id="rId45"/>
    <sheet name="32 Sport" sheetId="43" r:id="rId46"/>
    <sheet name="33 Sotsiaal" sheetId="38" r:id="rId47"/>
    <sheet name="34 Invest koond" sheetId="60" r:id="rId48"/>
    <sheet name="35 Vara müük" sheetId="61" r:id="rId49"/>
    <sheet name="36 Majandus" sheetId="63" r:id="rId50"/>
    <sheet name="37 Aval suhted turism" sheetId="62" r:id="rId51"/>
    <sheet name="38 Linnavalitsus" sheetId="91" r:id="rId52"/>
    <sheet name="39 Volikogu" sheetId="90" r:id="rId53"/>
  </sheets>
  <definedNames>
    <definedName name="_xlnm._FilterDatabase" localSheetId="44" hidden="1">'30 Kultuur'!$A$2:$L$86</definedName>
    <definedName name="_xlnm._FilterDatabase" localSheetId="51" hidden="1">'38 Linnavalitsus'!$A$2:$N$88</definedName>
    <definedName name="_xlnm.Print_Area" localSheetId="1">'1 Krõll'!$D$1:$L$152</definedName>
    <definedName name="_xlnm.Print_Area" localSheetId="22">'10 Paalalinna'!$D$1:$L$152</definedName>
    <definedName name="_xlnm.Print_Area" localSheetId="23">'11 Täiskasvanute G'!$D$1:$L$152</definedName>
    <definedName name="_xlnm.Print_Area" localSheetId="24">'12 Spordikool'!$D$1:$L$152</definedName>
    <definedName name="_xlnm.Print_Area" localSheetId="25">'13 Muusikakool'!$D$1:$L$152</definedName>
    <definedName name="_xlnm.Print_Area" localSheetId="26">'14 Huvikool'!$D$1:$L$152</definedName>
    <definedName name="_xlnm.Print_Area" localSheetId="27">'15 Kunstikool'!$D$1:$L$152</definedName>
    <definedName name="_xlnm.Print_Area" localSheetId="28">'16 Spordikeskus'!$D$1:$L$152</definedName>
    <definedName name="_xlnm.Print_Area" localSheetId="30">'17 Sakala Keskus - kultuur'!$D$1:$L$152</definedName>
    <definedName name="_xlnm.Print_Area" localSheetId="29">'17 Sakala Keskus - noorsootöö'!$D$1:$L$152</definedName>
    <definedName name="_xlnm.Print_Area" localSheetId="32">'18 Nukuteater'!$D$1:$L$152</definedName>
    <definedName name="_xlnm.Print_Area" localSheetId="33">'19 Linnarmk'!$D$1:$L$152</definedName>
    <definedName name="_xlnm.Print_Area" localSheetId="14">'2 Karlsson'!$D$1:$L$152</definedName>
    <definedName name="_xlnm.Print_Area" localSheetId="31">'20 Kondas'!$D$1:$L$152</definedName>
    <definedName name="_xlnm.Print_Area" localSheetId="34">'21 Päevakeskus'!$D$1:$L$152</definedName>
    <definedName name="_xlnm.Print_Area" localSheetId="39">'25 Laste arv'!$A$1:$Q$56</definedName>
    <definedName name="_xlnm.Print_Area" localSheetId="42">'28 Liisingud jm kohustused'!$A$1:$E$24</definedName>
    <definedName name="_xlnm.Print_Area" localSheetId="43">'29 Haridus'!$A$1:$L$38</definedName>
    <definedName name="_xlnm.Print_Area" localSheetId="15">'3 Midrimaa'!$D$1:$L$152</definedName>
    <definedName name="_xlnm.Print_Area" localSheetId="44">'30 Kultuur'!$A$1:$L$86</definedName>
    <definedName name="_xlnm.Print_Area" localSheetId="35">'31 Veetorn'!$D$1:$L$152</definedName>
    <definedName name="_xlnm.Print_Area" localSheetId="47">'34 Invest koond'!$A$1:$R$37</definedName>
    <definedName name="_xlnm.Print_Area" localSheetId="51">'38 Linnavalitsus'!$C$1:$N$87</definedName>
    <definedName name="_xlnm.Print_Area" localSheetId="52">'39 Volikogu'!$D$1:$L$28</definedName>
    <definedName name="_xlnm.Print_Area" localSheetId="16">'4 Männimäe'!$D$1:$L$152</definedName>
    <definedName name="_xlnm.Print_Area" localSheetId="17">'5 Mängupesa'!$D$1:$L$152</definedName>
    <definedName name="_xlnm.Print_Area" localSheetId="18">'6 Mesimumm'!$D$1:$L$152</definedName>
    <definedName name="_xlnm.Print_Area" localSheetId="19">'7 Jakobson'!$D$1:$L$152</definedName>
    <definedName name="_xlnm.Print_Area" localSheetId="20">'8 Kaare Kool'!$D$1:$L$152</definedName>
    <definedName name="_xlnm.Print_Area" localSheetId="21">'9 Kesklinna'!$D$1:$L$152</definedName>
    <definedName name="_xlnm.Print_Titles" localSheetId="49">'36 Majandus'!$1:$2</definedName>
  </definedNames>
  <calcPr calcId="145621"/>
</workbook>
</file>

<file path=xl/calcChain.xml><?xml version="1.0" encoding="utf-8"?>
<calcChain xmlns="http://schemas.openxmlformats.org/spreadsheetml/2006/main">
  <c r="I94" i="63" l="1"/>
  <c r="G94" i="63"/>
  <c r="H94" i="63"/>
  <c r="K8" i="89"/>
  <c r="K8" i="88"/>
  <c r="K8" i="86"/>
  <c r="K7" i="85"/>
  <c r="K8" i="87"/>
  <c r="K8" i="84"/>
  <c r="K8" i="92"/>
  <c r="K8" i="83"/>
  <c r="K8" i="82"/>
  <c r="K8" i="81"/>
  <c r="K8" i="80"/>
  <c r="K8" i="78"/>
  <c r="K8" i="77"/>
  <c r="K8" i="76"/>
  <c r="K8" i="74"/>
  <c r="K7" i="69"/>
  <c r="H114" i="68" l="1"/>
  <c r="G114" i="69"/>
  <c r="H114" i="69"/>
  <c r="H114" i="71"/>
  <c r="I114" i="71"/>
  <c r="H114" i="73"/>
  <c r="G114" i="74"/>
  <c r="H114" i="74"/>
  <c r="G114" i="75"/>
  <c r="I114" i="75"/>
  <c r="G114" i="76"/>
  <c r="I114" i="76"/>
  <c r="G114" i="77"/>
  <c r="H114" i="77"/>
  <c r="I114" i="77"/>
  <c r="G114" i="78"/>
  <c r="I114" i="80"/>
  <c r="G114" i="81"/>
  <c r="H114" i="81"/>
  <c r="I114" i="81"/>
  <c r="G114" i="92"/>
  <c r="H114" i="92"/>
  <c r="I114" i="92"/>
  <c r="G114" i="84"/>
  <c r="H114" i="84"/>
  <c r="I114" i="84"/>
  <c r="G114" i="87"/>
  <c r="H114" i="87"/>
  <c r="I114" i="87"/>
  <c r="G114" i="85"/>
  <c r="H114" i="85"/>
  <c r="I114" i="85"/>
  <c r="H114" i="86"/>
  <c r="I114" i="86"/>
  <c r="G114" i="89"/>
  <c r="H114" i="89"/>
  <c r="I114" i="89"/>
  <c r="G114" i="30"/>
  <c r="F114" i="74"/>
  <c r="F114" i="75"/>
  <c r="F114" i="76"/>
  <c r="F114" i="77"/>
  <c r="F114" i="78"/>
  <c r="F114" i="81"/>
  <c r="F114" i="82"/>
  <c r="F114" i="84"/>
  <c r="F114" i="87"/>
  <c r="F114" i="85"/>
  <c r="F114" i="89"/>
  <c r="F114" i="30"/>
  <c r="F30" i="68"/>
  <c r="F30" i="69"/>
  <c r="F30" i="71"/>
  <c r="F30" i="72"/>
  <c r="F30" i="73"/>
  <c r="F30" i="74"/>
  <c r="F30" i="75"/>
  <c r="F30" i="76"/>
  <c r="F30" i="77"/>
  <c r="F30" i="78"/>
  <c r="F30" i="79"/>
  <c r="F30" i="80"/>
  <c r="F30" i="81"/>
  <c r="F30" i="82"/>
  <c r="F30" i="92"/>
  <c r="F30" i="84"/>
  <c r="F30" i="87"/>
  <c r="F30" i="85"/>
  <c r="F30" i="86"/>
  <c r="F30" i="88"/>
  <c r="F30" i="89"/>
  <c r="F30" i="30"/>
  <c r="H9" i="68"/>
  <c r="I9" i="68"/>
  <c r="G9" i="69"/>
  <c r="H9" i="69"/>
  <c r="I9" i="69"/>
  <c r="H9" i="71"/>
  <c r="I9" i="71"/>
  <c r="H9" i="72"/>
  <c r="I9" i="72"/>
  <c r="H9" i="73"/>
  <c r="I9" i="73"/>
  <c r="G9" i="74"/>
  <c r="H9" i="74"/>
  <c r="I9" i="74"/>
  <c r="G9" i="75"/>
  <c r="H9" i="75"/>
  <c r="I9" i="75"/>
  <c r="G9" i="76"/>
  <c r="I9" i="76"/>
  <c r="G9" i="77"/>
  <c r="H9" i="77"/>
  <c r="I9" i="77"/>
  <c r="G9" i="78"/>
  <c r="H9" i="78"/>
  <c r="I9" i="78"/>
  <c r="H9" i="79"/>
  <c r="I9" i="79"/>
  <c r="H9" i="80"/>
  <c r="I9" i="80"/>
  <c r="G9" i="81"/>
  <c r="H9" i="81"/>
  <c r="I9" i="81"/>
  <c r="G9" i="82"/>
  <c r="H9" i="82"/>
  <c r="I9" i="82"/>
  <c r="G9" i="83"/>
  <c r="H9" i="83"/>
  <c r="I9" i="83"/>
  <c r="G9" i="92"/>
  <c r="H9" i="92"/>
  <c r="I9" i="92"/>
  <c r="G9" i="84"/>
  <c r="H9" i="84"/>
  <c r="I9" i="84"/>
  <c r="G9" i="87"/>
  <c r="H9" i="87"/>
  <c r="I9" i="87"/>
  <c r="G9" i="85"/>
  <c r="H9" i="85"/>
  <c r="I9" i="85"/>
  <c r="H9" i="86"/>
  <c r="I9" i="86"/>
  <c r="G9" i="89"/>
  <c r="H9" i="89"/>
  <c r="I9" i="89"/>
  <c r="G9" i="30"/>
  <c r="H9" i="30"/>
  <c r="I9" i="30"/>
  <c r="G3" i="68"/>
  <c r="H3" i="68"/>
  <c r="G3" i="69"/>
  <c r="H3" i="69"/>
  <c r="I3" i="69"/>
  <c r="G3" i="71"/>
  <c r="H3" i="71"/>
  <c r="I3" i="71"/>
  <c r="G3" i="72"/>
  <c r="H3" i="72"/>
  <c r="I3" i="72"/>
  <c r="G3" i="73"/>
  <c r="H3" i="73"/>
  <c r="I3" i="73"/>
  <c r="G3" i="74"/>
  <c r="H3" i="74"/>
  <c r="I3" i="74"/>
  <c r="G3" i="75"/>
  <c r="H3" i="75"/>
  <c r="I3" i="75"/>
  <c r="G3" i="76"/>
  <c r="H3" i="76"/>
  <c r="I3" i="76"/>
  <c r="G3" i="77"/>
  <c r="H3" i="77"/>
  <c r="I3" i="77"/>
  <c r="G3" i="78"/>
  <c r="H3" i="78"/>
  <c r="I3" i="78"/>
  <c r="G3" i="79"/>
  <c r="H3" i="79"/>
  <c r="I3" i="79"/>
  <c r="G3" i="80"/>
  <c r="H3" i="80"/>
  <c r="I3" i="80"/>
  <c r="G3" i="81"/>
  <c r="H3" i="81"/>
  <c r="I3" i="81"/>
  <c r="G3" i="82"/>
  <c r="H3" i="82"/>
  <c r="I3" i="82"/>
  <c r="G3" i="83"/>
  <c r="H3" i="83"/>
  <c r="I3" i="83"/>
  <c r="G3" i="92"/>
  <c r="H3" i="92"/>
  <c r="I3" i="92"/>
  <c r="G3" i="84"/>
  <c r="H3" i="84"/>
  <c r="I3" i="84"/>
  <c r="G3" i="87"/>
  <c r="H3" i="87"/>
  <c r="I3" i="87"/>
  <c r="G3" i="85"/>
  <c r="H3" i="85"/>
  <c r="I3" i="85"/>
  <c r="G3" i="86"/>
  <c r="H3" i="86"/>
  <c r="I3" i="86"/>
  <c r="G3" i="88"/>
  <c r="H3" i="88"/>
  <c r="I3" i="88"/>
  <c r="G3" i="89"/>
  <c r="H3" i="89"/>
  <c r="I3" i="89"/>
  <c r="G3" i="30"/>
  <c r="H3" i="30"/>
  <c r="I3" i="30"/>
  <c r="F3" i="68"/>
  <c r="F3" i="69"/>
  <c r="F3" i="71"/>
  <c r="F3" i="72"/>
  <c r="F3" i="74"/>
  <c r="F3" i="75"/>
  <c r="F3" i="76"/>
  <c r="F3" i="77"/>
  <c r="F3" i="78"/>
  <c r="F3" i="79"/>
  <c r="F3" i="80"/>
  <c r="F3" i="81"/>
  <c r="F3" i="82"/>
  <c r="F3" i="83"/>
  <c r="F3" i="92"/>
  <c r="F3" i="84"/>
  <c r="F3" i="87"/>
  <c r="F3" i="85"/>
  <c r="F3" i="86"/>
  <c r="F3" i="88"/>
  <c r="F3" i="89"/>
  <c r="F3" i="30"/>
  <c r="G100" i="68"/>
  <c r="H100" i="68"/>
  <c r="I100" i="68"/>
  <c r="G100" i="69"/>
  <c r="H100" i="69"/>
  <c r="I100" i="69"/>
  <c r="G100" i="71"/>
  <c r="H100" i="71"/>
  <c r="I100" i="71"/>
  <c r="G100" i="72"/>
  <c r="H100" i="72"/>
  <c r="I100" i="72"/>
  <c r="G100" i="73"/>
  <c r="H100" i="73"/>
  <c r="I100" i="73"/>
  <c r="G100" i="74"/>
  <c r="H100" i="74"/>
  <c r="I100" i="74"/>
  <c r="G100" i="75"/>
  <c r="H100" i="75"/>
  <c r="I100" i="75"/>
  <c r="G100" i="76"/>
  <c r="H100" i="76"/>
  <c r="I100" i="76"/>
  <c r="G100" i="77"/>
  <c r="H100" i="77"/>
  <c r="I100" i="77"/>
  <c r="G100" i="78"/>
  <c r="H100" i="78"/>
  <c r="I100" i="78"/>
  <c r="G100" i="79"/>
  <c r="H100" i="79"/>
  <c r="I100" i="79"/>
  <c r="G100" i="80"/>
  <c r="H100" i="80"/>
  <c r="I100" i="80"/>
  <c r="G100" i="81"/>
  <c r="H100" i="81"/>
  <c r="I100" i="81"/>
  <c r="G100" i="82"/>
  <c r="H100" i="82"/>
  <c r="I100" i="82"/>
  <c r="G100" i="83"/>
  <c r="H100" i="83"/>
  <c r="I100" i="83"/>
  <c r="G100" i="92"/>
  <c r="H100" i="92"/>
  <c r="I100" i="92"/>
  <c r="G100" i="84"/>
  <c r="H100" i="84"/>
  <c r="I100" i="84"/>
  <c r="G100" i="87"/>
  <c r="H100" i="87"/>
  <c r="I100" i="87"/>
  <c r="G100" i="85"/>
  <c r="H100" i="85"/>
  <c r="I100" i="85"/>
  <c r="G100" i="86"/>
  <c r="H100" i="86"/>
  <c r="I100" i="86"/>
  <c r="G100" i="88"/>
  <c r="H100" i="88"/>
  <c r="I100" i="88"/>
  <c r="G100" i="89"/>
  <c r="H100" i="89"/>
  <c r="I100" i="89"/>
  <c r="G100" i="30"/>
  <c r="H100" i="30"/>
  <c r="I100" i="30"/>
  <c r="G105" i="68"/>
  <c r="H105" i="68"/>
  <c r="I105" i="68"/>
  <c r="G105" i="69"/>
  <c r="H105" i="69"/>
  <c r="I105" i="69"/>
  <c r="G105" i="71"/>
  <c r="H105" i="71"/>
  <c r="I105" i="71"/>
  <c r="G105" i="72"/>
  <c r="H105" i="72"/>
  <c r="I105" i="72"/>
  <c r="G105" i="73"/>
  <c r="H105" i="73"/>
  <c r="I105" i="73"/>
  <c r="G105" i="74"/>
  <c r="H105" i="74"/>
  <c r="I105" i="74"/>
  <c r="G105" i="75"/>
  <c r="H105" i="75"/>
  <c r="I105" i="75"/>
  <c r="G105" i="76"/>
  <c r="H105" i="76"/>
  <c r="I105" i="76"/>
  <c r="G105" i="77"/>
  <c r="H105" i="77"/>
  <c r="I105" i="77"/>
  <c r="G105" i="78"/>
  <c r="H105" i="78"/>
  <c r="I105" i="78"/>
  <c r="G105" i="79"/>
  <c r="H105" i="79"/>
  <c r="I105" i="79"/>
  <c r="G105" i="80"/>
  <c r="H105" i="80"/>
  <c r="I105" i="80"/>
  <c r="G105" i="81"/>
  <c r="H105" i="81"/>
  <c r="I105" i="81"/>
  <c r="G105" i="82"/>
  <c r="H105" i="82"/>
  <c r="I105" i="82"/>
  <c r="G105" i="83"/>
  <c r="H105" i="83"/>
  <c r="I105" i="83"/>
  <c r="G105" i="92"/>
  <c r="H105" i="92"/>
  <c r="I105" i="92"/>
  <c r="G105" i="84"/>
  <c r="H105" i="84"/>
  <c r="I105" i="84"/>
  <c r="G105" i="87"/>
  <c r="H105" i="87"/>
  <c r="I105" i="87"/>
  <c r="G105" i="85"/>
  <c r="H105" i="85"/>
  <c r="I105" i="85"/>
  <c r="G105" i="86"/>
  <c r="H105" i="86"/>
  <c r="I105" i="86"/>
  <c r="G105" i="88"/>
  <c r="H105" i="88"/>
  <c r="I105" i="88"/>
  <c r="G105" i="89"/>
  <c r="H105" i="89"/>
  <c r="I105" i="89"/>
  <c r="G105" i="30"/>
  <c r="H105" i="30"/>
  <c r="I105" i="30"/>
  <c r="G108" i="68"/>
  <c r="H108" i="68"/>
  <c r="I108" i="68"/>
  <c r="G108" i="69"/>
  <c r="H108" i="69"/>
  <c r="I108" i="69"/>
  <c r="G108" i="71"/>
  <c r="H108" i="71"/>
  <c r="I108" i="71"/>
  <c r="G108" i="72"/>
  <c r="H108" i="72"/>
  <c r="I108" i="72"/>
  <c r="G108" i="73"/>
  <c r="H108" i="73"/>
  <c r="I108" i="73"/>
  <c r="G108" i="74"/>
  <c r="H108" i="74"/>
  <c r="I108" i="74"/>
  <c r="G108" i="75"/>
  <c r="H108" i="75"/>
  <c r="I108" i="75"/>
  <c r="G108" i="76"/>
  <c r="H108" i="76"/>
  <c r="I108" i="76"/>
  <c r="G108" i="77"/>
  <c r="H108" i="77"/>
  <c r="I108" i="77"/>
  <c r="G108" i="78"/>
  <c r="H108" i="78"/>
  <c r="I108" i="78"/>
  <c r="G108" i="79"/>
  <c r="H108" i="79"/>
  <c r="I108" i="79"/>
  <c r="G108" i="80"/>
  <c r="H108" i="80"/>
  <c r="I108" i="80"/>
  <c r="G108" i="81"/>
  <c r="H108" i="81"/>
  <c r="I108" i="81"/>
  <c r="G108" i="82"/>
  <c r="H108" i="82"/>
  <c r="I108" i="82"/>
  <c r="G108" i="83"/>
  <c r="H108" i="83"/>
  <c r="I108" i="83"/>
  <c r="G108" i="92"/>
  <c r="H108" i="92"/>
  <c r="I108" i="92"/>
  <c r="G108" i="84"/>
  <c r="H108" i="84"/>
  <c r="I108" i="84"/>
  <c r="G108" i="87"/>
  <c r="H108" i="87"/>
  <c r="I108" i="87"/>
  <c r="G108" i="85"/>
  <c r="H108" i="85"/>
  <c r="I108" i="85"/>
  <c r="G108" i="86"/>
  <c r="H108" i="86"/>
  <c r="I108" i="86"/>
  <c r="G108" i="88"/>
  <c r="H108" i="88"/>
  <c r="I108" i="88"/>
  <c r="G108" i="89"/>
  <c r="H108" i="89"/>
  <c r="I108" i="89"/>
  <c r="G108" i="30"/>
  <c r="H108" i="30"/>
  <c r="I108" i="30"/>
  <c r="G93" i="68"/>
  <c r="H93" i="68"/>
  <c r="I93" i="68"/>
  <c r="G93" i="69"/>
  <c r="H93" i="69"/>
  <c r="I93" i="69"/>
  <c r="I114" i="69" s="1"/>
  <c r="G93" i="71"/>
  <c r="H93" i="71"/>
  <c r="I93" i="71"/>
  <c r="G93" i="72"/>
  <c r="H93" i="72"/>
  <c r="I93" i="72"/>
  <c r="I114" i="72" s="1"/>
  <c r="G93" i="73"/>
  <c r="H93" i="73"/>
  <c r="I93" i="73"/>
  <c r="I114" i="73" s="1"/>
  <c r="G93" i="74"/>
  <c r="H93" i="74"/>
  <c r="I93" i="74"/>
  <c r="G93" i="75"/>
  <c r="H93" i="75"/>
  <c r="I93" i="75"/>
  <c r="G93" i="76"/>
  <c r="H93" i="76"/>
  <c r="I93" i="76"/>
  <c r="G93" i="77"/>
  <c r="H93" i="77"/>
  <c r="I93" i="77"/>
  <c r="G93" i="78"/>
  <c r="H93" i="78"/>
  <c r="I93" i="78"/>
  <c r="G93" i="79"/>
  <c r="H93" i="79"/>
  <c r="I93" i="79"/>
  <c r="G93" i="80"/>
  <c r="H93" i="80"/>
  <c r="I93" i="80"/>
  <c r="G93" i="81"/>
  <c r="H93" i="81"/>
  <c r="I93" i="81"/>
  <c r="G93" i="82"/>
  <c r="H93" i="82"/>
  <c r="I93" i="82"/>
  <c r="G93" i="83"/>
  <c r="H93" i="83"/>
  <c r="I93" i="83"/>
  <c r="G93" i="92"/>
  <c r="H93" i="92"/>
  <c r="I93" i="92"/>
  <c r="G93" i="84"/>
  <c r="H93" i="84"/>
  <c r="I93" i="84"/>
  <c r="G93" i="87"/>
  <c r="H93" i="87"/>
  <c r="I93" i="87"/>
  <c r="G93" i="85"/>
  <c r="H93" i="85"/>
  <c r="I93" i="85"/>
  <c r="G93" i="86"/>
  <c r="H93" i="86"/>
  <c r="I93" i="86"/>
  <c r="G93" i="88"/>
  <c r="H93" i="88"/>
  <c r="I93" i="88"/>
  <c r="G93" i="89"/>
  <c r="H93" i="89"/>
  <c r="I93" i="89"/>
  <c r="G93" i="30"/>
  <c r="H93" i="30"/>
  <c r="I93" i="30"/>
  <c r="I114" i="30" s="1"/>
  <c r="G88" i="68"/>
  <c r="H88" i="68"/>
  <c r="I88" i="68"/>
  <c r="G88" i="69"/>
  <c r="H88" i="69"/>
  <c r="I88" i="69"/>
  <c r="G88" i="71"/>
  <c r="H88" i="71"/>
  <c r="I88" i="71"/>
  <c r="G88" i="72"/>
  <c r="H88" i="72"/>
  <c r="I88" i="72"/>
  <c r="G88" i="73"/>
  <c r="H88" i="73"/>
  <c r="I88" i="73"/>
  <c r="G88" i="74"/>
  <c r="H88" i="74"/>
  <c r="I88" i="74"/>
  <c r="G88" i="75"/>
  <c r="H88" i="75"/>
  <c r="I88" i="75"/>
  <c r="G88" i="76"/>
  <c r="H88" i="76"/>
  <c r="I88" i="76"/>
  <c r="G88" i="77"/>
  <c r="H88" i="77"/>
  <c r="I88" i="77"/>
  <c r="G88" i="78"/>
  <c r="H88" i="78"/>
  <c r="I88" i="78"/>
  <c r="G88" i="79"/>
  <c r="H88" i="79"/>
  <c r="I88" i="79"/>
  <c r="G88" i="80"/>
  <c r="H88" i="80"/>
  <c r="I88" i="80"/>
  <c r="G88" i="81"/>
  <c r="H88" i="81"/>
  <c r="I88" i="81"/>
  <c r="G88" i="82"/>
  <c r="H88" i="82"/>
  <c r="I88" i="82"/>
  <c r="G88" i="83"/>
  <c r="H88" i="83"/>
  <c r="I88" i="83"/>
  <c r="G88" i="92"/>
  <c r="H88" i="92"/>
  <c r="I88" i="92"/>
  <c r="G88" i="84"/>
  <c r="H88" i="84"/>
  <c r="I88" i="84"/>
  <c r="G88" i="87"/>
  <c r="H88" i="87"/>
  <c r="I88" i="87"/>
  <c r="G88" i="85"/>
  <c r="H88" i="85"/>
  <c r="I88" i="85"/>
  <c r="G88" i="86"/>
  <c r="H88" i="86"/>
  <c r="I88" i="86"/>
  <c r="G88" i="88"/>
  <c r="H88" i="88"/>
  <c r="I88" i="88"/>
  <c r="G88" i="89"/>
  <c r="H88" i="89"/>
  <c r="I88" i="89"/>
  <c r="G88" i="30"/>
  <c r="H88" i="30"/>
  <c r="I88" i="30"/>
  <c r="G72" i="68"/>
  <c r="H72" i="68"/>
  <c r="I72" i="68"/>
  <c r="G72" i="69"/>
  <c r="H72" i="69"/>
  <c r="I72" i="69"/>
  <c r="G72" i="71"/>
  <c r="H72" i="71"/>
  <c r="I72" i="71"/>
  <c r="G72" i="72"/>
  <c r="H72" i="72"/>
  <c r="I72" i="72"/>
  <c r="G72" i="73"/>
  <c r="H72" i="73"/>
  <c r="I72" i="73"/>
  <c r="G72" i="74"/>
  <c r="H72" i="74"/>
  <c r="I72" i="74"/>
  <c r="G72" i="75"/>
  <c r="H72" i="75"/>
  <c r="I72" i="75"/>
  <c r="G72" i="76"/>
  <c r="H72" i="76"/>
  <c r="I72" i="76"/>
  <c r="G72" i="77"/>
  <c r="H72" i="77"/>
  <c r="I72" i="77"/>
  <c r="G72" i="78"/>
  <c r="H72" i="78"/>
  <c r="I72" i="78"/>
  <c r="G72" i="79"/>
  <c r="H72" i="79"/>
  <c r="I72" i="79"/>
  <c r="G72" i="80"/>
  <c r="H72" i="80"/>
  <c r="I72" i="80"/>
  <c r="G72" i="81"/>
  <c r="H72" i="81"/>
  <c r="I72" i="81"/>
  <c r="G72" i="82"/>
  <c r="H72" i="82"/>
  <c r="I72" i="82"/>
  <c r="G72" i="83"/>
  <c r="H72" i="83"/>
  <c r="I72" i="83"/>
  <c r="G72" i="92"/>
  <c r="H72" i="92"/>
  <c r="I72" i="92"/>
  <c r="G72" i="84"/>
  <c r="H72" i="84"/>
  <c r="I72" i="84"/>
  <c r="G72" i="87"/>
  <c r="H72" i="87"/>
  <c r="I72" i="87"/>
  <c r="G72" i="85"/>
  <c r="H72" i="85"/>
  <c r="I72" i="85"/>
  <c r="G72" i="86"/>
  <c r="H72" i="86"/>
  <c r="I72" i="86"/>
  <c r="G72" i="88"/>
  <c r="H72" i="88"/>
  <c r="I72" i="88"/>
  <c r="G72" i="89"/>
  <c r="H72" i="89"/>
  <c r="I72" i="89"/>
  <c r="G72" i="30"/>
  <c r="H72" i="30"/>
  <c r="I72" i="30"/>
  <c r="G65" i="68"/>
  <c r="H65" i="68"/>
  <c r="I65" i="68"/>
  <c r="G65" i="69"/>
  <c r="H65" i="69"/>
  <c r="I65" i="69"/>
  <c r="G65" i="71"/>
  <c r="H65" i="71"/>
  <c r="I65" i="71"/>
  <c r="G65" i="72"/>
  <c r="H65" i="72"/>
  <c r="I65" i="72"/>
  <c r="G65" i="73"/>
  <c r="H65" i="73"/>
  <c r="I65" i="73"/>
  <c r="G65" i="74"/>
  <c r="H65" i="74"/>
  <c r="I65" i="74"/>
  <c r="G65" i="75"/>
  <c r="H65" i="75"/>
  <c r="I65" i="75"/>
  <c r="G65" i="76"/>
  <c r="H65" i="76"/>
  <c r="I65" i="76"/>
  <c r="G65" i="77"/>
  <c r="H65" i="77"/>
  <c r="I65" i="77"/>
  <c r="G65" i="78"/>
  <c r="H65" i="78"/>
  <c r="I65" i="78"/>
  <c r="G65" i="79"/>
  <c r="H65" i="79"/>
  <c r="I65" i="79"/>
  <c r="G65" i="80"/>
  <c r="H65" i="80"/>
  <c r="I65" i="80"/>
  <c r="G65" i="81"/>
  <c r="H65" i="81"/>
  <c r="I65" i="81"/>
  <c r="G65" i="82"/>
  <c r="H65" i="82"/>
  <c r="I65" i="82"/>
  <c r="G65" i="83"/>
  <c r="H65" i="83"/>
  <c r="I65" i="83"/>
  <c r="G65" i="92"/>
  <c r="H65" i="92"/>
  <c r="I65" i="92"/>
  <c r="G65" i="84"/>
  <c r="H65" i="84"/>
  <c r="I65" i="84"/>
  <c r="G65" i="87"/>
  <c r="H65" i="87"/>
  <c r="I65" i="87"/>
  <c r="G65" i="85"/>
  <c r="H65" i="85"/>
  <c r="I65" i="85"/>
  <c r="G65" i="86"/>
  <c r="H65" i="86"/>
  <c r="I65" i="86"/>
  <c r="G65" i="88"/>
  <c r="H65" i="88"/>
  <c r="I65" i="88"/>
  <c r="G65" i="89"/>
  <c r="H65" i="89"/>
  <c r="I65" i="89"/>
  <c r="G65" i="30"/>
  <c r="H65" i="30"/>
  <c r="I65" i="30"/>
  <c r="G59" i="68"/>
  <c r="H59" i="68"/>
  <c r="I59" i="68"/>
  <c r="G59" i="69"/>
  <c r="H59" i="69"/>
  <c r="I59" i="69"/>
  <c r="G59" i="71"/>
  <c r="H59" i="71"/>
  <c r="I59" i="71"/>
  <c r="G59" i="72"/>
  <c r="H59" i="72"/>
  <c r="I59" i="72"/>
  <c r="G59" i="73"/>
  <c r="H59" i="73"/>
  <c r="I59" i="73"/>
  <c r="G59" i="74"/>
  <c r="H59" i="74"/>
  <c r="I59" i="74"/>
  <c r="G59" i="75"/>
  <c r="H59" i="75"/>
  <c r="I59" i="75"/>
  <c r="G59" i="76"/>
  <c r="H59" i="76"/>
  <c r="I59" i="76"/>
  <c r="G59" i="77"/>
  <c r="H59" i="77"/>
  <c r="I59" i="77"/>
  <c r="G59" i="78"/>
  <c r="H59" i="78"/>
  <c r="I59" i="78"/>
  <c r="G59" i="79"/>
  <c r="H59" i="79"/>
  <c r="I59" i="79"/>
  <c r="G59" i="80"/>
  <c r="H59" i="80"/>
  <c r="I59" i="80"/>
  <c r="G59" i="81"/>
  <c r="H59" i="81"/>
  <c r="I59" i="81"/>
  <c r="G59" i="82"/>
  <c r="H59" i="82"/>
  <c r="I59" i="82"/>
  <c r="G59" i="83"/>
  <c r="G114" i="83" s="1"/>
  <c r="H59" i="83"/>
  <c r="H114" i="83" s="1"/>
  <c r="I59" i="83"/>
  <c r="I114" i="83" s="1"/>
  <c r="G59" i="92"/>
  <c r="H59" i="92"/>
  <c r="I59" i="92"/>
  <c r="G59" i="84"/>
  <c r="H59" i="84"/>
  <c r="I59" i="84"/>
  <c r="G59" i="87"/>
  <c r="H59" i="87"/>
  <c r="I59" i="87"/>
  <c r="G59" i="85"/>
  <c r="H59" i="85"/>
  <c r="I59" i="85"/>
  <c r="G59" i="86"/>
  <c r="H59" i="86"/>
  <c r="I59" i="86"/>
  <c r="G59" i="88"/>
  <c r="H59" i="88"/>
  <c r="I59" i="88"/>
  <c r="G59" i="89"/>
  <c r="H59" i="89"/>
  <c r="I59" i="89"/>
  <c r="G59" i="30"/>
  <c r="H59" i="30"/>
  <c r="I59" i="30"/>
  <c r="G48" i="68"/>
  <c r="H48" i="68"/>
  <c r="I48" i="68"/>
  <c r="G48" i="69"/>
  <c r="H48" i="69"/>
  <c r="I48" i="69"/>
  <c r="G48" i="71"/>
  <c r="H48" i="71"/>
  <c r="I48" i="71"/>
  <c r="G48" i="72"/>
  <c r="H48" i="72"/>
  <c r="H114" i="72" s="1"/>
  <c r="I48" i="72"/>
  <c r="G48" i="73"/>
  <c r="H48" i="73"/>
  <c r="I48" i="73"/>
  <c r="G48" i="74"/>
  <c r="H48" i="74"/>
  <c r="I48" i="74"/>
  <c r="G48" i="75"/>
  <c r="H48" i="75"/>
  <c r="I48" i="75"/>
  <c r="G48" i="76"/>
  <c r="H48" i="76"/>
  <c r="I48" i="76"/>
  <c r="G48" i="77"/>
  <c r="H48" i="77"/>
  <c r="I48" i="77"/>
  <c r="G48" i="78"/>
  <c r="H48" i="78"/>
  <c r="I48" i="78"/>
  <c r="G48" i="79"/>
  <c r="H48" i="79"/>
  <c r="I48" i="79"/>
  <c r="I114" i="79" s="1"/>
  <c r="G48" i="80"/>
  <c r="H48" i="80"/>
  <c r="I48" i="80"/>
  <c r="G48" i="81"/>
  <c r="H48" i="81"/>
  <c r="I48" i="81"/>
  <c r="G48" i="82"/>
  <c r="G114" i="82" s="1"/>
  <c r="H48" i="82"/>
  <c r="H114" i="82" s="1"/>
  <c r="I48" i="82"/>
  <c r="I114" i="82" s="1"/>
  <c r="G48" i="83"/>
  <c r="H48" i="83"/>
  <c r="I48" i="83"/>
  <c r="G48" i="92"/>
  <c r="H48" i="92"/>
  <c r="I48" i="92"/>
  <c r="G48" i="84"/>
  <c r="H48" i="84"/>
  <c r="I48" i="84"/>
  <c r="G48" i="87"/>
  <c r="H48" i="87"/>
  <c r="I48" i="87"/>
  <c r="G48" i="85"/>
  <c r="H48" i="85"/>
  <c r="I48" i="85"/>
  <c r="G48" i="86"/>
  <c r="H48" i="86"/>
  <c r="I48" i="86"/>
  <c r="G48" i="88"/>
  <c r="H48" i="88"/>
  <c r="I48" i="88"/>
  <c r="G48" i="89"/>
  <c r="H48" i="89"/>
  <c r="I48" i="89"/>
  <c r="G48" i="30"/>
  <c r="H48" i="30"/>
  <c r="H114" i="30" s="1"/>
  <c r="I48" i="30"/>
  <c r="G44" i="68"/>
  <c r="H44" i="68"/>
  <c r="I44" i="68"/>
  <c r="G44" i="69"/>
  <c r="H44" i="69"/>
  <c r="I44" i="69"/>
  <c r="G44" i="71"/>
  <c r="H44" i="71"/>
  <c r="I44" i="71"/>
  <c r="G44" i="72"/>
  <c r="H44" i="72"/>
  <c r="I44" i="72"/>
  <c r="G44" i="73"/>
  <c r="H44" i="73"/>
  <c r="I44" i="73"/>
  <c r="G44" i="74"/>
  <c r="H44" i="74"/>
  <c r="I44" i="74"/>
  <c r="G44" i="75"/>
  <c r="H44" i="75"/>
  <c r="I44" i="75"/>
  <c r="G44" i="76"/>
  <c r="H44" i="76"/>
  <c r="I44" i="76"/>
  <c r="G44" i="77"/>
  <c r="H44" i="77"/>
  <c r="I44" i="77"/>
  <c r="G44" i="78"/>
  <c r="H44" i="78"/>
  <c r="I44" i="78"/>
  <c r="G44" i="79"/>
  <c r="H44" i="79"/>
  <c r="I44" i="79"/>
  <c r="G44" i="80"/>
  <c r="H44" i="80"/>
  <c r="I44" i="80"/>
  <c r="G44" i="81"/>
  <c r="H44" i="81"/>
  <c r="I44" i="81"/>
  <c r="G44" i="82"/>
  <c r="H44" i="82"/>
  <c r="I44" i="82"/>
  <c r="G44" i="83"/>
  <c r="H44" i="83"/>
  <c r="I44" i="83"/>
  <c r="G44" i="92"/>
  <c r="H44" i="92"/>
  <c r="I44" i="92"/>
  <c r="G44" i="84"/>
  <c r="H44" i="84"/>
  <c r="I44" i="84"/>
  <c r="G44" i="87"/>
  <c r="H44" i="87"/>
  <c r="I44" i="87"/>
  <c r="G44" i="85"/>
  <c r="H44" i="85"/>
  <c r="I44" i="85"/>
  <c r="G44" i="86"/>
  <c r="H44" i="86"/>
  <c r="I44" i="86"/>
  <c r="G44" i="88"/>
  <c r="H44" i="88"/>
  <c r="I44" i="88"/>
  <c r="G44" i="89"/>
  <c r="H44" i="89"/>
  <c r="I44" i="89"/>
  <c r="G44" i="30"/>
  <c r="H44" i="30"/>
  <c r="I44" i="30"/>
  <c r="G31" i="68"/>
  <c r="H31" i="68"/>
  <c r="I31" i="68"/>
  <c r="G31" i="69"/>
  <c r="H31" i="69"/>
  <c r="I31" i="69"/>
  <c r="G31" i="71"/>
  <c r="H31" i="71"/>
  <c r="I31" i="71"/>
  <c r="G31" i="72"/>
  <c r="H31" i="72"/>
  <c r="I31" i="72"/>
  <c r="G31" i="73"/>
  <c r="H31" i="73"/>
  <c r="I31" i="73"/>
  <c r="G31" i="74"/>
  <c r="H31" i="74"/>
  <c r="I31" i="74"/>
  <c r="G31" i="75"/>
  <c r="H31" i="75"/>
  <c r="I31" i="75"/>
  <c r="G31" i="76"/>
  <c r="H31" i="76"/>
  <c r="I31" i="76"/>
  <c r="G31" i="77"/>
  <c r="H31" i="77"/>
  <c r="I31" i="77"/>
  <c r="G31" i="78"/>
  <c r="H31" i="78"/>
  <c r="I31" i="78"/>
  <c r="G31" i="79"/>
  <c r="H31" i="79"/>
  <c r="I31" i="79"/>
  <c r="G31" i="80"/>
  <c r="H31" i="80"/>
  <c r="I31" i="80"/>
  <c r="G31" i="81"/>
  <c r="H31" i="81"/>
  <c r="I31" i="81"/>
  <c r="G31" i="82"/>
  <c r="H31" i="82"/>
  <c r="I31" i="82"/>
  <c r="G31" i="83"/>
  <c r="H31" i="83"/>
  <c r="I31" i="83"/>
  <c r="G31" i="92"/>
  <c r="H31" i="92"/>
  <c r="I31" i="92"/>
  <c r="G31" i="84"/>
  <c r="H31" i="84"/>
  <c r="I31" i="84"/>
  <c r="G31" i="87"/>
  <c r="H31" i="87"/>
  <c r="I31" i="87"/>
  <c r="G31" i="85"/>
  <c r="H31" i="85"/>
  <c r="I31" i="85"/>
  <c r="G31" i="86"/>
  <c r="H31" i="86"/>
  <c r="I31" i="86"/>
  <c r="G31" i="88"/>
  <c r="H31" i="88"/>
  <c r="I31" i="88"/>
  <c r="G31" i="89"/>
  <c r="H31" i="89"/>
  <c r="I31" i="89"/>
  <c r="G31" i="30"/>
  <c r="H31" i="30"/>
  <c r="I31" i="30"/>
  <c r="K26" i="68"/>
  <c r="K26" i="69"/>
  <c r="K26" i="71"/>
  <c r="K26" i="72"/>
  <c r="K26" i="73"/>
  <c r="K26" i="74"/>
  <c r="K26" i="75"/>
  <c r="K26" i="76"/>
  <c r="K26" i="77"/>
  <c r="K26" i="78"/>
  <c r="K26" i="79"/>
  <c r="K26" i="80"/>
  <c r="K26" i="81"/>
  <c r="K26" i="82"/>
  <c r="K26" i="83"/>
  <c r="K26" i="92"/>
  <c r="K26" i="84"/>
  <c r="K26" i="87"/>
  <c r="K26" i="85"/>
  <c r="K26" i="86"/>
  <c r="K26" i="89"/>
  <c r="K26" i="30"/>
  <c r="G26" i="68"/>
  <c r="H26" i="68"/>
  <c r="I26" i="68"/>
  <c r="G26" i="69"/>
  <c r="H26" i="69"/>
  <c r="I26" i="69"/>
  <c r="G26" i="71"/>
  <c r="H26" i="71"/>
  <c r="I26" i="71"/>
  <c r="G26" i="72"/>
  <c r="H26" i="72"/>
  <c r="I26" i="72"/>
  <c r="G26" i="73"/>
  <c r="H26" i="73"/>
  <c r="I26" i="73"/>
  <c r="G26" i="74"/>
  <c r="H26" i="74"/>
  <c r="I26" i="74"/>
  <c r="G26" i="75"/>
  <c r="H26" i="75"/>
  <c r="I26" i="75"/>
  <c r="G26" i="76"/>
  <c r="I26" i="76"/>
  <c r="G26" i="77"/>
  <c r="H26" i="77"/>
  <c r="I26" i="77"/>
  <c r="G26" i="78"/>
  <c r="H26" i="78"/>
  <c r="I26" i="78"/>
  <c r="G26" i="79"/>
  <c r="H26" i="79"/>
  <c r="I26" i="79"/>
  <c r="G26" i="80"/>
  <c r="H26" i="80"/>
  <c r="I26" i="80"/>
  <c r="G26" i="81"/>
  <c r="H26" i="81"/>
  <c r="I26" i="81"/>
  <c r="G26" i="82"/>
  <c r="H26" i="82"/>
  <c r="I26" i="82"/>
  <c r="G26" i="83"/>
  <c r="H26" i="83"/>
  <c r="I26" i="83"/>
  <c r="G26" i="92"/>
  <c r="H26" i="92"/>
  <c r="I26" i="92"/>
  <c r="G26" i="84"/>
  <c r="H26" i="84"/>
  <c r="I26" i="84"/>
  <c r="G26" i="87"/>
  <c r="H26" i="87"/>
  <c r="I26" i="87"/>
  <c r="G26" i="85"/>
  <c r="H26" i="85"/>
  <c r="I26" i="85"/>
  <c r="G26" i="86"/>
  <c r="H26" i="86"/>
  <c r="I26" i="86"/>
  <c r="G26" i="88"/>
  <c r="G26" i="89"/>
  <c r="H26" i="89"/>
  <c r="I26" i="89"/>
  <c r="G26" i="30"/>
  <c r="H26" i="30"/>
  <c r="I26" i="30"/>
  <c r="F26" i="68"/>
  <c r="F26" i="69"/>
  <c r="F26" i="71"/>
  <c r="F26" i="72"/>
  <c r="F26" i="73"/>
  <c r="F26" i="74"/>
  <c r="F26" i="75"/>
  <c r="F26" i="76"/>
  <c r="F26" i="77"/>
  <c r="F26" i="78"/>
  <c r="F26" i="79"/>
  <c r="F26" i="80"/>
  <c r="F26" i="81"/>
  <c r="F26" i="82"/>
  <c r="F26" i="83"/>
  <c r="F26" i="92"/>
  <c r="F26" i="84"/>
  <c r="F26" i="87"/>
  <c r="F26" i="85"/>
  <c r="F26" i="86"/>
  <c r="F26" i="88"/>
  <c r="F26" i="89"/>
  <c r="F26" i="30"/>
  <c r="K22" i="68"/>
  <c r="K22" i="69"/>
  <c r="K22" i="71"/>
  <c r="K22" i="72"/>
  <c r="K22" i="73"/>
  <c r="K22" i="74"/>
  <c r="K22" i="75"/>
  <c r="K22" i="76"/>
  <c r="K22" i="77"/>
  <c r="K22" i="78"/>
  <c r="K22" i="79"/>
  <c r="K22" i="80"/>
  <c r="K22" i="81"/>
  <c r="K22" i="82"/>
  <c r="K22" i="83"/>
  <c r="K22" i="92"/>
  <c r="K22" i="84"/>
  <c r="K22" i="87"/>
  <c r="K22" i="85"/>
  <c r="K22" i="86"/>
  <c r="K22" i="89"/>
  <c r="K22" i="30"/>
  <c r="G22" i="68"/>
  <c r="H22" i="68"/>
  <c r="I22" i="68"/>
  <c r="G22" i="69"/>
  <c r="H22" i="69"/>
  <c r="I22" i="69"/>
  <c r="G22" i="71"/>
  <c r="H22" i="71"/>
  <c r="I22" i="71"/>
  <c r="G22" i="72"/>
  <c r="H22" i="72"/>
  <c r="I22" i="72"/>
  <c r="G22" i="73"/>
  <c r="H22" i="73"/>
  <c r="I22" i="73"/>
  <c r="G22" i="74"/>
  <c r="H22" i="74"/>
  <c r="I22" i="74"/>
  <c r="G22" i="75"/>
  <c r="H22" i="75"/>
  <c r="I22" i="75"/>
  <c r="G22" i="76"/>
  <c r="I22" i="76"/>
  <c r="G22" i="77"/>
  <c r="H22" i="77"/>
  <c r="I22" i="77"/>
  <c r="G22" i="78"/>
  <c r="H22" i="78"/>
  <c r="I22" i="78"/>
  <c r="G22" i="79"/>
  <c r="H22" i="79"/>
  <c r="I22" i="79"/>
  <c r="G22" i="80"/>
  <c r="H22" i="80"/>
  <c r="I22" i="80"/>
  <c r="G22" i="81"/>
  <c r="H22" i="81"/>
  <c r="I22" i="81"/>
  <c r="G22" i="82"/>
  <c r="H22" i="82"/>
  <c r="I22" i="82"/>
  <c r="G22" i="83"/>
  <c r="H22" i="83"/>
  <c r="I22" i="83"/>
  <c r="G22" i="92"/>
  <c r="H22" i="92"/>
  <c r="I22" i="92"/>
  <c r="G22" i="84"/>
  <c r="H22" i="84"/>
  <c r="I22" i="84"/>
  <c r="G22" i="87"/>
  <c r="H22" i="87"/>
  <c r="I22" i="87"/>
  <c r="G22" i="85"/>
  <c r="H22" i="85"/>
  <c r="I22" i="85"/>
  <c r="G22" i="86"/>
  <c r="H22" i="86"/>
  <c r="I22" i="86"/>
  <c r="G22" i="88"/>
  <c r="G22" i="89"/>
  <c r="H22" i="89"/>
  <c r="I22" i="89"/>
  <c r="G22" i="30"/>
  <c r="H22" i="30"/>
  <c r="I22" i="30"/>
  <c r="F22" i="68"/>
  <c r="F22" i="69"/>
  <c r="F22" i="71"/>
  <c r="F22" i="72"/>
  <c r="F22" i="73"/>
  <c r="F22" i="74"/>
  <c r="F22" i="75"/>
  <c r="F22" i="76"/>
  <c r="F22" i="77"/>
  <c r="F22" i="78"/>
  <c r="F22" i="79"/>
  <c r="F22" i="80"/>
  <c r="F22" i="81"/>
  <c r="F22" i="82"/>
  <c r="F22" i="83"/>
  <c r="F22" i="92"/>
  <c r="F22" i="84"/>
  <c r="F22" i="87"/>
  <c r="F22" i="85"/>
  <c r="F22" i="86"/>
  <c r="F22" i="88"/>
  <c r="F22" i="89"/>
  <c r="F22" i="30"/>
  <c r="K10" i="68"/>
  <c r="K10" i="69"/>
  <c r="K10" i="71"/>
  <c r="K10" i="72"/>
  <c r="K10" i="73"/>
  <c r="K10" i="74"/>
  <c r="K10" i="75"/>
  <c r="K10" i="76"/>
  <c r="K10" i="77"/>
  <c r="K10" i="78"/>
  <c r="K10" i="79"/>
  <c r="K10" i="80"/>
  <c r="K10" i="81"/>
  <c r="K10" i="82"/>
  <c r="K10" i="83"/>
  <c r="K10" i="92"/>
  <c r="K10" i="84"/>
  <c r="K10" i="87"/>
  <c r="K10" i="85"/>
  <c r="K10" i="86"/>
  <c r="K10" i="89"/>
  <c r="G10" i="68"/>
  <c r="G114" i="68" s="1"/>
  <c r="H10" i="68"/>
  <c r="I10" i="68"/>
  <c r="G10" i="69"/>
  <c r="H10" i="69"/>
  <c r="I10" i="69"/>
  <c r="G10" i="71"/>
  <c r="G114" i="71" s="1"/>
  <c r="H10" i="71"/>
  <c r="I10" i="71"/>
  <c r="G10" i="72"/>
  <c r="G114" i="72" s="1"/>
  <c r="H10" i="72"/>
  <c r="I10" i="72"/>
  <c r="G10" i="73"/>
  <c r="G114" i="73" s="1"/>
  <c r="H10" i="73"/>
  <c r="I10" i="73"/>
  <c r="G10" i="74"/>
  <c r="H10" i="74"/>
  <c r="I10" i="74"/>
  <c r="G10" i="75"/>
  <c r="H10" i="75"/>
  <c r="I10" i="75"/>
  <c r="G10" i="76"/>
  <c r="H10" i="76"/>
  <c r="I10" i="76"/>
  <c r="G10" i="77"/>
  <c r="H10" i="77"/>
  <c r="I10" i="77"/>
  <c r="G10" i="78"/>
  <c r="H10" i="78"/>
  <c r="I10" i="78"/>
  <c r="G10" i="79"/>
  <c r="G114" i="79" s="1"/>
  <c r="H10" i="79"/>
  <c r="I10" i="79"/>
  <c r="G10" i="80"/>
  <c r="G114" i="80" s="1"/>
  <c r="H10" i="80"/>
  <c r="I10" i="80"/>
  <c r="G10" i="81"/>
  <c r="H10" i="81"/>
  <c r="I10" i="81"/>
  <c r="G10" i="82"/>
  <c r="H10" i="82"/>
  <c r="I10" i="82"/>
  <c r="G10" i="83"/>
  <c r="H10" i="83"/>
  <c r="I10" i="83"/>
  <c r="G10" i="92"/>
  <c r="H10" i="92"/>
  <c r="I10" i="92"/>
  <c r="G10" i="84"/>
  <c r="H10" i="84"/>
  <c r="I10" i="84"/>
  <c r="G10" i="87"/>
  <c r="H10" i="87"/>
  <c r="I10" i="87"/>
  <c r="G10" i="85"/>
  <c r="H10" i="85"/>
  <c r="I10" i="85"/>
  <c r="G10" i="86"/>
  <c r="G114" i="86" s="1"/>
  <c r="H10" i="86"/>
  <c r="I10" i="86"/>
  <c r="G10" i="88"/>
  <c r="G9" i="88" s="1"/>
  <c r="H10" i="88"/>
  <c r="I10" i="88"/>
  <c r="G10" i="89"/>
  <c r="H10" i="89"/>
  <c r="I10" i="89"/>
  <c r="G10" i="30"/>
  <c r="H10" i="30"/>
  <c r="I10" i="30"/>
  <c r="F10" i="68"/>
  <c r="F114" i="68" s="1"/>
  <c r="F10" i="69"/>
  <c r="F114" i="69" s="1"/>
  <c r="F10" i="71"/>
  <c r="F114" i="71" s="1"/>
  <c r="F10" i="72"/>
  <c r="F114" i="72" s="1"/>
  <c r="F10" i="73"/>
  <c r="F10" i="74"/>
  <c r="F10" i="75"/>
  <c r="F10" i="76"/>
  <c r="F10" i="77"/>
  <c r="F10" i="78"/>
  <c r="F10" i="79"/>
  <c r="F114" i="79" s="1"/>
  <c r="F10" i="80"/>
  <c r="F114" i="80" s="1"/>
  <c r="F10" i="81"/>
  <c r="F10" i="82"/>
  <c r="F10" i="83"/>
  <c r="F10" i="92"/>
  <c r="F114" i="92" s="1"/>
  <c r="F10" i="84"/>
  <c r="F10" i="87"/>
  <c r="F10" i="85"/>
  <c r="F10" i="86"/>
  <c r="F114" i="86" s="1"/>
  <c r="F10" i="88"/>
  <c r="F114" i="88" s="1"/>
  <c r="F10" i="89"/>
  <c r="F10" i="30"/>
  <c r="G112" i="68"/>
  <c r="H112" i="68"/>
  <c r="I112" i="68"/>
  <c r="G112" i="69"/>
  <c r="H112" i="69"/>
  <c r="I112" i="69"/>
  <c r="G112" i="71"/>
  <c r="H112" i="71"/>
  <c r="I112" i="71"/>
  <c r="G112" i="72"/>
  <c r="H112" i="72"/>
  <c r="I112" i="72"/>
  <c r="G112" i="73"/>
  <c r="H112" i="73"/>
  <c r="I112" i="73"/>
  <c r="G112" i="74"/>
  <c r="H112" i="74"/>
  <c r="I112" i="74"/>
  <c r="G112" i="75"/>
  <c r="H112" i="75"/>
  <c r="I112" i="75"/>
  <c r="G112" i="76"/>
  <c r="H112" i="76"/>
  <c r="I112" i="76"/>
  <c r="G112" i="77"/>
  <c r="H112" i="77"/>
  <c r="I112" i="77"/>
  <c r="G112" i="78"/>
  <c r="H112" i="78"/>
  <c r="I112" i="78"/>
  <c r="G112" i="79"/>
  <c r="H112" i="79"/>
  <c r="I112" i="79"/>
  <c r="G112" i="80"/>
  <c r="H112" i="80"/>
  <c r="I112" i="80"/>
  <c r="G112" i="81"/>
  <c r="H112" i="81"/>
  <c r="I112" i="81"/>
  <c r="G112" i="82"/>
  <c r="H112" i="82"/>
  <c r="I112" i="82"/>
  <c r="G112" i="83"/>
  <c r="H112" i="83"/>
  <c r="I112" i="83"/>
  <c r="G112" i="92"/>
  <c r="H112" i="92"/>
  <c r="I112" i="92"/>
  <c r="G112" i="84"/>
  <c r="H112" i="84"/>
  <c r="I112" i="84"/>
  <c r="G112" i="87"/>
  <c r="H112" i="87"/>
  <c r="I112" i="87"/>
  <c r="G112" i="85"/>
  <c r="H112" i="85"/>
  <c r="I112" i="85"/>
  <c r="G112" i="86"/>
  <c r="H112" i="86"/>
  <c r="I112" i="86"/>
  <c r="G112" i="88"/>
  <c r="H112" i="88"/>
  <c r="I112" i="88"/>
  <c r="G112" i="89"/>
  <c r="H112" i="89"/>
  <c r="I112" i="89"/>
  <c r="G112" i="30"/>
  <c r="H112" i="30"/>
  <c r="I112" i="30"/>
  <c r="G117" i="68"/>
  <c r="H117" i="68"/>
  <c r="G117" i="69"/>
  <c r="H117" i="69"/>
  <c r="G117" i="71"/>
  <c r="H117" i="71"/>
  <c r="G117" i="72"/>
  <c r="H117" i="72"/>
  <c r="G117" i="73"/>
  <c r="G117" i="74"/>
  <c r="H117" i="74"/>
  <c r="G117" i="75"/>
  <c r="H117" i="75"/>
  <c r="G117" i="76"/>
  <c r="H117" i="76"/>
  <c r="G117" i="77"/>
  <c r="H117" i="77"/>
  <c r="G117" i="78"/>
  <c r="H117" i="78"/>
  <c r="I117" i="78"/>
  <c r="G117" i="79"/>
  <c r="H117" i="79"/>
  <c r="G117" i="80"/>
  <c r="H117" i="80"/>
  <c r="I117" i="80"/>
  <c r="G117" i="81"/>
  <c r="H117" i="81"/>
  <c r="G117" i="82"/>
  <c r="H117" i="82"/>
  <c r="G117" i="83"/>
  <c r="H117" i="83"/>
  <c r="G117" i="92"/>
  <c r="H117" i="92"/>
  <c r="I117" i="92"/>
  <c r="G117" i="84"/>
  <c r="H117" i="84"/>
  <c r="G117" i="87"/>
  <c r="H117" i="87"/>
  <c r="I117" i="87"/>
  <c r="G117" i="85"/>
  <c r="H117" i="85"/>
  <c r="I117" i="85"/>
  <c r="G117" i="86"/>
  <c r="H117" i="86"/>
  <c r="I117" i="86"/>
  <c r="G117" i="88"/>
  <c r="H117" i="88"/>
  <c r="G117" i="89"/>
  <c r="H117" i="89"/>
  <c r="I117" i="89"/>
  <c r="G117" i="30"/>
  <c r="H117" i="30"/>
  <c r="G118" i="68"/>
  <c r="H118" i="68"/>
  <c r="I118" i="68"/>
  <c r="I117" i="68" s="1"/>
  <c r="G118" i="69"/>
  <c r="H118" i="69"/>
  <c r="I118" i="69"/>
  <c r="I117" i="69" s="1"/>
  <c r="G118" i="71"/>
  <c r="H118" i="71"/>
  <c r="I118" i="71"/>
  <c r="I117" i="71" s="1"/>
  <c r="G118" i="72"/>
  <c r="H118" i="72"/>
  <c r="I118" i="72"/>
  <c r="I117" i="72" s="1"/>
  <c r="G118" i="73"/>
  <c r="H118" i="73"/>
  <c r="H117" i="73" s="1"/>
  <c r="I118" i="73"/>
  <c r="I117" i="73" s="1"/>
  <c r="G118" i="74"/>
  <c r="H118" i="74"/>
  <c r="I118" i="74"/>
  <c r="I117" i="74" s="1"/>
  <c r="G118" i="75"/>
  <c r="H118" i="75"/>
  <c r="I118" i="75"/>
  <c r="I117" i="75" s="1"/>
  <c r="G118" i="76"/>
  <c r="H118" i="76"/>
  <c r="I118" i="76"/>
  <c r="G118" i="77"/>
  <c r="H118" i="77"/>
  <c r="I118" i="77"/>
  <c r="I117" i="77" s="1"/>
  <c r="G118" i="78"/>
  <c r="H118" i="78"/>
  <c r="I118" i="78"/>
  <c r="G118" i="79"/>
  <c r="H118" i="79"/>
  <c r="I118" i="79"/>
  <c r="G118" i="80"/>
  <c r="H118" i="80"/>
  <c r="I118" i="80"/>
  <c r="G118" i="81"/>
  <c r="H118" i="81"/>
  <c r="I118" i="81"/>
  <c r="I117" i="81" s="1"/>
  <c r="G118" i="82"/>
  <c r="H118" i="82"/>
  <c r="I118" i="82"/>
  <c r="I117" i="82" s="1"/>
  <c r="G118" i="83"/>
  <c r="H118" i="83"/>
  <c r="I118" i="83"/>
  <c r="I117" i="83" s="1"/>
  <c r="G118" i="92"/>
  <c r="H118" i="92"/>
  <c r="I118" i="92"/>
  <c r="G118" i="84"/>
  <c r="H118" i="84"/>
  <c r="I118" i="84"/>
  <c r="I117" i="84" s="1"/>
  <c r="G118" i="87"/>
  <c r="H118" i="87"/>
  <c r="I118" i="87"/>
  <c r="G118" i="85"/>
  <c r="H118" i="85"/>
  <c r="I118" i="85"/>
  <c r="G118" i="86"/>
  <c r="H118" i="86"/>
  <c r="I118" i="86"/>
  <c r="G118" i="88"/>
  <c r="H118" i="88"/>
  <c r="I118" i="88"/>
  <c r="I117" i="88" s="1"/>
  <c r="G118" i="89"/>
  <c r="H118" i="89"/>
  <c r="I118" i="89"/>
  <c r="G118" i="30"/>
  <c r="H118" i="30"/>
  <c r="I118" i="30"/>
  <c r="I117" i="30" s="1"/>
  <c r="G144" i="68"/>
  <c r="H144" i="68"/>
  <c r="I144" i="68"/>
  <c r="G144" i="69"/>
  <c r="H144" i="69"/>
  <c r="I144" i="69"/>
  <c r="G144" i="71"/>
  <c r="H144" i="71"/>
  <c r="I144" i="71"/>
  <c r="G144" i="72"/>
  <c r="H144" i="72"/>
  <c r="I144" i="72"/>
  <c r="G144" i="73"/>
  <c r="H144" i="73"/>
  <c r="I144" i="73"/>
  <c r="G144" i="74"/>
  <c r="H144" i="74"/>
  <c r="I144" i="74"/>
  <c r="G144" i="75"/>
  <c r="H144" i="75"/>
  <c r="I144" i="75"/>
  <c r="G144" i="76"/>
  <c r="H144" i="76"/>
  <c r="I144" i="76"/>
  <c r="I117" i="76" s="1"/>
  <c r="G144" i="77"/>
  <c r="H144" i="77"/>
  <c r="I144" i="77"/>
  <c r="G144" i="78"/>
  <c r="H144" i="78"/>
  <c r="I144" i="78"/>
  <c r="G144" i="79"/>
  <c r="H144" i="79"/>
  <c r="I144" i="79"/>
  <c r="G144" i="80"/>
  <c r="H144" i="80"/>
  <c r="I144" i="80"/>
  <c r="G144" i="81"/>
  <c r="H144" i="81"/>
  <c r="I144" i="81"/>
  <c r="G144" i="82"/>
  <c r="H144" i="82"/>
  <c r="I144" i="82"/>
  <c r="G144" i="83"/>
  <c r="H144" i="83"/>
  <c r="I144" i="83"/>
  <c r="G144" i="92"/>
  <c r="H144" i="92"/>
  <c r="I144" i="92"/>
  <c r="G144" i="84"/>
  <c r="H144" i="84"/>
  <c r="I144" i="84"/>
  <c r="G144" i="87"/>
  <c r="H144" i="87"/>
  <c r="I144" i="87"/>
  <c r="G144" i="85"/>
  <c r="H144" i="85"/>
  <c r="I144" i="85"/>
  <c r="G144" i="86"/>
  <c r="H144" i="86"/>
  <c r="I144" i="86"/>
  <c r="G144" i="88"/>
  <c r="H144" i="88"/>
  <c r="I144" i="88"/>
  <c r="G144" i="89"/>
  <c r="H144" i="89"/>
  <c r="I144" i="89"/>
  <c r="G144" i="30"/>
  <c r="H144" i="30"/>
  <c r="I144" i="30"/>
  <c r="G151" i="68"/>
  <c r="H151" i="68"/>
  <c r="I151" i="68"/>
  <c r="G151" i="69"/>
  <c r="H151" i="69"/>
  <c r="I151" i="69"/>
  <c r="G151" i="71"/>
  <c r="H151" i="71"/>
  <c r="I151" i="71"/>
  <c r="G151" i="72"/>
  <c r="H151" i="72"/>
  <c r="I151" i="72"/>
  <c r="G151" i="73"/>
  <c r="H151" i="73"/>
  <c r="I151" i="73"/>
  <c r="G151" i="74"/>
  <c r="H151" i="74"/>
  <c r="I151" i="74"/>
  <c r="G151" i="75"/>
  <c r="H151" i="75"/>
  <c r="I151" i="75"/>
  <c r="G151" i="76"/>
  <c r="H151" i="76"/>
  <c r="I151" i="76"/>
  <c r="G151" i="77"/>
  <c r="H151" i="77"/>
  <c r="I151" i="77"/>
  <c r="G151" i="78"/>
  <c r="H151" i="78"/>
  <c r="I151" i="78"/>
  <c r="G151" i="79"/>
  <c r="H151" i="79"/>
  <c r="I151" i="79"/>
  <c r="G151" i="80"/>
  <c r="H151" i="80"/>
  <c r="I151" i="80"/>
  <c r="G151" i="81"/>
  <c r="H151" i="81"/>
  <c r="I151" i="81"/>
  <c r="G151" i="82"/>
  <c r="H151" i="82"/>
  <c r="I151" i="82"/>
  <c r="G151" i="83"/>
  <c r="H151" i="83"/>
  <c r="I151" i="83"/>
  <c r="G151" i="92"/>
  <c r="H151" i="92"/>
  <c r="I151" i="92"/>
  <c r="G151" i="84"/>
  <c r="H151" i="84"/>
  <c r="I151" i="84"/>
  <c r="G151" i="87"/>
  <c r="H151" i="87"/>
  <c r="I151" i="87"/>
  <c r="G151" i="85"/>
  <c r="H151" i="85"/>
  <c r="I151" i="85"/>
  <c r="G151" i="86"/>
  <c r="H151" i="86"/>
  <c r="I151" i="86"/>
  <c r="G151" i="88"/>
  <c r="H151" i="88"/>
  <c r="I151" i="88"/>
  <c r="G151" i="89"/>
  <c r="H151" i="89"/>
  <c r="I151" i="89"/>
  <c r="G151" i="30"/>
  <c r="H151" i="30"/>
  <c r="I151" i="30"/>
  <c r="K60" i="68"/>
  <c r="K60" i="69"/>
  <c r="K60" i="71"/>
  <c r="K60" i="72"/>
  <c r="K60" i="73"/>
  <c r="K60" i="74"/>
  <c r="K60" i="75"/>
  <c r="K60" i="76"/>
  <c r="K60" i="77"/>
  <c r="K60" i="78"/>
  <c r="K60" i="79"/>
  <c r="K60" i="80"/>
  <c r="K60" i="81"/>
  <c r="K60" i="82"/>
  <c r="K60" i="83"/>
  <c r="K60" i="92"/>
  <c r="K60" i="84"/>
  <c r="K60" i="87"/>
  <c r="K60" i="85"/>
  <c r="K60" i="86"/>
  <c r="K60" i="88"/>
  <c r="K60" i="89"/>
  <c r="K60" i="30"/>
  <c r="F59" i="68"/>
  <c r="F59" i="69"/>
  <c r="F59" i="71"/>
  <c r="F59" i="72"/>
  <c r="F59" i="73"/>
  <c r="F59" i="74"/>
  <c r="F59" i="75"/>
  <c r="F59" i="76"/>
  <c r="F59" i="77"/>
  <c r="F59" i="78"/>
  <c r="F59" i="79"/>
  <c r="F59" i="80"/>
  <c r="F59" i="81"/>
  <c r="F59" i="82"/>
  <c r="F59" i="83"/>
  <c r="F30" i="83" s="1"/>
  <c r="F59" i="92"/>
  <c r="F59" i="84"/>
  <c r="F59" i="87"/>
  <c r="F59" i="85"/>
  <c r="F59" i="86"/>
  <c r="F59" i="88"/>
  <c r="F59" i="89"/>
  <c r="F59" i="30"/>
  <c r="K102" i="68"/>
  <c r="K102" i="69"/>
  <c r="K102" i="71"/>
  <c r="K102" i="72"/>
  <c r="K102" i="73"/>
  <c r="K102" i="74"/>
  <c r="K102" i="75"/>
  <c r="K102" i="76"/>
  <c r="K102" i="77"/>
  <c r="K102" i="78"/>
  <c r="K102" i="79"/>
  <c r="K102" i="80"/>
  <c r="K102" i="81"/>
  <c r="K102" i="82"/>
  <c r="K102" i="83"/>
  <c r="K102" i="92"/>
  <c r="K102" i="84"/>
  <c r="K102" i="87"/>
  <c r="K102" i="85"/>
  <c r="K102" i="86"/>
  <c r="K102" i="88"/>
  <c r="K102" i="89"/>
  <c r="K102" i="30"/>
  <c r="J100" i="68"/>
  <c r="K100" i="68"/>
  <c r="J100" i="69"/>
  <c r="K100" i="69"/>
  <c r="J100" i="71"/>
  <c r="K100" i="71"/>
  <c r="J100" i="72"/>
  <c r="K100" i="72"/>
  <c r="J100" i="73"/>
  <c r="K100" i="73"/>
  <c r="J100" i="74"/>
  <c r="J100" i="75"/>
  <c r="K100" i="75"/>
  <c r="J100" i="76"/>
  <c r="K100" i="76"/>
  <c r="J100" i="77"/>
  <c r="K100" i="77"/>
  <c r="J100" i="78"/>
  <c r="K100" i="78"/>
  <c r="J100" i="79"/>
  <c r="K100" i="79"/>
  <c r="J100" i="80"/>
  <c r="K100" i="80"/>
  <c r="J100" i="81"/>
  <c r="K100" i="81"/>
  <c r="J100" i="82"/>
  <c r="K100" i="82"/>
  <c r="J100" i="83"/>
  <c r="K100" i="83"/>
  <c r="J100" i="92"/>
  <c r="K100" i="92"/>
  <c r="J100" i="84"/>
  <c r="K100" i="84"/>
  <c r="J100" i="87"/>
  <c r="K100" i="87"/>
  <c r="J100" i="85"/>
  <c r="K100" i="85"/>
  <c r="J100" i="86"/>
  <c r="K100" i="86"/>
  <c r="J100" i="88"/>
  <c r="K100" i="88"/>
  <c r="J100" i="89"/>
  <c r="K100" i="89"/>
  <c r="J100" i="30"/>
  <c r="K100" i="30"/>
  <c r="F100" i="68"/>
  <c r="F100" i="69"/>
  <c r="F100" i="71"/>
  <c r="F100" i="72"/>
  <c r="F100" i="73"/>
  <c r="F100" i="74"/>
  <c r="F100" i="75"/>
  <c r="F100" i="76"/>
  <c r="F100" i="77"/>
  <c r="F100" i="78"/>
  <c r="F100" i="79"/>
  <c r="F100" i="80"/>
  <c r="F100" i="81"/>
  <c r="F100" i="82"/>
  <c r="F100" i="83"/>
  <c r="F100" i="92"/>
  <c r="F100" i="84"/>
  <c r="F100" i="87"/>
  <c r="F100" i="85"/>
  <c r="F100" i="86"/>
  <c r="F100" i="88"/>
  <c r="F100" i="89"/>
  <c r="F100" i="30"/>
  <c r="K6" i="68"/>
  <c r="K6" i="69"/>
  <c r="K6" i="71"/>
  <c r="K6" i="72"/>
  <c r="K6" i="73"/>
  <c r="K6" i="74"/>
  <c r="K6" i="75"/>
  <c r="K6" i="76"/>
  <c r="K6" i="77"/>
  <c r="K6" i="78"/>
  <c r="K6" i="79"/>
  <c r="K6" i="80"/>
  <c r="K6" i="81"/>
  <c r="K6" i="82"/>
  <c r="K6" i="83"/>
  <c r="K6" i="92"/>
  <c r="K6" i="84"/>
  <c r="K6" i="87"/>
  <c r="K6" i="85"/>
  <c r="K6" i="86"/>
  <c r="K6" i="88"/>
  <c r="K6" i="89"/>
  <c r="K6" i="30"/>
  <c r="I117" i="79" l="1"/>
  <c r="I114" i="78"/>
  <c r="H114" i="78"/>
  <c r="G9" i="86"/>
  <c r="G9" i="80"/>
  <c r="G9" i="79"/>
  <c r="G9" i="73"/>
  <c r="G9" i="72"/>
  <c r="G9" i="71"/>
  <c r="G9" i="68"/>
  <c r="G114" i="88"/>
  <c r="F114" i="83"/>
  <c r="K8" i="79"/>
  <c r="I29" i="78"/>
  <c r="I29" i="77"/>
  <c r="I29" i="74" l="1"/>
  <c r="H25" i="75"/>
  <c r="H24" i="75"/>
  <c r="I29" i="75"/>
  <c r="K8" i="75"/>
  <c r="I79" i="68" l="1"/>
  <c r="I79" i="69"/>
  <c r="I79" i="71"/>
  <c r="I79" i="72"/>
  <c r="I79" i="73"/>
  <c r="I79" i="74"/>
  <c r="I79" i="75"/>
  <c r="I79" i="76"/>
  <c r="I79" i="77"/>
  <c r="I79" i="78"/>
  <c r="I79" i="79"/>
  <c r="I79" i="80"/>
  <c r="I79" i="81"/>
  <c r="I79" i="82"/>
  <c r="I79" i="83"/>
  <c r="I79" i="92"/>
  <c r="I79" i="84"/>
  <c r="I79" i="87"/>
  <c r="I79" i="85"/>
  <c r="I79" i="86"/>
  <c r="I79" i="88"/>
  <c r="I79" i="89"/>
  <c r="I79" i="30"/>
  <c r="H79" i="68"/>
  <c r="H79" i="69"/>
  <c r="H79" i="71"/>
  <c r="H79" i="72"/>
  <c r="H79" i="73"/>
  <c r="H79" i="74"/>
  <c r="H79" i="75"/>
  <c r="H114" i="75" s="1"/>
  <c r="H79" i="76"/>
  <c r="H79" i="77"/>
  <c r="H79" i="78"/>
  <c r="H79" i="79"/>
  <c r="H114" i="79" s="1"/>
  <c r="H79" i="80"/>
  <c r="H79" i="81"/>
  <c r="H79" i="82"/>
  <c r="H79" i="83"/>
  <c r="H79" i="92"/>
  <c r="H79" i="84"/>
  <c r="H79" i="87"/>
  <c r="H79" i="85"/>
  <c r="H79" i="86"/>
  <c r="H79" i="88"/>
  <c r="H79" i="89"/>
  <c r="H79" i="30"/>
  <c r="H24" i="74"/>
  <c r="K23" i="69"/>
  <c r="K24" i="69"/>
  <c r="K25" i="69"/>
  <c r="K27" i="69"/>
  <c r="K28" i="69"/>
  <c r="K29" i="69"/>
  <c r="K31" i="69"/>
  <c r="K32" i="69"/>
  <c r="K33" i="69"/>
  <c r="K34" i="69"/>
  <c r="K35" i="69"/>
  <c r="K36" i="69"/>
  <c r="K37" i="69"/>
  <c r="K38" i="69"/>
  <c r="K39" i="69"/>
  <c r="K40" i="69"/>
  <c r="K41" i="69"/>
  <c r="K42" i="69"/>
  <c r="K43" i="69"/>
  <c r="K45" i="69"/>
  <c r="K46" i="69"/>
  <c r="K47" i="69"/>
  <c r="K48" i="69"/>
  <c r="K49" i="69"/>
  <c r="K50" i="69"/>
  <c r="K51" i="69"/>
  <c r="K52" i="69"/>
  <c r="K53" i="69"/>
  <c r="K54" i="69"/>
  <c r="K55" i="69"/>
  <c r="K56" i="69"/>
  <c r="K57" i="69"/>
  <c r="K58" i="69"/>
  <c r="K59" i="69"/>
  <c r="K61" i="69"/>
  <c r="K62" i="69"/>
  <c r="K63" i="69"/>
  <c r="K64" i="69"/>
  <c r="K65" i="69"/>
  <c r="K66" i="69"/>
  <c r="K67" i="69"/>
  <c r="K68" i="69"/>
  <c r="K69" i="69"/>
  <c r="K70" i="69"/>
  <c r="K71" i="69"/>
  <c r="K72" i="69"/>
  <c r="K73" i="69"/>
  <c r="K74" i="69"/>
  <c r="K75" i="69"/>
  <c r="K76" i="69"/>
  <c r="K77" i="69"/>
  <c r="K78" i="69"/>
  <c r="K79" i="69"/>
  <c r="K80" i="69"/>
  <c r="K81" i="69"/>
  <c r="K82" i="69"/>
  <c r="K83" i="69"/>
  <c r="K84" i="69"/>
  <c r="K85" i="69"/>
  <c r="K86" i="69"/>
  <c r="K87" i="69"/>
  <c r="K88" i="69"/>
  <c r="K89" i="69"/>
  <c r="K90" i="69"/>
  <c r="K91" i="69"/>
  <c r="K92" i="69"/>
  <c r="K93" i="69"/>
  <c r="K94" i="69"/>
  <c r="K95" i="69"/>
  <c r="K96" i="69"/>
  <c r="K97" i="69"/>
  <c r="K98" i="69"/>
  <c r="K99" i="69"/>
  <c r="K101" i="69"/>
  <c r="K103" i="69"/>
  <c r="K104" i="69"/>
  <c r="K105" i="69"/>
  <c r="K106" i="69"/>
  <c r="K107" i="69"/>
  <c r="K108" i="69"/>
  <c r="K109" i="69"/>
  <c r="K110" i="69"/>
  <c r="K111" i="69"/>
  <c r="K112" i="69"/>
  <c r="K113" i="69"/>
  <c r="K23" i="71"/>
  <c r="K24" i="71"/>
  <c r="K25" i="71"/>
  <c r="K27" i="71"/>
  <c r="K28" i="71"/>
  <c r="K29" i="71"/>
  <c r="K31" i="71"/>
  <c r="K32" i="71"/>
  <c r="K33" i="71"/>
  <c r="K34" i="71"/>
  <c r="K35" i="71"/>
  <c r="K36" i="71"/>
  <c r="K37" i="71"/>
  <c r="K38" i="71"/>
  <c r="K39" i="71"/>
  <c r="K40" i="71"/>
  <c r="K41" i="71"/>
  <c r="K42" i="71"/>
  <c r="K43" i="71"/>
  <c r="K45" i="71"/>
  <c r="K46" i="71"/>
  <c r="K47" i="71"/>
  <c r="K48" i="71"/>
  <c r="K49" i="71"/>
  <c r="K50" i="71"/>
  <c r="K51" i="71"/>
  <c r="K52" i="71"/>
  <c r="K53" i="71"/>
  <c r="K54" i="71"/>
  <c r="K55" i="71"/>
  <c r="K56" i="71"/>
  <c r="K57" i="71"/>
  <c r="K58" i="71"/>
  <c r="K59" i="71"/>
  <c r="K61" i="71"/>
  <c r="K62" i="71"/>
  <c r="K63" i="71"/>
  <c r="K64" i="71"/>
  <c r="K65" i="71"/>
  <c r="K66" i="71"/>
  <c r="K67" i="71"/>
  <c r="K68" i="71"/>
  <c r="K69" i="71"/>
  <c r="K70" i="71"/>
  <c r="K71" i="71"/>
  <c r="K72" i="71"/>
  <c r="K73" i="71"/>
  <c r="K74" i="71"/>
  <c r="K75" i="71"/>
  <c r="K76" i="71"/>
  <c r="K77" i="71"/>
  <c r="K78" i="71"/>
  <c r="K79" i="71"/>
  <c r="K80" i="71"/>
  <c r="K81" i="71"/>
  <c r="K82" i="71"/>
  <c r="K83" i="71"/>
  <c r="K84" i="71"/>
  <c r="K85" i="71"/>
  <c r="K86" i="71"/>
  <c r="K87" i="71"/>
  <c r="K88" i="71"/>
  <c r="K89" i="71"/>
  <c r="K90" i="71"/>
  <c r="K91" i="71"/>
  <c r="K92" i="71"/>
  <c r="K93" i="71"/>
  <c r="K94" i="71"/>
  <c r="K95" i="71"/>
  <c r="K96" i="71"/>
  <c r="K97" i="71"/>
  <c r="K98" i="71"/>
  <c r="K99" i="71"/>
  <c r="K101" i="71"/>
  <c r="K103" i="71"/>
  <c r="K104" i="71"/>
  <c r="K105" i="71"/>
  <c r="K106" i="71"/>
  <c r="K107" i="71"/>
  <c r="K108" i="71"/>
  <c r="K109" i="71"/>
  <c r="K110" i="71"/>
  <c r="K111" i="71"/>
  <c r="K112" i="71"/>
  <c r="K113" i="71"/>
  <c r="K23" i="72"/>
  <c r="K24" i="72"/>
  <c r="K25" i="72"/>
  <c r="K27" i="72"/>
  <c r="K28" i="72"/>
  <c r="K29" i="72"/>
  <c r="K31" i="72"/>
  <c r="K32" i="72"/>
  <c r="K33" i="72"/>
  <c r="K34" i="72"/>
  <c r="K35" i="72"/>
  <c r="K36" i="72"/>
  <c r="K37" i="72"/>
  <c r="K38" i="72"/>
  <c r="K39" i="72"/>
  <c r="K40" i="72"/>
  <c r="K41" i="72"/>
  <c r="K42" i="72"/>
  <c r="K43" i="72"/>
  <c r="K45" i="72"/>
  <c r="K46" i="72"/>
  <c r="K47" i="72"/>
  <c r="K48" i="72"/>
  <c r="K49" i="72"/>
  <c r="K50" i="72"/>
  <c r="K51" i="72"/>
  <c r="K52" i="72"/>
  <c r="K53" i="72"/>
  <c r="K54" i="72"/>
  <c r="K55" i="72"/>
  <c r="K56" i="72"/>
  <c r="K57" i="72"/>
  <c r="K58" i="72"/>
  <c r="K59" i="72"/>
  <c r="K61" i="72"/>
  <c r="K62" i="72"/>
  <c r="K63" i="72"/>
  <c r="K64" i="72"/>
  <c r="K65" i="72"/>
  <c r="K66" i="72"/>
  <c r="K67" i="72"/>
  <c r="K68" i="72"/>
  <c r="K69" i="72"/>
  <c r="K70" i="72"/>
  <c r="K71" i="72"/>
  <c r="K72" i="72"/>
  <c r="K73" i="72"/>
  <c r="K74" i="72"/>
  <c r="K75" i="72"/>
  <c r="K76" i="72"/>
  <c r="K77" i="72"/>
  <c r="K78" i="72"/>
  <c r="K79" i="72"/>
  <c r="K80" i="72"/>
  <c r="K81" i="72"/>
  <c r="K82" i="72"/>
  <c r="K83" i="72"/>
  <c r="K84" i="72"/>
  <c r="K85" i="72"/>
  <c r="K86" i="72"/>
  <c r="K87" i="72"/>
  <c r="K88" i="72"/>
  <c r="K89" i="72"/>
  <c r="K90" i="72"/>
  <c r="K91" i="72"/>
  <c r="K92" i="72"/>
  <c r="K93" i="72"/>
  <c r="K94" i="72"/>
  <c r="K95" i="72"/>
  <c r="K96" i="72"/>
  <c r="K97" i="72"/>
  <c r="K98" i="72"/>
  <c r="K99" i="72"/>
  <c r="K101" i="72"/>
  <c r="K103" i="72"/>
  <c r="K104" i="72"/>
  <c r="K105" i="72"/>
  <c r="K106" i="72"/>
  <c r="K107" i="72"/>
  <c r="K108" i="72"/>
  <c r="K109" i="72"/>
  <c r="K110" i="72"/>
  <c r="K111" i="72"/>
  <c r="K112" i="72"/>
  <c r="K113" i="72"/>
  <c r="K23" i="73"/>
  <c r="K24" i="73"/>
  <c r="K25" i="73"/>
  <c r="K27" i="73"/>
  <c r="K28" i="73"/>
  <c r="K29" i="73"/>
  <c r="K31" i="73"/>
  <c r="K32" i="73"/>
  <c r="K33" i="73"/>
  <c r="K34" i="73"/>
  <c r="K35" i="73"/>
  <c r="K36" i="73"/>
  <c r="K37" i="73"/>
  <c r="K38" i="73"/>
  <c r="K39" i="73"/>
  <c r="K40" i="73"/>
  <c r="K41" i="73"/>
  <c r="K42" i="73"/>
  <c r="K43" i="73"/>
  <c r="K45" i="73"/>
  <c r="K46" i="73"/>
  <c r="K47" i="73"/>
  <c r="K48" i="73"/>
  <c r="K49" i="73"/>
  <c r="K50" i="73"/>
  <c r="K51" i="73"/>
  <c r="K52" i="73"/>
  <c r="K53" i="73"/>
  <c r="K54" i="73"/>
  <c r="K55" i="73"/>
  <c r="K56" i="73"/>
  <c r="K57" i="73"/>
  <c r="K58" i="73"/>
  <c r="K59" i="73"/>
  <c r="K61" i="73"/>
  <c r="K62" i="73"/>
  <c r="K63" i="73"/>
  <c r="K64" i="73"/>
  <c r="K65" i="73"/>
  <c r="K66" i="73"/>
  <c r="K67" i="73"/>
  <c r="K68" i="73"/>
  <c r="K69" i="73"/>
  <c r="K70" i="73"/>
  <c r="K71" i="73"/>
  <c r="K72" i="73"/>
  <c r="K73" i="73"/>
  <c r="K74" i="73"/>
  <c r="K75" i="73"/>
  <c r="K76" i="73"/>
  <c r="K77" i="73"/>
  <c r="K78" i="73"/>
  <c r="K79" i="73"/>
  <c r="K80" i="73"/>
  <c r="K81" i="73"/>
  <c r="K82" i="73"/>
  <c r="K83" i="73"/>
  <c r="K84" i="73"/>
  <c r="K85" i="73"/>
  <c r="K86" i="73"/>
  <c r="K87" i="73"/>
  <c r="K88" i="73"/>
  <c r="K89" i="73"/>
  <c r="K90" i="73"/>
  <c r="K91" i="73"/>
  <c r="K92" i="73"/>
  <c r="K93" i="73"/>
  <c r="K94" i="73"/>
  <c r="K95" i="73"/>
  <c r="K96" i="73"/>
  <c r="K97" i="73"/>
  <c r="K98" i="73"/>
  <c r="K99" i="73"/>
  <c r="K101" i="73"/>
  <c r="K103" i="73"/>
  <c r="K104" i="73"/>
  <c r="K105" i="73"/>
  <c r="K106" i="73"/>
  <c r="K107" i="73"/>
  <c r="K108" i="73"/>
  <c r="K109" i="73"/>
  <c r="K110" i="73"/>
  <c r="K111" i="73"/>
  <c r="K112" i="73"/>
  <c r="K113" i="73"/>
  <c r="K23" i="74"/>
  <c r="K27" i="74"/>
  <c r="K29" i="74"/>
  <c r="K31" i="74"/>
  <c r="K32" i="74"/>
  <c r="K33" i="74"/>
  <c r="K34" i="74"/>
  <c r="K35" i="74"/>
  <c r="K36" i="74"/>
  <c r="K37" i="74"/>
  <c r="K38" i="74"/>
  <c r="K39" i="74"/>
  <c r="K40" i="74"/>
  <c r="K42" i="74"/>
  <c r="K43" i="74"/>
  <c r="K45" i="74"/>
  <c r="K46" i="74"/>
  <c r="K47" i="74"/>
  <c r="K48" i="74"/>
  <c r="K49" i="74"/>
  <c r="K50" i="74"/>
  <c r="K51" i="74"/>
  <c r="K52" i="74"/>
  <c r="K53" i="74"/>
  <c r="K54" i="74"/>
  <c r="K55" i="74"/>
  <c r="K56" i="74"/>
  <c r="K57" i="74"/>
  <c r="K58" i="74"/>
  <c r="K59" i="74"/>
  <c r="K61" i="74"/>
  <c r="K62" i="74"/>
  <c r="K63" i="74"/>
  <c r="K64" i="74"/>
  <c r="K65" i="74"/>
  <c r="K66" i="74"/>
  <c r="K67" i="74"/>
  <c r="K68" i="74"/>
  <c r="K69" i="74"/>
  <c r="K70" i="74"/>
  <c r="K71" i="74"/>
  <c r="K73" i="74"/>
  <c r="K74" i="74"/>
  <c r="K75" i="74"/>
  <c r="K76" i="74"/>
  <c r="K77" i="74"/>
  <c r="K78" i="74"/>
  <c r="K79" i="74"/>
  <c r="K80" i="74"/>
  <c r="K81" i="74"/>
  <c r="K82" i="74"/>
  <c r="K83" i="74"/>
  <c r="K84" i="74"/>
  <c r="K85" i="74"/>
  <c r="K86" i="74"/>
  <c r="K87" i="74"/>
  <c r="K88" i="74"/>
  <c r="K89" i="74"/>
  <c r="K90" i="74"/>
  <c r="K91" i="74"/>
  <c r="K92" i="74"/>
  <c r="K94" i="74"/>
  <c r="K95" i="74"/>
  <c r="K96" i="74"/>
  <c r="K97" i="74"/>
  <c r="K98" i="74"/>
  <c r="K99" i="74"/>
  <c r="K101" i="74"/>
  <c r="K100" i="74" s="1"/>
  <c r="K103" i="74"/>
  <c r="K104" i="74"/>
  <c r="K105" i="74"/>
  <c r="K106" i="74"/>
  <c r="K107" i="74"/>
  <c r="K108" i="74"/>
  <c r="K109" i="74"/>
  <c r="K110" i="74"/>
  <c r="K111" i="74"/>
  <c r="K112" i="74"/>
  <c r="K113" i="74"/>
  <c r="K23" i="75"/>
  <c r="K24" i="75"/>
  <c r="K27" i="75"/>
  <c r="K28" i="75"/>
  <c r="K29" i="75"/>
  <c r="K31" i="75"/>
  <c r="K32" i="75"/>
  <c r="K33" i="75"/>
  <c r="K34" i="75"/>
  <c r="K35" i="75"/>
  <c r="K36" i="75"/>
  <c r="K37" i="75"/>
  <c r="K38" i="75"/>
  <c r="K39" i="75"/>
  <c r="K40" i="75"/>
  <c r="K41" i="75"/>
  <c r="K42" i="75"/>
  <c r="K43" i="75"/>
  <c r="K45" i="75"/>
  <c r="K46" i="75"/>
  <c r="K47" i="75"/>
  <c r="K48" i="75"/>
  <c r="K49" i="75"/>
  <c r="K50" i="75"/>
  <c r="K51" i="75"/>
  <c r="K52" i="75"/>
  <c r="K53" i="75"/>
  <c r="K54" i="75"/>
  <c r="K55" i="75"/>
  <c r="K56" i="75"/>
  <c r="K57" i="75"/>
  <c r="K58" i="75"/>
  <c r="K59" i="75"/>
  <c r="K61" i="75"/>
  <c r="K62" i="75"/>
  <c r="K63" i="75"/>
  <c r="K64" i="75"/>
  <c r="K65" i="75"/>
  <c r="K66" i="75"/>
  <c r="K67" i="75"/>
  <c r="K68" i="75"/>
  <c r="K69" i="75"/>
  <c r="K70" i="75"/>
  <c r="K71" i="75"/>
  <c r="K72" i="75"/>
  <c r="K73" i="75"/>
  <c r="K74" i="75"/>
  <c r="K75" i="75"/>
  <c r="K76" i="75"/>
  <c r="K77" i="75"/>
  <c r="K78" i="75"/>
  <c r="K79" i="75"/>
  <c r="K80" i="75"/>
  <c r="K81" i="75"/>
  <c r="K82" i="75"/>
  <c r="K83" i="75"/>
  <c r="K84" i="75"/>
  <c r="K85" i="75"/>
  <c r="K86" i="75"/>
  <c r="K87" i="75"/>
  <c r="K88" i="75"/>
  <c r="K89" i="75"/>
  <c r="K90" i="75"/>
  <c r="K91" i="75"/>
  <c r="K92" i="75"/>
  <c r="K94" i="75"/>
  <c r="K95" i="75"/>
  <c r="K96" i="75"/>
  <c r="K97" i="75"/>
  <c r="K98" i="75"/>
  <c r="K99" i="75"/>
  <c r="K101" i="75"/>
  <c r="K103" i="75"/>
  <c r="K104" i="75"/>
  <c r="K105" i="75"/>
  <c r="K106" i="75"/>
  <c r="K107" i="75"/>
  <c r="K108" i="75"/>
  <c r="K109" i="75"/>
  <c r="K110" i="75"/>
  <c r="K111" i="75"/>
  <c r="K112" i="75"/>
  <c r="K113" i="75"/>
  <c r="K23" i="76"/>
  <c r="K24" i="76"/>
  <c r="K27" i="76"/>
  <c r="K28" i="76"/>
  <c r="K29" i="76"/>
  <c r="K31" i="76"/>
  <c r="K32" i="76"/>
  <c r="K33" i="76"/>
  <c r="K34" i="76"/>
  <c r="K35" i="76"/>
  <c r="K36" i="76"/>
  <c r="K37" i="76"/>
  <c r="K38" i="76"/>
  <c r="K39" i="76"/>
  <c r="K40" i="76"/>
  <c r="K41" i="76"/>
  <c r="K42" i="76"/>
  <c r="K43" i="76"/>
  <c r="K45" i="76"/>
  <c r="K46" i="76"/>
  <c r="K47" i="76"/>
  <c r="K49" i="76"/>
  <c r="K50" i="76"/>
  <c r="K51" i="76"/>
  <c r="K52" i="76"/>
  <c r="K53" i="76"/>
  <c r="K54" i="76"/>
  <c r="K55" i="76"/>
  <c r="K56" i="76"/>
  <c r="K57" i="76"/>
  <c r="K58" i="76"/>
  <c r="K59" i="76"/>
  <c r="K61" i="76"/>
  <c r="K62" i="76"/>
  <c r="K63" i="76"/>
  <c r="K64" i="76"/>
  <c r="K65" i="76"/>
  <c r="K66" i="76"/>
  <c r="K67" i="76"/>
  <c r="K68" i="76"/>
  <c r="K69" i="76"/>
  <c r="K70" i="76"/>
  <c r="K71" i="76"/>
  <c r="K72" i="76"/>
  <c r="K73" i="76"/>
  <c r="K74" i="76"/>
  <c r="K75" i="76"/>
  <c r="K76" i="76"/>
  <c r="K77" i="76"/>
  <c r="K78" i="76"/>
  <c r="K79" i="76"/>
  <c r="K80" i="76"/>
  <c r="K81" i="76"/>
  <c r="K82" i="76"/>
  <c r="K83" i="76"/>
  <c r="K84" i="76"/>
  <c r="K85" i="76"/>
  <c r="K86" i="76"/>
  <c r="K87" i="76"/>
  <c r="K88" i="76"/>
  <c r="K89" i="76"/>
  <c r="K90" i="76"/>
  <c r="K91" i="76"/>
  <c r="K92" i="76"/>
  <c r="K94" i="76"/>
  <c r="K95" i="76"/>
  <c r="K96" i="76"/>
  <c r="K97" i="76"/>
  <c r="K98" i="76"/>
  <c r="K99" i="76"/>
  <c r="K101" i="76"/>
  <c r="K103" i="76"/>
  <c r="K104" i="76"/>
  <c r="K105" i="76"/>
  <c r="K106" i="76"/>
  <c r="K107" i="76"/>
  <c r="K108" i="76"/>
  <c r="K109" i="76"/>
  <c r="K110" i="76"/>
  <c r="K111" i="76"/>
  <c r="K112" i="76"/>
  <c r="K113" i="76"/>
  <c r="K23" i="77"/>
  <c r="K24" i="77"/>
  <c r="K27" i="77"/>
  <c r="K28" i="77"/>
  <c r="K29" i="77"/>
  <c r="K31" i="77"/>
  <c r="K32" i="77"/>
  <c r="K33" i="77"/>
  <c r="K34" i="77"/>
  <c r="K35" i="77"/>
  <c r="K36" i="77"/>
  <c r="K37" i="77"/>
  <c r="K38" i="77"/>
  <c r="K39" i="77"/>
  <c r="K40" i="77"/>
  <c r="K41" i="77"/>
  <c r="K42" i="77"/>
  <c r="K43" i="77"/>
  <c r="K45" i="77"/>
  <c r="K46" i="77"/>
  <c r="K47" i="77"/>
  <c r="K49" i="77"/>
  <c r="K50" i="77"/>
  <c r="K51" i="77"/>
  <c r="K52" i="77"/>
  <c r="K53" i="77"/>
  <c r="K54" i="77"/>
  <c r="K55" i="77"/>
  <c r="K56" i="77"/>
  <c r="K57" i="77"/>
  <c r="K58" i="77"/>
  <c r="K59" i="77"/>
  <c r="K61" i="77"/>
  <c r="K62" i="77"/>
  <c r="K63" i="77"/>
  <c r="K64" i="77"/>
  <c r="K65" i="77"/>
  <c r="K66" i="77"/>
  <c r="K67" i="77"/>
  <c r="K68" i="77"/>
  <c r="K69" i="77"/>
  <c r="K70" i="77"/>
  <c r="K71" i="77"/>
  <c r="K73" i="77"/>
  <c r="K74" i="77"/>
  <c r="K75" i="77"/>
  <c r="K76" i="77"/>
  <c r="K77" i="77"/>
  <c r="K78" i="77"/>
  <c r="K79" i="77"/>
  <c r="K80" i="77"/>
  <c r="K81" i="77"/>
  <c r="K82" i="77"/>
  <c r="K83" i="77"/>
  <c r="K84" i="77"/>
  <c r="K85" i="77"/>
  <c r="K86" i="77"/>
  <c r="K87" i="77"/>
  <c r="K88" i="77"/>
  <c r="K89" i="77"/>
  <c r="K90" i="77"/>
  <c r="K91" i="77"/>
  <c r="K92" i="77"/>
  <c r="K94" i="77"/>
  <c r="K95" i="77"/>
  <c r="K96" i="77"/>
  <c r="K97" i="77"/>
  <c r="K98" i="77"/>
  <c r="K99" i="77"/>
  <c r="K101" i="77"/>
  <c r="K103" i="77"/>
  <c r="K104" i="77"/>
  <c r="K105" i="77"/>
  <c r="K106" i="77"/>
  <c r="K107" i="77"/>
  <c r="K108" i="77"/>
  <c r="K109" i="77"/>
  <c r="K110" i="77"/>
  <c r="K111" i="77"/>
  <c r="K112" i="77"/>
  <c r="K113" i="77"/>
  <c r="K23" i="78"/>
  <c r="K24" i="78"/>
  <c r="K27" i="78"/>
  <c r="K28" i="78"/>
  <c r="K29" i="78"/>
  <c r="K31" i="78"/>
  <c r="K32" i="78"/>
  <c r="K33" i="78"/>
  <c r="K34" i="78"/>
  <c r="K35" i="78"/>
  <c r="K36" i="78"/>
  <c r="K37" i="78"/>
  <c r="K38" i="78"/>
  <c r="K39" i="78"/>
  <c r="K40" i="78"/>
  <c r="K41" i="78"/>
  <c r="K42" i="78"/>
  <c r="K43" i="78"/>
  <c r="K45" i="78"/>
  <c r="K46" i="78"/>
  <c r="K47" i="78"/>
  <c r="K48" i="78"/>
  <c r="K49" i="78"/>
  <c r="K50" i="78"/>
  <c r="K51" i="78"/>
  <c r="K52" i="78"/>
  <c r="K53" i="78"/>
  <c r="K54" i="78"/>
  <c r="K55" i="78"/>
  <c r="K56" i="78"/>
  <c r="K57" i="78"/>
  <c r="K58" i="78"/>
  <c r="K59" i="78"/>
  <c r="K61" i="78"/>
  <c r="K62" i="78"/>
  <c r="K63" i="78"/>
  <c r="K64" i="78"/>
  <c r="K65" i="78"/>
  <c r="K66" i="78"/>
  <c r="K67" i="78"/>
  <c r="K68" i="78"/>
  <c r="K69" i="78"/>
  <c r="K70" i="78"/>
  <c r="K71" i="78"/>
  <c r="K72" i="78"/>
  <c r="K73" i="78"/>
  <c r="K74" i="78"/>
  <c r="K75" i="78"/>
  <c r="K76" i="78"/>
  <c r="K77" i="78"/>
  <c r="K78" i="78"/>
  <c r="K79" i="78"/>
  <c r="K80" i="78"/>
  <c r="K81" i="78"/>
  <c r="K82" i="78"/>
  <c r="K83" i="78"/>
  <c r="K84" i="78"/>
  <c r="K85" i="78"/>
  <c r="K86" i="78"/>
  <c r="K87" i="78"/>
  <c r="K88" i="78"/>
  <c r="K89" i="78"/>
  <c r="K90" i="78"/>
  <c r="K91" i="78"/>
  <c r="K92" i="78"/>
  <c r="K94" i="78"/>
  <c r="K95" i="78"/>
  <c r="K96" i="78"/>
  <c r="K97" i="78"/>
  <c r="K98" i="78"/>
  <c r="K99" i="78"/>
  <c r="K101" i="78"/>
  <c r="K103" i="78"/>
  <c r="K104" i="78"/>
  <c r="K105" i="78"/>
  <c r="K106" i="78"/>
  <c r="K107" i="78"/>
  <c r="K108" i="78"/>
  <c r="K109" i="78"/>
  <c r="K110" i="78"/>
  <c r="K111" i="78"/>
  <c r="K112" i="78"/>
  <c r="K113" i="78"/>
  <c r="K23" i="79"/>
  <c r="K24" i="79"/>
  <c r="K25" i="79"/>
  <c r="K27" i="79"/>
  <c r="K28" i="79"/>
  <c r="K29" i="79"/>
  <c r="K31" i="79"/>
  <c r="K32" i="79"/>
  <c r="K33" i="79"/>
  <c r="K34" i="79"/>
  <c r="K35" i="79"/>
  <c r="K36" i="79"/>
  <c r="K37" i="79"/>
  <c r="K38" i="79"/>
  <c r="K39" i="79"/>
  <c r="K40" i="79"/>
  <c r="K41" i="79"/>
  <c r="K42" i="79"/>
  <c r="K43" i="79"/>
  <c r="K44" i="79"/>
  <c r="K45" i="79"/>
  <c r="K46" i="79"/>
  <c r="K47" i="79"/>
  <c r="K48" i="79"/>
  <c r="K49" i="79"/>
  <c r="K50" i="79"/>
  <c r="K51" i="79"/>
  <c r="K52" i="79"/>
  <c r="K53" i="79"/>
  <c r="K54" i="79"/>
  <c r="K55" i="79"/>
  <c r="K56" i="79"/>
  <c r="K57" i="79"/>
  <c r="K58" i="79"/>
  <c r="K59" i="79"/>
  <c r="K61" i="79"/>
  <c r="K62" i="79"/>
  <c r="K63" i="79"/>
  <c r="K64" i="79"/>
  <c r="K65" i="79"/>
  <c r="K66" i="79"/>
  <c r="K67" i="79"/>
  <c r="K68" i="79"/>
  <c r="K69" i="79"/>
  <c r="K70" i="79"/>
  <c r="K71" i="79"/>
  <c r="K72" i="79"/>
  <c r="K73" i="79"/>
  <c r="K74" i="79"/>
  <c r="K75" i="79"/>
  <c r="K76" i="79"/>
  <c r="K77" i="79"/>
  <c r="K78" i="79"/>
  <c r="K79" i="79"/>
  <c r="K80" i="79"/>
  <c r="K81" i="79"/>
  <c r="K82" i="79"/>
  <c r="K83" i="79"/>
  <c r="K84" i="79"/>
  <c r="K85" i="79"/>
  <c r="K86" i="79"/>
  <c r="K87" i="79"/>
  <c r="K88" i="79"/>
  <c r="K89" i="79"/>
  <c r="K90" i="79"/>
  <c r="K91" i="79"/>
  <c r="K92" i="79"/>
  <c r="K93" i="79"/>
  <c r="K94" i="79"/>
  <c r="K95" i="79"/>
  <c r="K96" i="79"/>
  <c r="K97" i="79"/>
  <c r="K98" i="79"/>
  <c r="K99" i="79"/>
  <c r="K101" i="79"/>
  <c r="K103" i="79"/>
  <c r="K104" i="79"/>
  <c r="K105" i="79"/>
  <c r="K106" i="79"/>
  <c r="K107" i="79"/>
  <c r="K108" i="79"/>
  <c r="K109" i="79"/>
  <c r="K110" i="79"/>
  <c r="K111" i="79"/>
  <c r="K112" i="79"/>
  <c r="K113" i="79"/>
  <c r="K23" i="80"/>
  <c r="K24" i="80"/>
  <c r="K25" i="80"/>
  <c r="K27" i="80"/>
  <c r="K28" i="80"/>
  <c r="K29" i="80"/>
  <c r="K31" i="80"/>
  <c r="K32" i="80"/>
  <c r="K33" i="80"/>
  <c r="K34" i="80"/>
  <c r="K35" i="80"/>
  <c r="K36" i="80"/>
  <c r="K37" i="80"/>
  <c r="K38" i="80"/>
  <c r="K39" i="80"/>
  <c r="K40" i="80"/>
  <c r="K41" i="80"/>
  <c r="K42" i="80"/>
  <c r="K43" i="80"/>
  <c r="K44" i="80"/>
  <c r="K45" i="80"/>
  <c r="K46" i="80"/>
  <c r="K47" i="80"/>
  <c r="K48" i="80"/>
  <c r="K49" i="80"/>
  <c r="K50" i="80"/>
  <c r="K51" i="80"/>
  <c r="K52" i="80"/>
  <c r="K53" i="80"/>
  <c r="K54" i="80"/>
  <c r="K55" i="80"/>
  <c r="K56" i="80"/>
  <c r="K57" i="80"/>
  <c r="K58" i="80"/>
  <c r="K59" i="80"/>
  <c r="K61" i="80"/>
  <c r="K62" i="80"/>
  <c r="K63" i="80"/>
  <c r="K64" i="80"/>
  <c r="K65" i="80"/>
  <c r="K66" i="80"/>
  <c r="K67" i="80"/>
  <c r="K68" i="80"/>
  <c r="K69" i="80"/>
  <c r="K70" i="80"/>
  <c r="K71" i="80"/>
  <c r="K72" i="80"/>
  <c r="K73" i="80"/>
  <c r="K74" i="80"/>
  <c r="K75" i="80"/>
  <c r="K76" i="80"/>
  <c r="K77" i="80"/>
  <c r="K78" i="80"/>
  <c r="K79" i="80"/>
  <c r="K80" i="80"/>
  <c r="K81" i="80"/>
  <c r="K82" i="80"/>
  <c r="K83" i="80"/>
  <c r="K84" i="80"/>
  <c r="K85" i="80"/>
  <c r="K86" i="80"/>
  <c r="K87" i="80"/>
  <c r="K88" i="80"/>
  <c r="K89" i="80"/>
  <c r="K90" i="80"/>
  <c r="K91" i="80"/>
  <c r="K92" i="80"/>
  <c r="K93" i="80"/>
  <c r="K94" i="80"/>
  <c r="K95" i="80"/>
  <c r="K96" i="80"/>
  <c r="K97" i="80"/>
  <c r="K98" i="80"/>
  <c r="K99" i="80"/>
  <c r="K101" i="80"/>
  <c r="K103" i="80"/>
  <c r="K104" i="80"/>
  <c r="K105" i="80"/>
  <c r="K106" i="80"/>
  <c r="K107" i="80"/>
  <c r="K108" i="80"/>
  <c r="K109" i="80"/>
  <c r="K110" i="80"/>
  <c r="K111" i="80"/>
  <c r="K112" i="80"/>
  <c r="K113" i="80"/>
  <c r="K23" i="81"/>
  <c r="K24" i="81"/>
  <c r="K25" i="81"/>
  <c r="K27" i="81"/>
  <c r="K28" i="81"/>
  <c r="K29" i="81"/>
  <c r="K31" i="81"/>
  <c r="K32" i="81"/>
  <c r="K33" i="81"/>
  <c r="K34" i="81"/>
  <c r="K35" i="81"/>
  <c r="K36" i="81"/>
  <c r="K37" i="81"/>
  <c r="K38" i="81"/>
  <c r="K39" i="81"/>
  <c r="K40" i="81"/>
  <c r="K41" i="81"/>
  <c r="K42" i="81"/>
  <c r="K43" i="81"/>
  <c r="K44" i="81"/>
  <c r="K45" i="81"/>
  <c r="K46" i="81"/>
  <c r="K47" i="81"/>
  <c r="K48" i="81"/>
  <c r="K49" i="81"/>
  <c r="K50" i="81"/>
  <c r="K51" i="81"/>
  <c r="K52" i="81"/>
  <c r="K53" i="81"/>
  <c r="K54" i="81"/>
  <c r="K55" i="81"/>
  <c r="K56" i="81"/>
  <c r="K57" i="81"/>
  <c r="K58" i="81"/>
  <c r="K59" i="81"/>
  <c r="K61" i="81"/>
  <c r="K62" i="81"/>
  <c r="K63" i="81"/>
  <c r="K64" i="81"/>
  <c r="K65" i="81"/>
  <c r="K66" i="81"/>
  <c r="K67" i="81"/>
  <c r="K68" i="81"/>
  <c r="K69" i="81"/>
  <c r="K70" i="81"/>
  <c r="K71" i="81"/>
  <c r="K72" i="81"/>
  <c r="K73" i="81"/>
  <c r="K74" i="81"/>
  <c r="K75" i="81"/>
  <c r="K76" i="81"/>
  <c r="K77" i="81"/>
  <c r="K78" i="81"/>
  <c r="K79" i="81"/>
  <c r="K80" i="81"/>
  <c r="K81" i="81"/>
  <c r="K82" i="81"/>
  <c r="K83" i="81"/>
  <c r="K84" i="81"/>
  <c r="K85" i="81"/>
  <c r="K86" i="81"/>
  <c r="K87" i="81"/>
  <c r="K88" i="81"/>
  <c r="K89" i="81"/>
  <c r="K90" i="81"/>
  <c r="K91" i="81"/>
  <c r="K92" i="81"/>
  <c r="K93" i="81"/>
  <c r="K94" i="81"/>
  <c r="K95" i="81"/>
  <c r="K96" i="81"/>
  <c r="K97" i="81"/>
  <c r="K98" i="81"/>
  <c r="K99" i="81"/>
  <c r="K101" i="81"/>
  <c r="K103" i="81"/>
  <c r="K104" i="81"/>
  <c r="K105" i="81"/>
  <c r="K106" i="81"/>
  <c r="K107" i="81"/>
  <c r="K108" i="81"/>
  <c r="K109" i="81"/>
  <c r="K110" i="81"/>
  <c r="K111" i="81"/>
  <c r="K112" i="81"/>
  <c r="K113" i="81"/>
  <c r="K23" i="82"/>
  <c r="K25" i="82"/>
  <c r="K27" i="82"/>
  <c r="K29" i="82"/>
  <c r="K31" i="82"/>
  <c r="K32" i="82"/>
  <c r="K33" i="82"/>
  <c r="K34" i="82"/>
  <c r="K35" i="82"/>
  <c r="K36" i="82"/>
  <c r="K37" i="82"/>
  <c r="K38" i="82"/>
  <c r="K39" i="82"/>
  <c r="K40" i="82"/>
  <c r="K41" i="82"/>
  <c r="K42" i="82"/>
  <c r="K43" i="82"/>
  <c r="K44" i="82"/>
  <c r="K45" i="82"/>
  <c r="K46" i="82"/>
  <c r="K47" i="82"/>
  <c r="K48" i="82"/>
  <c r="K49" i="82"/>
  <c r="K50" i="82"/>
  <c r="K51" i="82"/>
  <c r="K52" i="82"/>
  <c r="K53" i="82"/>
  <c r="K54" i="82"/>
  <c r="K55" i="82"/>
  <c r="K56" i="82"/>
  <c r="K57" i="82"/>
  <c r="K58" i="82"/>
  <c r="K59" i="82"/>
  <c r="K61" i="82"/>
  <c r="K62" i="82"/>
  <c r="K63" i="82"/>
  <c r="K64" i="82"/>
  <c r="K65" i="82"/>
  <c r="K66" i="82"/>
  <c r="K67" i="82"/>
  <c r="K68" i="82"/>
  <c r="K69" i="82"/>
  <c r="K70" i="82"/>
  <c r="K71" i="82"/>
  <c r="K72" i="82"/>
  <c r="K73" i="82"/>
  <c r="K74" i="82"/>
  <c r="K75" i="82"/>
  <c r="K76" i="82"/>
  <c r="K77" i="82"/>
  <c r="K78" i="82"/>
  <c r="K79" i="82"/>
  <c r="K80" i="82"/>
  <c r="K81" i="82"/>
  <c r="K82" i="82"/>
  <c r="K83" i="82"/>
  <c r="K84" i="82"/>
  <c r="K85" i="82"/>
  <c r="K86" i="82"/>
  <c r="K87" i="82"/>
  <c r="K88" i="82"/>
  <c r="K89" i="82"/>
  <c r="K90" i="82"/>
  <c r="K91" i="82"/>
  <c r="K92" i="82"/>
  <c r="K93" i="82"/>
  <c r="K94" i="82"/>
  <c r="K95" i="82"/>
  <c r="K96" i="82"/>
  <c r="K97" i="82"/>
  <c r="K98" i="82"/>
  <c r="K99" i="82"/>
  <c r="K101" i="82"/>
  <c r="K103" i="82"/>
  <c r="K104" i="82"/>
  <c r="K105" i="82"/>
  <c r="K106" i="82"/>
  <c r="K107" i="82"/>
  <c r="K108" i="82"/>
  <c r="K109" i="82"/>
  <c r="K110" i="82"/>
  <c r="K111" i="82"/>
  <c r="K112" i="82"/>
  <c r="K113" i="82"/>
  <c r="K23" i="83"/>
  <c r="K24" i="83"/>
  <c r="K25" i="83"/>
  <c r="K27" i="83"/>
  <c r="K28" i="83"/>
  <c r="K29" i="83"/>
  <c r="K31" i="83"/>
  <c r="K32" i="83"/>
  <c r="K33" i="83"/>
  <c r="K34" i="83"/>
  <c r="K35" i="83"/>
  <c r="K36" i="83"/>
  <c r="K37" i="83"/>
  <c r="K38" i="83"/>
  <c r="K39" i="83"/>
  <c r="K40" i="83"/>
  <c r="K41" i="83"/>
  <c r="K42" i="83"/>
  <c r="K43" i="83"/>
  <c r="K44" i="83"/>
  <c r="K45" i="83"/>
  <c r="K46" i="83"/>
  <c r="K47" i="83"/>
  <c r="K48" i="83"/>
  <c r="K49" i="83"/>
  <c r="K50" i="83"/>
  <c r="K51" i="83"/>
  <c r="K52" i="83"/>
  <c r="K53" i="83"/>
  <c r="K54" i="83"/>
  <c r="K55" i="83"/>
  <c r="K56" i="83"/>
  <c r="K57" i="83"/>
  <c r="K58" i="83"/>
  <c r="K59" i="83"/>
  <c r="K61" i="83"/>
  <c r="K62" i="83"/>
  <c r="K63" i="83"/>
  <c r="K64" i="83"/>
  <c r="K65" i="83"/>
  <c r="K66" i="83"/>
  <c r="K67" i="83"/>
  <c r="K68" i="83"/>
  <c r="K69" i="83"/>
  <c r="K70" i="83"/>
  <c r="K71" i="83"/>
  <c r="K72" i="83"/>
  <c r="K73" i="83"/>
  <c r="K74" i="83"/>
  <c r="K75" i="83"/>
  <c r="K76" i="83"/>
  <c r="K77" i="83"/>
  <c r="K78" i="83"/>
  <c r="K79" i="83"/>
  <c r="K80" i="83"/>
  <c r="K81" i="83"/>
  <c r="K82" i="83"/>
  <c r="K83" i="83"/>
  <c r="K84" i="83"/>
  <c r="K85" i="83"/>
  <c r="K86" i="83"/>
  <c r="K87" i="83"/>
  <c r="K88" i="83"/>
  <c r="K89" i="83"/>
  <c r="K90" i="83"/>
  <c r="K91" i="83"/>
  <c r="K92" i="83"/>
  <c r="K93" i="83"/>
  <c r="K94" i="83"/>
  <c r="K95" i="83"/>
  <c r="K96" i="83"/>
  <c r="K97" i="83"/>
  <c r="K98" i="83"/>
  <c r="K99" i="83"/>
  <c r="K101" i="83"/>
  <c r="K103" i="83"/>
  <c r="K104" i="83"/>
  <c r="K105" i="83"/>
  <c r="K106" i="83"/>
  <c r="K107" i="83"/>
  <c r="K108" i="83"/>
  <c r="K109" i="83"/>
  <c r="K110" i="83"/>
  <c r="K111" i="83"/>
  <c r="K112" i="83"/>
  <c r="K113" i="83"/>
  <c r="K23" i="92"/>
  <c r="K24" i="92"/>
  <c r="K25" i="92"/>
  <c r="K27" i="92"/>
  <c r="K28" i="92"/>
  <c r="K29" i="92"/>
  <c r="K31" i="92"/>
  <c r="K32" i="92"/>
  <c r="K33" i="92"/>
  <c r="K34" i="92"/>
  <c r="K35" i="92"/>
  <c r="K36" i="92"/>
  <c r="K37" i="92"/>
  <c r="K38" i="92"/>
  <c r="K39" i="92"/>
  <c r="K40" i="92"/>
  <c r="K41" i="92"/>
  <c r="K42" i="92"/>
  <c r="K43" i="92"/>
  <c r="K44" i="92"/>
  <c r="K45" i="92"/>
  <c r="K46" i="92"/>
  <c r="K47" i="92"/>
  <c r="K49" i="92"/>
  <c r="K50" i="92"/>
  <c r="K51" i="92"/>
  <c r="K52" i="92"/>
  <c r="K53" i="92"/>
  <c r="K54" i="92"/>
  <c r="K55" i="92"/>
  <c r="K56" i="92"/>
  <c r="K57" i="92"/>
  <c r="K58" i="92"/>
  <c r="K59" i="92"/>
  <c r="K61" i="92"/>
  <c r="K62" i="92"/>
  <c r="K63" i="92"/>
  <c r="K64" i="92"/>
  <c r="K65" i="92"/>
  <c r="K66" i="92"/>
  <c r="K67" i="92"/>
  <c r="K68" i="92"/>
  <c r="K69" i="92"/>
  <c r="K70" i="92"/>
  <c r="K71" i="92"/>
  <c r="K72" i="92"/>
  <c r="K73" i="92"/>
  <c r="K74" i="92"/>
  <c r="K75" i="92"/>
  <c r="K76" i="92"/>
  <c r="K77" i="92"/>
  <c r="K78" i="92"/>
  <c r="K79" i="92"/>
  <c r="K80" i="92"/>
  <c r="K81" i="92"/>
  <c r="K82" i="92"/>
  <c r="K83" i="92"/>
  <c r="K84" i="92"/>
  <c r="K85" i="92"/>
  <c r="K86" i="92"/>
  <c r="K87" i="92"/>
  <c r="K88" i="92"/>
  <c r="K89" i="92"/>
  <c r="K90" i="92"/>
  <c r="K91" i="92"/>
  <c r="K92" i="92"/>
  <c r="K93" i="92"/>
  <c r="K94" i="92"/>
  <c r="K95" i="92"/>
  <c r="K96" i="92"/>
  <c r="K97" i="92"/>
  <c r="K98" i="92"/>
  <c r="K99" i="92"/>
  <c r="K101" i="92"/>
  <c r="K103" i="92"/>
  <c r="K104" i="92"/>
  <c r="K105" i="92"/>
  <c r="K106" i="92"/>
  <c r="K107" i="92"/>
  <c r="K108" i="92"/>
  <c r="K109" i="92"/>
  <c r="K110" i="92"/>
  <c r="K111" i="92"/>
  <c r="K112" i="92"/>
  <c r="K113" i="92"/>
  <c r="K23" i="84"/>
  <c r="K24" i="84"/>
  <c r="K25" i="84"/>
  <c r="K27" i="84"/>
  <c r="K28" i="84"/>
  <c r="K29" i="84"/>
  <c r="K31" i="84"/>
  <c r="K32" i="84"/>
  <c r="K33" i="84"/>
  <c r="K34" i="84"/>
  <c r="K35" i="84"/>
  <c r="K36" i="84"/>
  <c r="K37" i="84"/>
  <c r="K38" i="84"/>
  <c r="K39" i="84"/>
  <c r="K40" i="84"/>
  <c r="K41" i="84"/>
  <c r="K42" i="84"/>
  <c r="K43" i="84"/>
  <c r="K44" i="84"/>
  <c r="K45" i="84"/>
  <c r="K46" i="84"/>
  <c r="K47" i="84"/>
  <c r="K48" i="84"/>
  <c r="K49" i="84"/>
  <c r="K50" i="84"/>
  <c r="K51" i="84"/>
  <c r="K52" i="84"/>
  <c r="K53" i="84"/>
  <c r="K54" i="84"/>
  <c r="K55" i="84"/>
  <c r="K56" i="84"/>
  <c r="K57" i="84"/>
  <c r="K58" i="84"/>
  <c r="K59" i="84"/>
  <c r="K61" i="84"/>
  <c r="K62" i="84"/>
  <c r="K63" i="84"/>
  <c r="K64" i="84"/>
  <c r="K65" i="84"/>
  <c r="K66" i="84"/>
  <c r="K67" i="84"/>
  <c r="K68" i="84"/>
  <c r="K69" i="84"/>
  <c r="K70" i="84"/>
  <c r="K71" i="84"/>
  <c r="K72" i="84"/>
  <c r="K73" i="84"/>
  <c r="K74" i="84"/>
  <c r="K75" i="84"/>
  <c r="K76" i="84"/>
  <c r="K77" i="84"/>
  <c r="K78" i="84"/>
  <c r="K79" i="84"/>
  <c r="K80" i="84"/>
  <c r="K81" i="84"/>
  <c r="K82" i="84"/>
  <c r="K83" i="84"/>
  <c r="K84" i="84"/>
  <c r="K85" i="84"/>
  <c r="K86" i="84"/>
  <c r="K87" i="84"/>
  <c r="K88" i="84"/>
  <c r="K89" i="84"/>
  <c r="K90" i="84"/>
  <c r="K91" i="84"/>
  <c r="K92" i="84"/>
  <c r="K93" i="84"/>
  <c r="K94" i="84"/>
  <c r="K95" i="84"/>
  <c r="K96" i="84"/>
  <c r="K97" i="84"/>
  <c r="K98" i="84"/>
  <c r="K99" i="84"/>
  <c r="K101" i="84"/>
  <c r="K103" i="84"/>
  <c r="K104" i="84"/>
  <c r="K105" i="84"/>
  <c r="K106" i="84"/>
  <c r="K107" i="84"/>
  <c r="K108" i="84"/>
  <c r="K109" i="84"/>
  <c r="K110" i="84"/>
  <c r="K111" i="84"/>
  <c r="K112" i="84"/>
  <c r="K113" i="84"/>
  <c r="K23" i="87"/>
  <c r="K24" i="87"/>
  <c r="K25" i="87"/>
  <c r="K27" i="87"/>
  <c r="K28" i="87"/>
  <c r="K29" i="87"/>
  <c r="K31" i="87"/>
  <c r="K32" i="87"/>
  <c r="K33" i="87"/>
  <c r="K34" i="87"/>
  <c r="K35" i="87"/>
  <c r="K36" i="87"/>
  <c r="K37" i="87"/>
  <c r="K38" i="87"/>
  <c r="K39" i="87"/>
  <c r="K40" i="87"/>
  <c r="K41" i="87"/>
  <c r="K42" i="87"/>
  <c r="K43" i="87"/>
  <c r="K44" i="87"/>
  <c r="K45" i="87"/>
  <c r="K46" i="87"/>
  <c r="K47" i="87"/>
  <c r="K48" i="87"/>
  <c r="K49" i="87"/>
  <c r="K50" i="87"/>
  <c r="K51" i="87"/>
  <c r="K52" i="87"/>
  <c r="K53" i="87"/>
  <c r="K54" i="87"/>
  <c r="K55" i="87"/>
  <c r="K56" i="87"/>
  <c r="K57" i="87"/>
  <c r="K58" i="87"/>
  <c r="K59" i="87"/>
  <c r="K61" i="87"/>
  <c r="K62" i="87"/>
  <c r="K63" i="87"/>
  <c r="K64" i="87"/>
  <c r="K65" i="87"/>
  <c r="K66" i="87"/>
  <c r="K67" i="87"/>
  <c r="K68" i="87"/>
  <c r="K69" i="87"/>
  <c r="K70" i="87"/>
  <c r="K71" i="87"/>
  <c r="K72" i="87"/>
  <c r="K73" i="87"/>
  <c r="K74" i="87"/>
  <c r="K75" i="87"/>
  <c r="K76" i="87"/>
  <c r="K77" i="87"/>
  <c r="K78" i="87"/>
  <c r="K79" i="87"/>
  <c r="K80" i="87"/>
  <c r="K81" i="87"/>
  <c r="K82" i="87"/>
  <c r="K83" i="87"/>
  <c r="K84" i="87"/>
  <c r="K85" i="87"/>
  <c r="K86" i="87"/>
  <c r="K87" i="87"/>
  <c r="K88" i="87"/>
  <c r="K89" i="87"/>
  <c r="K90" i="87"/>
  <c r="K91" i="87"/>
  <c r="K92" i="87"/>
  <c r="K93" i="87"/>
  <c r="K94" i="87"/>
  <c r="K95" i="87"/>
  <c r="K96" i="87"/>
  <c r="K97" i="87"/>
  <c r="K98" i="87"/>
  <c r="K99" i="87"/>
  <c r="K101" i="87"/>
  <c r="K103" i="87"/>
  <c r="K104" i="87"/>
  <c r="K105" i="87"/>
  <c r="K106" i="87"/>
  <c r="K107" i="87"/>
  <c r="K108" i="87"/>
  <c r="K109" i="87"/>
  <c r="K110" i="87"/>
  <c r="K111" i="87"/>
  <c r="K112" i="87"/>
  <c r="K113" i="87"/>
  <c r="K23" i="85"/>
  <c r="K24" i="85"/>
  <c r="K25" i="85"/>
  <c r="K27" i="85"/>
  <c r="K28" i="85"/>
  <c r="K29" i="85"/>
  <c r="K31" i="85"/>
  <c r="K32" i="85"/>
  <c r="K33" i="85"/>
  <c r="K34" i="85"/>
  <c r="K35" i="85"/>
  <c r="K36" i="85"/>
  <c r="K37" i="85"/>
  <c r="K38" i="85"/>
  <c r="K39" i="85"/>
  <c r="K40" i="85"/>
  <c r="K41" i="85"/>
  <c r="K42" i="85"/>
  <c r="K43" i="85"/>
  <c r="K44" i="85"/>
  <c r="K45" i="85"/>
  <c r="K46" i="85"/>
  <c r="K47" i="85"/>
  <c r="K48" i="85"/>
  <c r="K49" i="85"/>
  <c r="K50" i="85"/>
  <c r="K51" i="85"/>
  <c r="K52" i="85"/>
  <c r="K53" i="85"/>
  <c r="K54" i="85"/>
  <c r="K55" i="85"/>
  <c r="K56" i="85"/>
  <c r="K57" i="85"/>
  <c r="K58" i="85"/>
  <c r="K59" i="85"/>
  <c r="K61" i="85"/>
  <c r="K62" i="85"/>
  <c r="K63" i="85"/>
  <c r="K64" i="85"/>
  <c r="K65" i="85"/>
  <c r="K66" i="85"/>
  <c r="K67" i="85"/>
  <c r="K68" i="85"/>
  <c r="K69" i="85"/>
  <c r="K70" i="85"/>
  <c r="K71" i="85"/>
  <c r="K72" i="85"/>
  <c r="K73" i="85"/>
  <c r="K74" i="85"/>
  <c r="K75" i="85"/>
  <c r="K76" i="85"/>
  <c r="K77" i="85"/>
  <c r="K78" i="85"/>
  <c r="K79" i="85"/>
  <c r="K80" i="85"/>
  <c r="K81" i="85"/>
  <c r="K82" i="85"/>
  <c r="K83" i="85"/>
  <c r="K84" i="85"/>
  <c r="K85" i="85"/>
  <c r="K86" i="85"/>
  <c r="K87" i="85"/>
  <c r="K88" i="85"/>
  <c r="K89" i="85"/>
  <c r="K90" i="85"/>
  <c r="K91" i="85"/>
  <c r="K92" i="85"/>
  <c r="K93" i="85"/>
  <c r="K94" i="85"/>
  <c r="K95" i="85"/>
  <c r="K96" i="85"/>
  <c r="K97" i="85"/>
  <c r="K98" i="85"/>
  <c r="K99" i="85"/>
  <c r="K101" i="85"/>
  <c r="K103" i="85"/>
  <c r="K104" i="85"/>
  <c r="K105" i="85"/>
  <c r="K106" i="85"/>
  <c r="K107" i="85"/>
  <c r="K108" i="85"/>
  <c r="K109" i="85"/>
  <c r="K110" i="85"/>
  <c r="K111" i="85"/>
  <c r="K112" i="85"/>
  <c r="K113" i="85"/>
  <c r="K23" i="86"/>
  <c r="K24" i="86"/>
  <c r="K25" i="86"/>
  <c r="K27" i="86"/>
  <c r="K28" i="86"/>
  <c r="K29" i="86"/>
  <c r="K31" i="86"/>
  <c r="K32" i="86"/>
  <c r="K33" i="86"/>
  <c r="K34" i="86"/>
  <c r="K35" i="86"/>
  <c r="K36" i="86"/>
  <c r="K37" i="86"/>
  <c r="K38" i="86"/>
  <c r="K39" i="86"/>
  <c r="K40" i="86"/>
  <c r="K41" i="86"/>
  <c r="K42" i="86"/>
  <c r="K43" i="86"/>
  <c r="K44" i="86"/>
  <c r="K45" i="86"/>
  <c r="K46" i="86"/>
  <c r="K47" i="86"/>
  <c r="K48" i="86"/>
  <c r="K49" i="86"/>
  <c r="K50" i="86"/>
  <c r="K51" i="86"/>
  <c r="K52" i="86"/>
  <c r="K53" i="86"/>
  <c r="K54" i="86"/>
  <c r="K55" i="86"/>
  <c r="K56" i="86"/>
  <c r="K57" i="86"/>
  <c r="K58" i="86"/>
  <c r="K59" i="86"/>
  <c r="K61" i="86"/>
  <c r="K62" i="86"/>
  <c r="K63" i="86"/>
  <c r="K64" i="86"/>
  <c r="K65" i="86"/>
  <c r="K66" i="86"/>
  <c r="K67" i="86"/>
  <c r="K68" i="86"/>
  <c r="K69" i="86"/>
  <c r="K70" i="86"/>
  <c r="K71" i="86"/>
  <c r="K72" i="86"/>
  <c r="K73" i="86"/>
  <c r="K74" i="86"/>
  <c r="K75" i="86"/>
  <c r="K76" i="86"/>
  <c r="K77" i="86"/>
  <c r="K78" i="86"/>
  <c r="K79" i="86"/>
  <c r="K80" i="86"/>
  <c r="K81" i="86"/>
  <c r="K82" i="86"/>
  <c r="K83" i="86"/>
  <c r="K84" i="86"/>
  <c r="K85" i="86"/>
  <c r="K86" i="86"/>
  <c r="K87" i="86"/>
  <c r="K88" i="86"/>
  <c r="K89" i="86"/>
  <c r="K90" i="86"/>
  <c r="K91" i="86"/>
  <c r="K92" i="86"/>
  <c r="K93" i="86"/>
  <c r="K94" i="86"/>
  <c r="K95" i="86"/>
  <c r="K96" i="86"/>
  <c r="K97" i="86"/>
  <c r="K98" i="86"/>
  <c r="K99" i="86"/>
  <c r="K101" i="86"/>
  <c r="K103" i="86"/>
  <c r="K104" i="86"/>
  <c r="K105" i="86"/>
  <c r="K106" i="86"/>
  <c r="K107" i="86"/>
  <c r="K108" i="86"/>
  <c r="K109" i="86"/>
  <c r="K110" i="86"/>
  <c r="K111" i="86"/>
  <c r="K112" i="86"/>
  <c r="K113" i="86"/>
  <c r="K23" i="88"/>
  <c r="K25" i="88"/>
  <c r="K27" i="88"/>
  <c r="K29" i="88"/>
  <c r="K31" i="88"/>
  <c r="K32" i="88"/>
  <c r="K33" i="88"/>
  <c r="K34" i="88"/>
  <c r="K35" i="88"/>
  <c r="K36" i="88"/>
  <c r="K37" i="88"/>
  <c r="K38" i="88"/>
  <c r="K39" i="88"/>
  <c r="K40" i="88"/>
  <c r="K41" i="88"/>
  <c r="K42" i="88"/>
  <c r="K43" i="88"/>
  <c r="K44" i="88"/>
  <c r="K45" i="88"/>
  <c r="K46" i="88"/>
  <c r="K47" i="88"/>
  <c r="K48" i="88"/>
  <c r="K49" i="88"/>
  <c r="K50" i="88"/>
  <c r="K51" i="88"/>
  <c r="K52" i="88"/>
  <c r="K53" i="88"/>
  <c r="K54" i="88"/>
  <c r="K55" i="88"/>
  <c r="K56" i="88"/>
  <c r="K57" i="88"/>
  <c r="K58" i="88"/>
  <c r="K59" i="88"/>
  <c r="K61" i="88"/>
  <c r="K62" i="88"/>
  <c r="K63" i="88"/>
  <c r="K64" i="88"/>
  <c r="K65" i="88"/>
  <c r="K66" i="88"/>
  <c r="K67" i="88"/>
  <c r="K68" i="88"/>
  <c r="K69" i="88"/>
  <c r="K70" i="88"/>
  <c r="K71" i="88"/>
  <c r="K72" i="88"/>
  <c r="K73" i="88"/>
  <c r="K74" i="88"/>
  <c r="K75" i="88"/>
  <c r="K76" i="88"/>
  <c r="K77" i="88"/>
  <c r="K78" i="88"/>
  <c r="K79" i="88"/>
  <c r="K80" i="88"/>
  <c r="K81" i="88"/>
  <c r="K82" i="88"/>
  <c r="K83" i="88"/>
  <c r="K84" i="88"/>
  <c r="K85" i="88"/>
  <c r="K86" i="88"/>
  <c r="K87" i="88"/>
  <c r="K88" i="88"/>
  <c r="K89" i="88"/>
  <c r="K90" i="88"/>
  <c r="K91" i="88"/>
  <c r="K92" i="88"/>
  <c r="K93" i="88"/>
  <c r="K94" i="88"/>
  <c r="K95" i="88"/>
  <c r="K96" i="88"/>
  <c r="K97" i="88"/>
  <c r="K98" i="88"/>
  <c r="K99" i="88"/>
  <c r="K101" i="88"/>
  <c r="K103" i="88"/>
  <c r="K104" i="88"/>
  <c r="K105" i="88"/>
  <c r="K106" i="88"/>
  <c r="K107" i="88"/>
  <c r="K108" i="88"/>
  <c r="K109" i="88"/>
  <c r="K110" i="88"/>
  <c r="K111" i="88"/>
  <c r="K112" i="88"/>
  <c r="K113" i="88"/>
  <c r="K23" i="89"/>
  <c r="K24" i="89"/>
  <c r="K25" i="89"/>
  <c r="K27" i="89"/>
  <c r="K28" i="89"/>
  <c r="K29" i="89"/>
  <c r="K31" i="89"/>
  <c r="K32" i="89"/>
  <c r="K33" i="89"/>
  <c r="K34" i="89"/>
  <c r="K35" i="89"/>
  <c r="K36" i="89"/>
  <c r="K37" i="89"/>
  <c r="K38" i="89"/>
  <c r="K39" i="89"/>
  <c r="K40" i="89"/>
  <c r="K41" i="89"/>
  <c r="K42" i="89"/>
  <c r="K43" i="89"/>
  <c r="K44" i="89"/>
  <c r="K45" i="89"/>
  <c r="K46" i="89"/>
  <c r="K47" i="89"/>
  <c r="K48" i="89"/>
  <c r="K49" i="89"/>
  <c r="K50" i="89"/>
  <c r="K51" i="89"/>
  <c r="K52" i="89"/>
  <c r="K53" i="89"/>
  <c r="K54" i="89"/>
  <c r="K55" i="89"/>
  <c r="K56" i="89"/>
  <c r="K57" i="89"/>
  <c r="K58" i="89"/>
  <c r="K59" i="89"/>
  <c r="K61" i="89"/>
  <c r="K62" i="89"/>
  <c r="K63" i="89"/>
  <c r="K64" i="89"/>
  <c r="K65" i="89"/>
  <c r="K66" i="89"/>
  <c r="K67" i="89"/>
  <c r="K68" i="89"/>
  <c r="K69" i="89"/>
  <c r="K70" i="89"/>
  <c r="K71" i="89"/>
  <c r="K72" i="89"/>
  <c r="K73" i="89"/>
  <c r="K74" i="89"/>
  <c r="K75" i="89"/>
  <c r="K76" i="89"/>
  <c r="K77" i="89"/>
  <c r="K78" i="89"/>
  <c r="K79" i="89"/>
  <c r="K80" i="89"/>
  <c r="K81" i="89"/>
  <c r="K82" i="89"/>
  <c r="K83" i="89"/>
  <c r="K84" i="89"/>
  <c r="K85" i="89"/>
  <c r="K86" i="89"/>
  <c r="K87" i="89"/>
  <c r="K88" i="89"/>
  <c r="K89" i="89"/>
  <c r="K90" i="89"/>
  <c r="K91" i="89"/>
  <c r="K92" i="89"/>
  <c r="K93" i="89"/>
  <c r="K94" i="89"/>
  <c r="K95" i="89"/>
  <c r="K96" i="89"/>
  <c r="K97" i="89"/>
  <c r="K98" i="89"/>
  <c r="K99" i="89"/>
  <c r="K101" i="89"/>
  <c r="K103" i="89"/>
  <c r="K104" i="89"/>
  <c r="K105" i="89"/>
  <c r="K106" i="89"/>
  <c r="K107" i="89"/>
  <c r="K108" i="89"/>
  <c r="K109" i="89"/>
  <c r="K110" i="89"/>
  <c r="K111" i="89"/>
  <c r="K112" i="89"/>
  <c r="K113" i="89"/>
  <c r="K23" i="68"/>
  <c r="K24" i="68"/>
  <c r="K25" i="68"/>
  <c r="K27" i="68"/>
  <c r="K28" i="68"/>
  <c r="K29" i="68"/>
  <c r="K31" i="68"/>
  <c r="K32" i="68"/>
  <c r="K33" i="68"/>
  <c r="K34" i="68"/>
  <c r="K35" i="68"/>
  <c r="K36" i="68"/>
  <c r="K37" i="68"/>
  <c r="K38" i="68"/>
  <c r="K39" i="68"/>
  <c r="K40" i="68"/>
  <c r="K41" i="68"/>
  <c r="K42" i="68"/>
  <c r="K43" i="68"/>
  <c r="K45" i="68"/>
  <c r="K46" i="68"/>
  <c r="K47" i="68"/>
  <c r="K48" i="68"/>
  <c r="K49" i="68"/>
  <c r="K50" i="68"/>
  <c r="K51" i="68"/>
  <c r="K52" i="68"/>
  <c r="K53" i="68"/>
  <c r="K54" i="68"/>
  <c r="K55" i="68"/>
  <c r="K56" i="68"/>
  <c r="K57" i="68"/>
  <c r="K58" i="68"/>
  <c r="K59" i="68"/>
  <c r="K61" i="68"/>
  <c r="K62" i="68"/>
  <c r="K63" i="68"/>
  <c r="K64" i="68"/>
  <c r="K65" i="68"/>
  <c r="K66" i="68"/>
  <c r="K67" i="68"/>
  <c r="K68" i="68"/>
  <c r="K69" i="68"/>
  <c r="K70" i="68"/>
  <c r="K71" i="68"/>
  <c r="K72" i="68"/>
  <c r="K73" i="68"/>
  <c r="K74" i="68"/>
  <c r="K75" i="68"/>
  <c r="K76" i="68"/>
  <c r="K77" i="68"/>
  <c r="K78" i="68"/>
  <c r="K79" i="68"/>
  <c r="K80" i="68"/>
  <c r="K81" i="68"/>
  <c r="K82" i="68"/>
  <c r="K83" i="68"/>
  <c r="K84" i="68"/>
  <c r="K85" i="68"/>
  <c r="K86" i="68"/>
  <c r="K87" i="68"/>
  <c r="K88" i="68"/>
  <c r="K89" i="68"/>
  <c r="K90" i="68"/>
  <c r="K91" i="68"/>
  <c r="K92" i="68"/>
  <c r="K93" i="68"/>
  <c r="K94" i="68"/>
  <c r="K95" i="68"/>
  <c r="K96" i="68"/>
  <c r="K97" i="68"/>
  <c r="K98" i="68"/>
  <c r="K99" i="68"/>
  <c r="K101" i="68"/>
  <c r="K103" i="68"/>
  <c r="K104" i="68"/>
  <c r="K105" i="68"/>
  <c r="K106" i="68"/>
  <c r="K107" i="68"/>
  <c r="K108" i="68"/>
  <c r="K109" i="68"/>
  <c r="K110" i="68"/>
  <c r="K111" i="68"/>
  <c r="K112" i="68"/>
  <c r="K113" i="68"/>
  <c r="K12" i="69"/>
  <c r="K13" i="69"/>
  <c r="K14" i="69"/>
  <c r="K15" i="69"/>
  <c r="K16" i="69"/>
  <c r="K17" i="69"/>
  <c r="K18" i="69"/>
  <c r="K19" i="69"/>
  <c r="K20" i="69"/>
  <c r="K21" i="69"/>
  <c r="K12" i="71"/>
  <c r="K13" i="71"/>
  <c r="K14" i="71"/>
  <c r="K15" i="71"/>
  <c r="K16" i="71"/>
  <c r="K17" i="71"/>
  <c r="K18" i="71"/>
  <c r="K19" i="71"/>
  <c r="K20" i="71"/>
  <c r="K21" i="71"/>
  <c r="K12" i="72"/>
  <c r="K13" i="72"/>
  <c r="K14" i="72"/>
  <c r="K15" i="72"/>
  <c r="K16" i="72"/>
  <c r="K17" i="72"/>
  <c r="K18" i="72"/>
  <c r="K19" i="72"/>
  <c r="K20" i="72"/>
  <c r="K21" i="72"/>
  <c r="K12" i="73"/>
  <c r="K13" i="73"/>
  <c r="K14" i="73"/>
  <c r="K15" i="73"/>
  <c r="K16" i="73"/>
  <c r="K17" i="73"/>
  <c r="K18" i="73"/>
  <c r="K19" i="73"/>
  <c r="K20" i="73"/>
  <c r="K21" i="73"/>
  <c r="K12" i="74"/>
  <c r="K13" i="74"/>
  <c r="K14" i="74"/>
  <c r="K15" i="74"/>
  <c r="K16" i="74"/>
  <c r="K17" i="74"/>
  <c r="K18" i="74"/>
  <c r="K19" i="74"/>
  <c r="K20" i="74"/>
  <c r="K21" i="74"/>
  <c r="K12" i="75"/>
  <c r="K13" i="75"/>
  <c r="K14" i="75"/>
  <c r="K15" i="75"/>
  <c r="K16" i="75"/>
  <c r="K17" i="75"/>
  <c r="K18" i="75"/>
  <c r="K19" i="75"/>
  <c r="K20" i="75"/>
  <c r="K21" i="75"/>
  <c r="K12" i="76"/>
  <c r="K13" i="76"/>
  <c r="K14" i="76"/>
  <c r="K15" i="76"/>
  <c r="K16" i="76"/>
  <c r="K17" i="76"/>
  <c r="K18" i="76"/>
  <c r="K19" i="76"/>
  <c r="K20" i="76"/>
  <c r="K21" i="76"/>
  <c r="K12" i="77"/>
  <c r="K13" i="77"/>
  <c r="K14" i="77"/>
  <c r="K15" i="77"/>
  <c r="K16" i="77"/>
  <c r="K17" i="77"/>
  <c r="K18" i="77"/>
  <c r="K19" i="77"/>
  <c r="K20" i="77"/>
  <c r="K21" i="77"/>
  <c r="K12" i="78"/>
  <c r="K13" i="78"/>
  <c r="K14" i="78"/>
  <c r="K15" i="78"/>
  <c r="K16" i="78"/>
  <c r="K17" i="78"/>
  <c r="K18" i="78"/>
  <c r="K19" i="78"/>
  <c r="K20" i="78"/>
  <c r="K21" i="78"/>
  <c r="K12" i="79"/>
  <c r="K13" i="79"/>
  <c r="K14" i="79"/>
  <c r="K15" i="79"/>
  <c r="K16" i="79"/>
  <c r="K17" i="79"/>
  <c r="K18" i="79"/>
  <c r="K19" i="79"/>
  <c r="K20" i="79"/>
  <c r="K21" i="79"/>
  <c r="K12" i="80"/>
  <c r="K13" i="80"/>
  <c r="K14" i="80"/>
  <c r="K15" i="80"/>
  <c r="K16" i="80"/>
  <c r="K17" i="80"/>
  <c r="K18" i="80"/>
  <c r="K19" i="80"/>
  <c r="K20" i="80"/>
  <c r="K21" i="80"/>
  <c r="K12" i="81"/>
  <c r="K13" i="81"/>
  <c r="K14" i="81"/>
  <c r="K15" i="81"/>
  <c r="K16" i="81"/>
  <c r="K17" i="81"/>
  <c r="K18" i="81"/>
  <c r="K19" i="81"/>
  <c r="K20" i="81"/>
  <c r="K21" i="81"/>
  <c r="K12" i="82"/>
  <c r="K13" i="82"/>
  <c r="K14" i="82"/>
  <c r="K15" i="82"/>
  <c r="K16" i="82"/>
  <c r="K17" i="82"/>
  <c r="K18" i="82"/>
  <c r="K19" i="82"/>
  <c r="K20" i="82"/>
  <c r="K21" i="82"/>
  <c r="K12" i="83"/>
  <c r="K13" i="83"/>
  <c r="K14" i="83"/>
  <c r="K15" i="83"/>
  <c r="K16" i="83"/>
  <c r="K17" i="83"/>
  <c r="K18" i="83"/>
  <c r="K19" i="83"/>
  <c r="K20" i="83"/>
  <c r="K21" i="83"/>
  <c r="K12" i="92"/>
  <c r="K13" i="92"/>
  <c r="K14" i="92"/>
  <c r="K15" i="92"/>
  <c r="K16" i="92"/>
  <c r="K17" i="92"/>
  <c r="K18" i="92"/>
  <c r="K19" i="92"/>
  <c r="K20" i="92"/>
  <c r="K21" i="92"/>
  <c r="K12" i="84"/>
  <c r="K13" i="84"/>
  <c r="K14" i="84"/>
  <c r="K15" i="84"/>
  <c r="K16" i="84"/>
  <c r="K17" i="84"/>
  <c r="K18" i="84"/>
  <c r="K19" i="84"/>
  <c r="K20" i="84"/>
  <c r="K21" i="84"/>
  <c r="K12" i="87"/>
  <c r="K13" i="87"/>
  <c r="K14" i="87"/>
  <c r="K15" i="87"/>
  <c r="K16" i="87"/>
  <c r="K17" i="87"/>
  <c r="K18" i="87"/>
  <c r="K19" i="87"/>
  <c r="K20" i="87"/>
  <c r="K21" i="87"/>
  <c r="K12" i="85"/>
  <c r="K13" i="85"/>
  <c r="K14" i="85"/>
  <c r="K15" i="85"/>
  <c r="K16" i="85"/>
  <c r="K17" i="85"/>
  <c r="K18" i="85"/>
  <c r="K19" i="85"/>
  <c r="K20" i="85"/>
  <c r="K21" i="85"/>
  <c r="K12" i="86"/>
  <c r="K13" i="86"/>
  <c r="K14" i="86"/>
  <c r="K15" i="86"/>
  <c r="K16" i="86"/>
  <c r="K17" i="86"/>
  <c r="K18" i="86"/>
  <c r="K19" i="86"/>
  <c r="K20" i="86"/>
  <c r="K21" i="86"/>
  <c r="K12" i="88"/>
  <c r="K10" i="88" s="1"/>
  <c r="K13" i="88"/>
  <c r="K14" i="88"/>
  <c r="K15" i="88"/>
  <c r="K16" i="88"/>
  <c r="K17" i="88"/>
  <c r="K18" i="88"/>
  <c r="K19" i="88"/>
  <c r="K20" i="88"/>
  <c r="K21" i="88"/>
  <c r="K12" i="89"/>
  <c r="K13" i="89"/>
  <c r="K14" i="89"/>
  <c r="K15" i="89"/>
  <c r="K16" i="89"/>
  <c r="K17" i="89"/>
  <c r="K18" i="89"/>
  <c r="K19" i="89"/>
  <c r="K20" i="89"/>
  <c r="K21" i="89"/>
  <c r="K12" i="68"/>
  <c r="K13" i="68"/>
  <c r="K14" i="68"/>
  <c r="K15" i="68"/>
  <c r="K16" i="68"/>
  <c r="K17" i="68"/>
  <c r="K18" i="68"/>
  <c r="K19" i="68"/>
  <c r="K20" i="68"/>
  <c r="K21" i="68"/>
  <c r="K11" i="69"/>
  <c r="K11" i="71"/>
  <c r="K11" i="72"/>
  <c r="K11" i="73"/>
  <c r="K11" i="74"/>
  <c r="K11" i="75"/>
  <c r="K11" i="76"/>
  <c r="K11" i="77"/>
  <c r="K11" i="78"/>
  <c r="K11" i="79"/>
  <c r="K11" i="80"/>
  <c r="K11" i="81"/>
  <c r="K11" i="82"/>
  <c r="K11" i="83"/>
  <c r="K11" i="92"/>
  <c r="K11" i="84"/>
  <c r="K11" i="87"/>
  <c r="K11" i="85"/>
  <c r="K11" i="86"/>
  <c r="K11" i="88"/>
  <c r="K11" i="89"/>
  <c r="K11" i="68"/>
  <c r="I24" i="68"/>
  <c r="I24" i="69"/>
  <c r="I24" i="71"/>
  <c r="I24" i="72"/>
  <c r="I24" i="73"/>
  <c r="I24" i="74"/>
  <c r="K24" i="74" s="1"/>
  <c r="I24" i="75"/>
  <c r="I24" i="76"/>
  <c r="I24" i="77"/>
  <c r="I24" i="78"/>
  <c r="I24" i="79"/>
  <c r="I24" i="80"/>
  <c r="I24" i="81"/>
  <c r="I24" i="82"/>
  <c r="K24" i="82" s="1"/>
  <c r="I24" i="83"/>
  <c r="I24" i="92"/>
  <c r="I24" i="84"/>
  <c r="I24" i="87"/>
  <c r="I24" i="85"/>
  <c r="I24" i="86"/>
  <c r="I24" i="88"/>
  <c r="I22" i="88" s="1"/>
  <c r="I24" i="89"/>
  <c r="I24" i="30"/>
  <c r="I28" i="68"/>
  <c r="I28" i="69"/>
  <c r="I28" i="71"/>
  <c r="I28" i="72"/>
  <c r="I28" i="73"/>
  <c r="I28" i="74"/>
  <c r="K28" i="74" s="1"/>
  <c r="I28" i="76"/>
  <c r="I28" i="77"/>
  <c r="I28" i="78"/>
  <c r="I28" i="79"/>
  <c r="I28" i="80"/>
  <c r="I28" i="81"/>
  <c r="I28" i="82"/>
  <c r="K28" i="82" s="1"/>
  <c r="I28" i="83"/>
  <c r="I28" i="92"/>
  <c r="I28" i="84"/>
  <c r="I28" i="87"/>
  <c r="I28" i="85"/>
  <c r="I28" i="86"/>
  <c r="I28" i="88"/>
  <c r="I26" i="88" s="1"/>
  <c r="I28" i="89"/>
  <c r="I28" i="30"/>
  <c r="H28" i="68"/>
  <c r="H28" i="69"/>
  <c r="H28" i="71"/>
  <c r="H28" i="72"/>
  <c r="H28" i="73"/>
  <c r="H28" i="74"/>
  <c r="H28" i="76"/>
  <c r="H26" i="76" s="1"/>
  <c r="H28" i="77"/>
  <c r="H28" i="78"/>
  <c r="H28" i="79"/>
  <c r="H28" i="80"/>
  <c r="H28" i="81"/>
  <c r="H28" i="82"/>
  <c r="H28" i="83"/>
  <c r="H28" i="92"/>
  <c r="H28" i="84"/>
  <c r="H28" i="87"/>
  <c r="H28" i="85"/>
  <c r="H28" i="86"/>
  <c r="H28" i="88"/>
  <c r="H26" i="88" s="1"/>
  <c r="H28" i="89"/>
  <c r="H28" i="30"/>
  <c r="H24" i="68"/>
  <c r="H24" i="69"/>
  <c r="H24" i="71"/>
  <c r="H24" i="72"/>
  <c r="H24" i="73"/>
  <c r="H24" i="76"/>
  <c r="H22" i="76" s="1"/>
  <c r="H24" i="77"/>
  <c r="H24" i="78"/>
  <c r="H24" i="79"/>
  <c r="H24" i="80"/>
  <c r="H24" i="81"/>
  <c r="H24" i="82"/>
  <c r="H24" i="83"/>
  <c r="H24" i="92"/>
  <c r="H24" i="84"/>
  <c r="H24" i="87"/>
  <c r="H24" i="85"/>
  <c r="H24" i="86"/>
  <c r="H24" i="88"/>
  <c r="H22" i="88" s="1"/>
  <c r="H24" i="89"/>
  <c r="H24" i="30"/>
  <c r="H27" i="68"/>
  <c r="H27" i="69"/>
  <c r="H27" i="71"/>
  <c r="H27" i="72"/>
  <c r="H27" i="73"/>
  <c r="H27" i="74"/>
  <c r="H27" i="75"/>
  <c r="H27" i="76"/>
  <c r="H27" i="77"/>
  <c r="H27" i="78"/>
  <c r="H27" i="79"/>
  <c r="H27" i="80"/>
  <c r="H27" i="81"/>
  <c r="H27" i="82"/>
  <c r="H27" i="83"/>
  <c r="H27" i="92"/>
  <c r="H27" i="84"/>
  <c r="H27" i="87"/>
  <c r="H27" i="85"/>
  <c r="H27" i="86"/>
  <c r="H27" i="88"/>
  <c r="H27" i="89"/>
  <c r="H27" i="30"/>
  <c r="H29" i="68"/>
  <c r="H29" i="69"/>
  <c r="H29" i="71"/>
  <c r="H29" i="72"/>
  <c r="H29" i="73"/>
  <c r="H29" i="74"/>
  <c r="H29" i="75"/>
  <c r="H29" i="76"/>
  <c r="H29" i="77"/>
  <c r="H29" i="78"/>
  <c r="H29" i="79"/>
  <c r="H29" i="80"/>
  <c r="H29" i="81"/>
  <c r="H29" i="82"/>
  <c r="H29" i="83"/>
  <c r="H29" i="92"/>
  <c r="H29" i="84"/>
  <c r="H29" i="87"/>
  <c r="H29" i="85"/>
  <c r="H29" i="86"/>
  <c r="H29" i="88"/>
  <c r="H29" i="89"/>
  <c r="H29" i="30"/>
  <c r="I25" i="68"/>
  <c r="I25" i="69"/>
  <c r="I25" i="71"/>
  <c r="I25" i="72"/>
  <c r="I25" i="73"/>
  <c r="K25" i="74"/>
  <c r="I25" i="75"/>
  <c r="K25" i="75" s="1"/>
  <c r="I25" i="76"/>
  <c r="K25" i="76" s="1"/>
  <c r="I25" i="77"/>
  <c r="K25" i="77" s="1"/>
  <c r="I25" i="78"/>
  <c r="K25" i="78" s="1"/>
  <c r="I25" i="79"/>
  <c r="I25" i="80"/>
  <c r="I25" i="81"/>
  <c r="I25" i="82"/>
  <c r="I25" i="83"/>
  <c r="I25" i="92"/>
  <c r="I25" i="84"/>
  <c r="I25" i="87"/>
  <c r="I25" i="85"/>
  <c r="I25" i="86"/>
  <c r="I25" i="88"/>
  <c r="I25" i="89"/>
  <c r="I25" i="30"/>
  <c r="K25" i="30" s="1"/>
  <c r="H25" i="68"/>
  <c r="H25" i="69"/>
  <c r="H25" i="71"/>
  <c r="H25" i="72"/>
  <c r="H25" i="73"/>
  <c r="H25" i="76"/>
  <c r="H25" i="77"/>
  <c r="H25" i="78"/>
  <c r="H25" i="79"/>
  <c r="H25" i="80"/>
  <c r="H25" i="81"/>
  <c r="H25" i="82"/>
  <c r="H25" i="83"/>
  <c r="H25" i="92"/>
  <c r="H25" i="84"/>
  <c r="H25" i="87"/>
  <c r="H25" i="85"/>
  <c r="H25" i="86"/>
  <c r="H25" i="88"/>
  <c r="H25" i="89"/>
  <c r="H25" i="30"/>
  <c r="I23" i="68"/>
  <c r="I23" i="69"/>
  <c r="I23" i="71"/>
  <c r="I23" i="72"/>
  <c r="I23" i="73"/>
  <c r="I23" i="74"/>
  <c r="I23" i="75"/>
  <c r="I23" i="76"/>
  <c r="I23" i="77"/>
  <c r="I23" i="78"/>
  <c r="I23" i="79"/>
  <c r="I23" i="80"/>
  <c r="I23" i="81"/>
  <c r="I23" i="82"/>
  <c r="I23" i="83"/>
  <c r="I23" i="92"/>
  <c r="I23" i="84"/>
  <c r="I23" i="87"/>
  <c r="I23" i="85"/>
  <c r="I23" i="86"/>
  <c r="I23" i="88"/>
  <c r="I23" i="89"/>
  <c r="I23" i="30"/>
  <c r="H23" i="68"/>
  <c r="H23" i="69"/>
  <c r="H23" i="71"/>
  <c r="H23" i="72"/>
  <c r="H23" i="73"/>
  <c r="H23" i="74"/>
  <c r="H23" i="75"/>
  <c r="H23" i="76"/>
  <c r="H23" i="77"/>
  <c r="H23" i="78"/>
  <c r="H23" i="79"/>
  <c r="H23" i="80"/>
  <c r="H23" i="81"/>
  <c r="H23" i="82"/>
  <c r="H23" i="83"/>
  <c r="H23" i="92"/>
  <c r="H23" i="84"/>
  <c r="H23" i="87"/>
  <c r="H23" i="85"/>
  <c r="H23" i="86"/>
  <c r="H23" i="88"/>
  <c r="H23" i="89"/>
  <c r="H23" i="30"/>
  <c r="K29" i="30"/>
  <c r="K15" i="30"/>
  <c r="K16" i="30"/>
  <c r="H9" i="76" l="1"/>
  <c r="H114" i="76"/>
  <c r="I114" i="74"/>
  <c r="K28" i="88"/>
  <c r="K26" i="88" s="1"/>
  <c r="I9" i="88"/>
  <c r="I114" i="88"/>
  <c r="K24" i="88"/>
  <c r="K22" i="88" s="1"/>
  <c r="H114" i="88"/>
  <c r="H9" i="88"/>
  <c r="K7" i="71"/>
  <c r="K8" i="73"/>
  <c r="K8" i="72"/>
  <c r="J114" i="30"/>
  <c r="J114" i="89"/>
  <c r="J114" i="88"/>
  <c r="J114" i="86"/>
  <c r="J114" i="85"/>
  <c r="J114" i="87"/>
  <c r="J114" i="84"/>
  <c r="J114" i="92"/>
  <c r="J114" i="83"/>
  <c r="J114" i="82"/>
  <c r="J114" i="81"/>
  <c r="J114" i="80"/>
  <c r="J114" i="79"/>
  <c r="J114" i="78"/>
  <c r="J114" i="77"/>
  <c r="J114" i="76"/>
  <c r="J114" i="75"/>
  <c r="J114" i="73"/>
  <c r="J114" i="72"/>
  <c r="J114" i="71"/>
  <c r="J114" i="69"/>
  <c r="J114" i="68"/>
  <c r="K93" i="74"/>
  <c r="K93" i="75"/>
  <c r="K93" i="76"/>
  <c r="K93" i="77"/>
  <c r="K93" i="78"/>
  <c r="K72" i="74"/>
  <c r="K72" i="77"/>
  <c r="H30" i="84"/>
  <c r="K48" i="76"/>
  <c r="K48" i="77"/>
  <c r="K48" i="92"/>
  <c r="K44" i="68"/>
  <c r="K44" i="69"/>
  <c r="K44" i="71"/>
  <c r="K44" i="72"/>
  <c r="K44" i="73"/>
  <c r="K44" i="74"/>
  <c r="K44" i="75"/>
  <c r="K44" i="76"/>
  <c r="K44" i="77"/>
  <c r="K44" i="78"/>
  <c r="H30" i="73"/>
  <c r="H30" i="78"/>
  <c r="H30" i="81"/>
  <c r="H30" i="88"/>
  <c r="H30" i="30"/>
  <c r="I41" i="68"/>
  <c r="I41" i="69"/>
  <c r="I41" i="71"/>
  <c r="I41" i="72"/>
  <c r="I41" i="73"/>
  <c r="I41" i="74"/>
  <c r="K41" i="74" s="1"/>
  <c r="I41" i="75"/>
  <c r="I41" i="76"/>
  <c r="I41" i="77"/>
  <c r="I41" i="78"/>
  <c r="I41" i="79"/>
  <c r="I41" i="80"/>
  <c r="I41" i="81"/>
  <c r="I41" i="82"/>
  <c r="I41" i="83"/>
  <c r="I41" i="92"/>
  <c r="I41" i="84"/>
  <c r="I41" i="87"/>
  <c r="I41" i="85"/>
  <c r="I41" i="86"/>
  <c r="I41" i="88"/>
  <c r="I41" i="89"/>
  <c r="I41" i="30"/>
  <c r="H41" i="68"/>
  <c r="H30" i="68" s="1"/>
  <c r="H41" i="69"/>
  <c r="H41" i="71"/>
  <c r="H30" i="71" s="1"/>
  <c r="H41" i="72"/>
  <c r="H41" i="73"/>
  <c r="H41" i="74"/>
  <c r="H41" i="75"/>
  <c r="H30" i="75" s="1"/>
  <c r="H41" i="76"/>
  <c r="H41" i="77"/>
  <c r="H41" i="78"/>
  <c r="H41" i="79"/>
  <c r="H30" i="79" s="1"/>
  <c r="H41" i="80"/>
  <c r="H114" i="80" s="1"/>
  <c r="H41" i="81"/>
  <c r="H41" i="82"/>
  <c r="H41" i="83"/>
  <c r="H30" i="83" s="1"/>
  <c r="H41" i="92"/>
  <c r="H41" i="84"/>
  <c r="H41" i="87"/>
  <c r="H41" i="85"/>
  <c r="H30" i="85" s="1"/>
  <c r="H41" i="86"/>
  <c r="H41" i="88"/>
  <c r="H41" i="89"/>
  <c r="H41" i="30"/>
  <c r="I30" i="68"/>
  <c r="K30" i="68" s="1"/>
  <c r="I30" i="71"/>
  <c r="K30" i="71" s="1"/>
  <c r="I30" i="73"/>
  <c r="K30" i="73" s="1"/>
  <c r="I30" i="74"/>
  <c r="K30" i="74" s="1"/>
  <c r="I30" i="75"/>
  <c r="K30" i="75" s="1"/>
  <c r="I30" i="77"/>
  <c r="K30" i="77" s="1"/>
  <c r="I30" i="79"/>
  <c r="K30" i="79" s="1"/>
  <c r="I30" i="81"/>
  <c r="K30" i="81" s="1"/>
  <c r="I30" i="83"/>
  <c r="K30" i="83" s="1"/>
  <c r="I30" i="84"/>
  <c r="K30" i="84" s="1"/>
  <c r="I30" i="85"/>
  <c r="K30" i="85" s="1"/>
  <c r="I30" i="88"/>
  <c r="K30" i="88" s="1"/>
  <c r="I30" i="30"/>
  <c r="H30" i="69"/>
  <c r="I30" i="69"/>
  <c r="K30" i="69" s="1"/>
  <c r="J30" i="69"/>
  <c r="J30" i="71"/>
  <c r="H30" i="72"/>
  <c r="I30" i="72"/>
  <c r="K30" i="72" s="1"/>
  <c r="J30" i="72"/>
  <c r="J30" i="73"/>
  <c r="H30" i="74"/>
  <c r="J30" i="75"/>
  <c r="H30" i="76"/>
  <c r="I30" i="76"/>
  <c r="K30" i="76" s="1"/>
  <c r="J30" i="76"/>
  <c r="J30" i="77"/>
  <c r="I30" i="78"/>
  <c r="K30" i="78" s="1"/>
  <c r="J30" i="78"/>
  <c r="J30" i="79"/>
  <c r="H30" i="80"/>
  <c r="I30" i="80"/>
  <c r="K30" i="80" s="1"/>
  <c r="J30" i="80"/>
  <c r="J30" i="81"/>
  <c r="H30" i="82"/>
  <c r="I30" i="82"/>
  <c r="K30" i="82" s="1"/>
  <c r="J30" i="82"/>
  <c r="J30" i="83"/>
  <c r="H30" i="92"/>
  <c r="J30" i="92"/>
  <c r="J30" i="84"/>
  <c r="H30" i="87"/>
  <c r="I30" i="87"/>
  <c r="K30" i="87" s="1"/>
  <c r="J30" i="87"/>
  <c r="J30" i="85"/>
  <c r="H30" i="86"/>
  <c r="I30" i="86"/>
  <c r="K30" i="86" s="1"/>
  <c r="J30" i="86"/>
  <c r="J30" i="88"/>
  <c r="H30" i="89"/>
  <c r="I30" i="89"/>
  <c r="K30" i="89" s="1"/>
  <c r="J30" i="89"/>
  <c r="J30" i="68"/>
  <c r="J28" i="69"/>
  <c r="J28" i="71"/>
  <c r="J28" i="72"/>
  <c r="J28" i="73"/>
  <c r="J28" i="75"/>
  <c r="J28" i="76"/>
  <c r="J28" i="77"/>
  <c r="J28" i="78"/>
  <c r="J28" i="79"/>
  <c r="J28" i="80"/>
  <c r="J28" i="81"/>
  <c r="J28" i="82"/>
  <c r="J28" i="83"/>
  <c r="J28" i="92"/>
  <c r="J28" i="84"/>
  <c r="J28" i="87"/>
  <c r="J28" i="85"/>
  <c r="J28" i="86"/>
  <c r="J28" i="88"/>
  <c r="J28" i="89"/>
  <c r="J28" i="68"/>
  <c r="J24" i="69"/>
  <c r="J24" i="71"/>
  <c r="J24" i="72"/>
  <c r="J24" i="73"/>
  <c r="J24" i="75"/>
  <c r="J24" i="76"/>
  <c r="J24" i="77"/>
  <c r="J24" i="78"/>
  <c r="J24" i="79"/>
  <c r="J24" i="80"/>
  <c r="J24" i="81"/>
  <c r="J24" i="82"/>
  <c r="J24" i="83"/>
  <c r="J24" i="92"/>
  <c r="J24" i="84"/>
  <c r="J24" i="87"/>
  <c r="J24" i="85"/>
  <c r="J24" i="86"/>
  <c r="J24" i="88"/>
  <c r="J24" i="89"/>
  <c r="J24" i="68"/>
  <c r="J3" i="69"/>
  <c r="J3" i="71"/>
  <c r="J3" i="72"/>
  <c r="J3" i="73"/>
  <c r="J3" i="74"/>
  <c r="J3" i="75"/>
  <c r="J3" i="76"/>
  <c r="J3" i="77"/>
  <c r="J3" i="78"/>
  <c r="J3" i="79"/>
  <c r="J3" i="80"/>
  <c r="J3" i="81"/>
  <c r="J3" i="82"/>
  <c r="J3" i="83"/>
  <c r="J3" i="92"/>
  <c r="J3" i="84"/>
  <c r="J3" i="87"/>
  <c r="J3" i="85"/>
  <c r="J3" i="86"/>
  <c r="J3" i="88"/>
  <c r="J3" i="89"/>
  <c r="J3" i="68"/>
  <c r="J22" i="30"/>
  <c r="J9" i="30" s="1"/>
  <c r="G30" i="30"/>
  <c r="J30" i="30"/>
  <c r="K8" i="68"/>
  <c r="K45" i="30"/>
  <c r="I30" i="92" l="1"/>
  <c r="K30" i="92" s="1"/>
  <c r="H30" i="77"/>
  <c r="K8" i="30"/>
  <c r="K4" i="63" l="1"/>
  <c r="J87" i="91" l="1"/>
  <c r="J82" i="91"/>
  <c r="J62" i="91"/>
  <c r="I6" i="91"/>
  <c r="J6" i="91"/>
  <c r="J57" i="91"/>
  <c r="J60" i="91" s="1"/>
  <c r="J5" i="91"/>
  <c r="H19" i="62"/>
  <c r="E27" i="60"/>
  <c r="C27" i="60" s="1"/>
  <c r="E25" i="60"/>
  <c r="C25" i="60" s="1"/>
  <c r="R23" i="60"/>
  <c r="Q23" i="60"/>
  <c r="P23" i="60"/>
  <c r="O23" i="60"/>
  <c r="N23" i="60"/>
  <c r="M23" i="60"/>
  <c r="L23" i="60"/>
  <c r="K23" i="60"/>
  <c r="J23" i="60"/>
  <c r="I23" i="60"/>
  <c r="G23" i="60"/>
  <c r="F23" i="60"/>
  <c r="D23" i="60"/>
  <c r="C23" i="60" s="1"/>
  <c r="E19" i="60"/>
  <c r="C19" i="60" s="1"/>
  <c r="E17" i="60"/>
  <c r="C17" i="60" s="1"/>
  <c r="R15" i="60"/>
  <c r="Q15" i="60"/>
  <c r="P15" i="60"/>
  <c r="O15" i="60"/>
  <c r="N15" i="60"/>
  <c r="M15" i="60"/>
  <c r="L15" i="60"/>
  <c r="K15" i="60"/>
  <c r="J15" i="60"/>
  <c r="I15" i="60"/>
  <c r="G15" i="60"/>
  <c r="F15" i="60"/>
  <c r="D15" i="60"/>
  <c r="C15" i="60" s="1"/>
  <c r="R6" i="60"/>
  <c r="D6" i="60"/>
  <c r="K3" i="38"/>
  <c r="J34" i="33"/>
  <c r="K3" i="42"/>
  <c r="I6" i="53"/>
  <c r="K6" i="53" s="1"/>
  <c r="H11" i="52"/>
  <c r="H12" i="52"/>
  <c r="H13" i="52"/>
  <c r="H14" i="52"/>
  <c r="H15" i="52"/>
  <c r="H16" i="52"/>
  <c r="H17" i="52"/>
  <c r="H18" i="52"/>
  <c r="H19" i="52"/>
  <c r="H20" i="52"/>
  <c r="H21" i="52"/>
  <c r="H22" i="52"/>
  <c r="H23" i="52"/>
  <c r="H24" i="52"/>
  <c r="H25" i="52"/>
  <c r="H26" i="52"/>
  <c r="H27" i="52"/>
  <c r="H10" i="52"/>
  <c r="H8" i="52"/>
  <c r="J8" i="52" s="1"/>
  <c r="J151" i="89"/>
  <c r="J144" i="89"/>
  <c r="J118" i="89"/>
  <c r="J117" i="89" s="1"/>
  <c r="J112" i="89"/>
  <c r="J108" i="89"/>
  <c r="J105" i="89"/>
  <c r="J93" i="89"/>
  <c r="J88" i="89"/>
  <c r="J79" i="89"/>
  <c r="J72" i="89"/>
  <c r="J65" i="89"/>
  <c r="J59" i="89"/>
  <c r="J48" i="89"/>
  <c r="J44" i="89"/>
  <c r="J41" i="89"/>
  <c r="J31" i="89"/>
  <c r="J26" i="89"/>
  <c r="J22" i="89"/>
  <c r="J10" i="89"/>
  <c r="J151" i="88"/>
  <c r="J144" i="88"/>
  <c r="J118" i="88"/>
  <c r="J117" i="88" s="1"/>
  <c r="J112" i="88"/>
  <c r="J108" i="88"/>
  <c r="J105" i="88"/>
  <c r="J93" i="88"/>
  <c r="J88" i="88"/>
  <c r="J79" i="88"/>
  <c r="J72" i="88"/>
  <c r="J65" i="88"/>
  <c r="J59" i="88"/>
  <c r="J48" i="88"/>
  <c r="J44" i="88"/>
  <c r="J41" i="88"/>
  <c r="J31" i="88"/>
  <c r="J26" i="88"/>
  <c r="J22" i="88"/>
  <c r="J10" i="88"/>
  <c r="J151" i="86"/>
  <c r="J144" i="86"/>
  <c r="J118" i="86"/>
  <c r="J117" i="86" s="1"/>
  <c r="J112" i="86"/>
  <c r="J108" i="86"/>
  <c r="J105" i="86"/>
  <c r="J93" i="86"/>
  <c r="J88" i="86"/>
  <c r="J79" i="86"/>
  <c r="J72" i="86"/>
  <c r="J65" i="86"/>
  <c r="J59" i="86"/>
  <c r="J48" i="86"/>
  <c r="J44" i="86"/>
  <c r="J41" i="86"/>
  <c r="J31" i="86"/>
  <c r="J26" i="86"/>
  <c r="J22" i="86"/>
  <c r="J10" i="86"/>
  <c r="J151" i="85"/>
  <c r="J144" i="85"/>
  <c r="J118" i="85"/>
  <c r="J117" i="85" s="1"/>
  <c r="J112" i="85"/>
  <c r="J108" i="85"/>
  <c r="J105" i="85"/>
  <c r="J93" i="85"/>
  <c r="J88" i="85"/>
  <c r="J79" i="85"/>
  <c r="J72" i="85"/>
  <c r="J65" i="85"/>
  <c r="J59" i="85"/>
  <c r="J48" i="85"/>
  <c r="J44" i="85"/>
  <c r="J41" i="85"/>
  <c r="J31" i="85"/>
  <c r="J26" i="85"/>
  <c r="J22" i="85"/>
  <c r="J10" i="85"/>
  <c r="J151" i="87"/>
  <c r="J144" i="87"/>
  <c r="J118" i="87"/>
  <c r="J117" i="87" s="1"/>
  <c r="J112" i="87"/>
  <c r="J108" i="87"/>
  <c r="J105" i="87"/>
  <c r="J93" i="87"/>
  <c r="J88" i="87"/>
  <c r="J79" i="87"/>
  <c r="J72" i="87"/>
  <c r="J65" i="87"/>
  <c r="J59" i="87"/>
  <c r="J48" i="87"/>
  <c r="J44" i="87"/>
  <c r="J41" i="87"/>
  <c r="J31" i="87"/>
  <c r="J26" i="87"/>
  <c r="J22" i="87"/>
  <c r="J10" i="87"/>
  <c r="J151" i="84"/>
  <c r="J144" i="84"/>
  <c r="J118" i="84"/>
  <c r="J117" i="84"/>
  <c r="J112" i="84"/>
  <c r="J108" i="84"/>
  <c r="J105" i="84"/>
  <c r="J93" i="84"/>
  <c r="J88" i="84"/>
  <c r="J79" i="84"/>
  <c r="J72" i="84"/>
  <c r="J65" i="84"/>
  <c r="J59" i="84"/>
  <c r="J48" i="84"/>
  <c r="J44" i="84"/>
  <c r="J41" i="84"/>
  <c r="J31" i="84"/>
  <c r="J26" i="84"/>
  <c r="J22" i="84"/>
  <c r="J10" i="84"/>
  <c r="J151" i="92"/>
  <c r="J144" i="92"/>
  <c r="J118" i="92"/>
  <c r="J117" i="92"/>
  <c r="J112" i="92"/>
  <c r="J108" i="92"/>
  <c r="J105" i="92"/>
  <c r="J93" i="92"/>
  <c r="J88" i="92"/>
  <c r="J79" i="92"/>
  <c r="J72" i="92"/>
  <c r="J65" i="92"/>
  <c r="J59" i="92"/>
  <c r="J48" i="92"/>
  <c r="J44" i="92"/>
  <c r="J41" i="92"/>
  <c r="J31" i="92"/>
  <c r="J26" i="92"/>
  <c r="J22" i="92"/>
  <c r="J10" i="92"/>
  <c r="J151" i="83"/>
  <c r="J144" i="83"/>
  <c r="J118" i="83"/>
  <c r="J117" i="83" s="1"/>
  <c r="J112" i="83"/>
  <c r="J108" i="83"/>
  <c r="J105" i="83"/>
  <c r="J93" i="83"/>
  <c r="J88" i="83"/>
  <c r="J79" i="83"/>
  <c r="J72" i="83"/>
  <c r="J65" i="83"/>
  <c r="J59" i="83"/>
  <c r="J48" i="83"/>
  <c r="J44" i="83"/>
  <c r="J41" i="83"/>
  <c r="J31" i="83"/>
  <c r="J26" i="83"/>
  <c r="J22" i="83"/>
  <c r="J10" i="83"/>
  <c r="J151" i="82"/>
  <c r="J144" i="82"/>
  <c r="J118" i="82"/>
  <c r="J112" i="82"/>
  <c r="J108" i="82"/>
  <c r="J105" i="82"/>
  <c r="J93" i="82"/>
  <c r="J88" i="82"/>
  <c r="J79" i="82"/>
  <c r="J72" i="82"/>
  <c r="J65" i="82"/>
  <c r="J59" i="82"/>
  <c r="J48" i="82"/>
  <c r="J44" i="82"/>
  <c r="J41" i="82"/>
  <c r="J31" i="82"/>
  <c r="J26" i="82"/>
  <c r="J22" i="82"/>
  <c r="J9" i="82" s="1"/>
  <c r="J10" i="82"/>
  <c r="J151" i="81"/>
  <c r="J144" i="81"/>
  <c r="J118" i="81"/>
  <c r="J117" i="81"/>
  <c r="J112" i="81"/>
  <c r="J108" i="81"/>
  <c r="J105" i="81"/>
  <c r="J93" i="81"/>
  <c r="J88" i="81"/>
  <c r="J79" i="81"/>
  <c r="J72" i="81"/>
  <c r="J65" i="81"/>
  <c r="J59" i="81"/>
  <c r="J48" i="81"/>
  <c r="J44" i="81"/>
  <c r="J41" i="81"/>
  <c r="J31" i="81"/>
  <c r="J26" i="81"/>
  <c r="J9" i="81" s="1"/>
  <c r="J22" i="81"/>
  <c r="J10" i="81"/>
  <c r="J151" i="80"/>
  <c r="J144" i="80"/>
  <c r="J118" i="80"/>
  <c r="J117" i="80" s="1"/>
  <c r="J112" i="80"/>
  <c r="J108" i="80"/>
  <c r="J105" i="80"/>
  <c r="J93" i="80"/>
  <c r="J88" i="80"/>
  <c r="J79" i="80"/>
  <c r="J72" i="80"/>
  <c r="J65" i="80"/>
  <c r="J59" i="80"/>
  <c r="J48" i="80"/>
  <c r="J44" i="80"/>
  <c r="J41" i="80"/>
  <c r="J31" i="80"/>
  <c r="J26" i="80"/>
  <c r="J22" i="80"/>
  <c r="J10" i="80"/>
  <c r="J151" i="79"/>
  <c r="J117" i="79" s="1"/>
  <c r="J144" i="79"/>
  <c r="J118" i="79"/>
  <c r="J112" i="79"/>
  <c r="J108" i="79"/>
  <c r="J105" i="79"/>
  <c r="J93" i="79"/>
  <c r="J88" i="79"/>
  <c r="J79" i="79"/>
  <c r="J72" i="79"/>
  <c r="J65" i="79"/>
  <c r="J59" i="79"/>
  <c r="J48" i="79"/>
  <c r="J44" i="79"/>
  <c r="J41" i="79"/>
  <c r="J31" i="79"/>
  <c r="J26" i="79"/>
  <c r="J22" i="79"/>
  <c r="J10" i="79"/>
  <c r="J151" i="78"/>
  <c r="J144" i="78"/>
  <c r="J118" i="78"/>
  <c r="J117" i="78"/>
  <c r="J112" i="78"/>
  <c r="J108" i="78"/>
  <c r="J105" i="78"/>
  <c r="J93" i="78"/>
  <c r="J88" i="78"/>
  <c r="J79" i="78"/>
  <c r="J72" i="78"/>
  <c r="J65" i="78"/>
  <c r="J59" i="78"/>
  <c r="J48" i="78"/>
  <c r="J44" i="78"/>
  <c r="J41" i="78"/>
  <c r="J31" i="78"/>
  <c r="J26" i="78"/>
  <c r="J22" i="78"/>
  <c r="J10" i="78"/>
  <c r="J9" i="78"/>
  <c r="J151" i="77"/>
  <c r="J144" i="77"/>
  <c r="J118" i="77"/>
  <c r="J112" i="77"/>
  <c r="J108" i="77"/>
  <c r="J105" i="77"/>
  <c r="J93" i="77"/>
  <c r="J88" i="77"/>
  <c r="J79" i="77"/>
  <c r="J72" i="77"/>
  <c r="J65" i="77"/>
  <c r="J59" i="77"/>
  <c r="J48" i="77"/>
  <c r="J44" i="77"/>
  <c r="J41" i="77"/>
  <c r="J31" i="77"/>
  <c r="J26" i="77"/>
  <c r="J22" i="77"/>
  <c r="J10" i="77"/>
  <c r="J151" i="76"/>
  <c r="J144" i="76"/>
  <c r="J117" i="76" s="1"/>
  <c r="J118" i="76"/>
  <c r="J112" i="76"/>
  <c r="J108" i="76"/>
  <c r="J105" i="76"/>
  <c r="J93" i="76"/>
  <c r="J88" i="76"/>
  <c r="J79" i="76"/>
  <c r="J72" i="76"/>
  <c r="J65" i="76"/>
  <c r="J59" i="76"/>
  <c r="J48" i="76"/>
  <c r="J44" i="76"/>
  <c r="J41" i="76"/>
  <c r="J31" i="76"/>
  <c r="J26" i="76"/>
  <c r="J22" i="76"/>
  <c r="J10" i="76"/>
  <c r="J151" i="75"/>
  <c r="J144" i="75"/>
  <c r="J118" i="75"/>
  <c r="J117" i="75" s="1"/>
  <c r="J112" i="75"/>
  <c r="J108" i="75"/>
  <c r="J105" i="75"/>
  <c r="J93" i="75"/>
  <c r="J88" i="75"/>
  <c r="J79" i="75"/>
  <c r="J72" i="75"/>
  <c r="J65" i="75"/>
  <c r="J59" i="75"/>
  <c r="J48" i="75"/>
  <c r="J44" i="75"/>
  <c r="J41" i="75"/>
  <c r="J31" i="75"/>
  <c r="J26" i="75"/>
  <c r="J22" i="75"/>
  <c r="J10" i="75"/>
  <c r="J151" i="74"/>
  <c r="J144" i="74"/>
  <c r="J118" i="74"/>
  <c r="J112" i="74"/>
  <c r="J108" i="74"/>
  <c r="J105" i="74"/>
  <c r="J93" i="74"/>
  <c r="J88" i="74"/>
  <c r="J79" i="74"/>
  <c r="J72" i="74"/>
  <c r="J65" i="74"/>
  <c r="J59" i="74"/>
  <c r="J48" i="74"/>
  <c r="J44" i="74"/>
  <c r="J41" i="74"/>
  <c r="J31" i="74"/>
  <c r="J10" i="74"/>
  <c r="J151" i="73"/>
  <c r="J144" i="73"/>
  <c r="J118" i="73"/>
  <c r="J117" i="73"/>
  <c r="J112" i="73"/>
  <c r="J108" i="73"/>
  <c r="J105" i="73"/>
  <c r="J93" i="73"/>
  <c r="J88" i="73"/>
  <c r="J79" i="73"/>
  <c r="J72" i="73"/>
  <c r="J65" i="73"/>
  <c r="J59" i="73"/>
  <c r="J48" i="73"/>
  <c r="J44" i="73"/>
  <c r="J41" i="73"/>
  <c r="J31" i="73"/>
  <c r="J26" i="73"/>
  <c r="J22" i="73"/>
  <c r="J10" i="73"/>
  <c r="J151" i="72"/>
  <c r="J144" i="72"/>
  <c r="J117" i="72" s="1"/>
  <c r="J118" i="72"/>
  <c r="J112" i="72"/>
  <c r="J108" i="72"/>
  <c r="J105" i="72"/>
  <c r="J93" i="72"/>
  <c r="J88" i="72"/>
  <c r="J79" i="72"/>
  <c r="J72" i="72"/>
  <c r="J65" i="72"/>
  <c r="J59" i="72"/>
  <c r="J48" i="72"/>
  <c r="J44" i="72"/>
  <c r="J41" i="72"/>
  <c r="J31" i="72"/>
  <c r="J26" i="72"/>
  <c r="J22" i="72"/>
  <c r="J10" i="72"/>
  <c r="J151" i="71"/>
  <c r="J144" i="71"/>
  <c r="J118" i="71"/>
  <c r="J112" i="71"/>
  <c r="J108" i="71"/>
  <c r="J105" i="71"/>
  <c r="J93" i="71"/>
  <c r="J88" i="71"/>
  <c r="J79" i="71"/>
  <c r="J72" i="71"/>
  <c r="J65" i="71"/>
  <c r="J59" i="71"/>
  <c r="J48" i="71"/>
  <c r="J44" i="71"/>
  <c r="J41" i="71"/>
  <c r="J31" i="71"/>
  <c r="J26" i="71"/>
  <c r="J22" i="71"/>
  <c r="J10" i="71"/>
  <c r="J151" i="69"/>
  <c r="J144" i="69"/>
  <c r="J118" i="69"/>
  <c r="J117" i="69" s="1"/>
  <c r="J112" i="69"/>
  <c r="J108" i="69"/>
  <c r="J105" i="69"/>
  <c r="J93" i="69"/>
  <c r="J88" i="69"/>
  <c r="J79" i="69"/>
  <c r="J72" i="69"/>
  <c r="J65" i="69"/>
  <c r="J59" i="69"/>
  <c r="J48" i="69"/>
  <c r="J44" i="69"/>
  <c r="J41" i="69"/>
  <c r="J31" i="69"/>
  <c r="J26" i="69"/>
  <c r="J22" i="69"/>
  <c r="J10" i="69"/>
  <c r="J151" i="68"/>
  <c r="J144" i="68"/>
  <c r="J118" i="68"/>
  <c r="J117" i="68" s="1"/>
  <c r="J112" i="68"/>
  <c r="J108" i="68"/>
  <c r="J105" i="68"/>
  <c r="J93" i="68"/>
  <c r="J88" i="68"/>
  <c r="J79" i="68"/>
  <c r="J72" i="68"/>
  <c r="J65" i="68"/>
  <c r="J59" i="68"/>
  <c r="J48" i="68"/>
  <c r="J44" i="68"/>
  <c r="J41" i="68"/>
  <c r="J31" i="68"/>
  <c r="J26" i="68"/>
  <c r="J22" i="68"/>
  <c r="J10" i="68"/>
  <c r="J3" i="30"/>
  <c r="J151" i="30"/>
  <c r="J144" i="30"/>
  <c r="J118" i="30"/>
  <c r="A5" i="89"/>
  <c r="B5" i="89"/>
  <c r="C5" i="89"/>
  <c r="A5" i="68"/>
  <c r="K5" i="68" s="1"/>
  <c r="B5" i="68"/>
  <c r="C5" i="68"/>
  <c r="A5" i="69"/>
  <c r="K5" i="69" s="1"/>
  <c r="B5" i="69"/>
  <c r="C5" i="69"/>
  <c r="A5" i="71"/>
  <c r="B5" i="71"/>
  <c r="C5" i="71"/>
  <c r="A5" i="72"/>
  <c r="K5" i="72" s="1"/>
  <c r="B5" i="72"/>
  <c r="C5" i="72"/>
  <c r="A5" i="73"/>
  <c r="B5" i="73"/>
  <c r="C5" i="73"/>
  <c r="A5" i="74"/>
  <c r="B5" i="74"/>
  <c r="C5" i="74"/>
  <c r="A5" i="75"/>
  <c r="K5" i="75" s="1"/>
  <c r="B5" i="75"/>
  <c r="C5" i="75"/>
  <c r="A5" i="76"/>
  <c r="B5" i="76"/>
  <c r="C5" i="76"/>
  <c r="A5" i="77"/>
  <c r="B5" i="77"/>
  <c r="C5" i="77"/>
  <c r="A5" i="78"/>
  <c r="B5" i="78"/>
  <c r="C5" i="78"/>
  <c r="A5" i="79"/>
  <c r="B5" i="79"/>
  <c r="C5" i="79"/>
  <c r="A5" i="80"/>
  <c r="B5" i="80"/>
  <c r="C5" i="80"/>
  <c r="A5" i="81"/>
  <c r="B5" i="81"/>
  <c r="C5" i="81"/>
  <c r="A5" i="82"/>
  <c r="B5" i="82"/>
  <c r="C5" i="82"/>
  <c r="A5" i="83"/>
  <c r="B5" i="83"/>
  <c r="C5" i="83"/>
  <c r="A5" i="92"/>
  <c r="B5" i="92"/>
  <c r="C5" i="92"/>
  <c r="A5" i="84"/>
  <c r="B5" i="84"/>
  <c r="C5" i="84"/>
  <c r="A5" i="87"/>
  <c r="B5" i="87"/>
  <c r="C5" i="87"/>
  <c r="A5" i="85"/>
  <c r="B5" i="85"/>
  <c r="C5" i="85"/>
  <c r="A5" i="86"/>
  <c r="B5" i="86"/>
  <c r="C5" i="86"/>
  <c r="A5" i="88"/>
  <c r="B5" i="88"/>
  <c r="C5" i="88"/>
  <c r="A5" i="30"/>
  <c r="B5" i="30"/>
  <c r="C5" i="30"/>
  <c r="I34" i="33" l="1"/>
  <c r="G34" i="33"/>
  <c r="H34" i="33"/>
  <c r="H86" i="33" s="1"/>
  <c r="J30" i="74"/>
  <c r="J28" i="74"/>
  <c r="J26" i="74" s="1"/>
  <c r="J24" i="74"/>
  <c r="J22" i="74" s="1"/>
  <c r="J114" i="74" s="1"/>
  <c r="J117" i="74"/>
  <c r="J9" i="75"/>
  <c r="J9" i="83"/>
  <c r="J9" i="87"/>
  <c r="J3" i="91"/>
  <c r="K5" i="73"/>
  <c r="K5" i="71"/>
  <c r="K5" i="88"/>
  <c r="K5" i="85"/>
  <c r="K5" i="84"/>
  <c r="K5" i="83"/>
  <c r="K5" i="81"/>
  <c r="K5" i="79"/>
  <c r="K5" i="77"/>
  <c r="K5" i="30"/>
  <c r="K5" i="86"/>
  <c r="K5" i="87"/>
  <c r="K5" i="92"/>
  <c r="K5" i="80"/>
  <c r="K5" i="78"/>
  <c r="J9" i="68"/>
  <c r="J9" i="69"/>
  <c r="J9" i="71"/>
  <c r="J9" i="73"/>
  <c r="J117" i="71"/>
  <c r="J9" i="76"/>
  <c r="J9" i="80"/>
  <c r="K5" i="89"/>
  <c r="J9" i="72"/>
  <c r="K5" i="76"/>
  <c r="J117" i="77"/>
  <c r="J9" i="88"/>
  <c r="J9" i="92"/>
  <c r="J9" i="74"/>
  <c r="J9" i="77"/>
  <c r="J9" i="79"/>
  <c r="J117" i="82"/>
  <c r="J9" i="85"/>
  <c r="J9" i="84"/>
  <c r="J9" i="86"/>
  <c r="J9" i="89"/>
  <c r="H18" i="43"/>
  <c r="H45" i="43" s="1"/>
  <c r="I9" i="38"/>
  <c r="G9" i="38"/>
  <c r="G83" i="38" s="1"/>
  <c r="J48" i="91"/>
  <c r="J4" i="91"/>
  <c r="H3" i="90"/>
  <c r="I18" i="43"/>
  <c r="G18" i="43"/>
  <c r="H9" i="38"/>
  <c r="H12" i="90"/>
  <c r="H28" i="90" s="1"/>
  <c r="H83" i="38"/>
  <c r="I86" i="33"/>
  <c r="K35" i="33"/>
  <c r="I38" i="42"/>
  <c r="H38" i="42"/>
  <c r="K5" i="82"/>
  <c r="K5" i="74"/>
  <c r="J117" i="30"/>
  <c r="C152" i="92" l="1"/>
  <c r="B152" i="92"/>
  <c r="A152" i="92"/>
  <c r="F151" i="92"/>
  <c r="A151" i="92"/>
  <c r="C150" i="92"/>
  <c r="B150" i="92"/>
  <c r="A150" i="92"/>
  <c r="C149" i="92"/>
  <c r="B149" i="92"/>
  <c r="A149" i="92"/>
  <c r="C148" i="92"/>
  <c r="B148" i="92"/>
  <c r="A148" i="92"/>
  <c r="C147" i="92"/>
  <c r="B147" i="92"/>
  <c r="A147" i="92"/>
  <c r="C146" i="92"/>
  <c r="B146" i="92"/>
  <c r="A146" i="92"/>
  <c r="C145" i="92"/>
  <c r="B145" i="92"/>
  <c r="A145" i="92"/>
  <c r="F144" i="92"/>
  <c r="A144" i="92"/>
  <c r="C143" i="92"/>
  <c r="B143" i="92"/>
  <c r="A143" i="92"/>
  <c r="C142" i="92"/>
  <c r="B142" i="92"/>
  <c r="A142" i="92"/>
  <c r="C141" i="92"/>
  <c r="B141" i="92"/>
  <c r="A141" i="92"/>
  <c r="C140" i="92"/>
  <c r="B140" i="92"/>
  <c r="A140" i="92"/>
  <c r="C139" i="92"/>
  <c r="B139" i="92"/>
  <c r="A139" i="92"/>
  <c r="C138" i="92"/>
  <c r="B138" i="92"/>
  <c r="A138" i="92"/>
  <c r="C137" i="92"/>
  <c r="B137" i="92"/>
  <c r="A137" i="92"/>
  <c r="C136" i="92"/>
  <c r="B136" i="92"/>
  <c r="A136" i="92"/>
  <c r="C135" i="92"/>
  <c r="B135" i="92"/>
  <c r="A135" i="92"/>
  <c r="C134" i="92"/>
  <c r="B134" i="92"/>
  <c r="A134" i="92"/>
  <c r="C133" i="92"/>
  <c r="B133" i="92"/>
  <c r="A133" i="92"/>
  <c r="C132" i="92"/>
  <c r="B132" i="92"/>
  <c r="A132" i="92"/>
  <c r="C131" i="92"/>
  <c r="B131" i="92"/>
  <c r="A131" i="92"/>
  <c r="C130" i="92"/>
  <c r="B130" i="92"/>
  <c r="A130" i="92"/>
  <c r="C129" i="92"/>
  <c r="B129" i="92"/>
  <c r="A129" i="92"/>
  <c r="C128" i="92"/>
  <c r="B128" i="92"/>
  <c r="A128" i="92"/>
  <c r="C127" i="92"/>
  <c r="B127" i="92"/>
  <c r="A127" i="92"/>
  <c r="C126" i="92"/>
  <c r="B126" i="92"/>
  <c r="A126" i="92"/>
  <c r="C125" i="92"/>
  <c r="B125" i="92"/>
  <c r="A125" i="92"/>
  <c r="C124" i="92"/>
  <c r="B124" i="92"/>
  <c r="A124" i="92"/>
  <c r="C123" i="92"/>
  <c r="B123" i="92"/>
  <c r="A123" i="92"/>
  <c r="C122" i="92"/>
  <c r="B122" i="92"/>
  <c r="A122" i="92"/>
  <c r="C121" i="92"/>
  <c r="B121" i="92"/>
  <c r="A121" i="92"/>
  <c r="C120" i="92"/>
  <c r="B120" i="92"/>
  <c r="A120" i="92"/>
  <c r="C119" i="92"/>
  <c r="B119" i="92"/>
  <c r="A119" i="92"/>
  <c r="F118" i="92"/>
  <c r="F117" i="92" s="1"/>
  <c r="A118" i="92"/>
  <c r="C117" i="92"/>
  <c r="B117" i="92"/>
  <c r="A117" i="92"/>
  <c r="C116" i="92"/>
  <c r="B116" i="92"/>
  <c r="A116" i="92"/>
  <c r="C115" i="92"/>
  <c r="B115" i="92"/>
  <c r="A115" i="92"/>
  <c r="C114" i="92"/>
  <c r="B114" i="92"/>
  <c r="A114" i="92"/>
  <c r="C113" i="92"/>
  <c r="B113" i="92"/>
  <c r="A113" i="92"/>
  <c r="F112" i="92"/>
  <c r="C112" i="92"/>
  <c r="B112" i="92"/>
  <c r="A112" i="92"/>
  <c r="C111" i="92"/>
  <c r="B111" i="92"/>
  <c r="A111" i="92"/>
  <c r="C110" i="92"/>
  <c r="B110" i="92"/>
  <c r="A110" i="92"/>
  <c r="C109" i="92"/>
  <c r="B109" i="92"/>
  <c r="A109" i="92"/>
  <c r="F108" i="92"/>
  <c r="A108" i="92"/>
  <c r="C107" i="92"/>
  <c r="B107" i="92"/>
  <c r="A107" i="92"/>
  <c r="C106" i="92"/>
  <c r="B106" i="92"/>
  <c r="A106" i="92"/>
  <c r="F105" i="92"/>
  <c r="A105" i="92"/>
  <c r="C104" i="92"/>
  <c r="B104" i="92"/>
  <c r="A104" i="92"/>
  <c r="C103" i="92"/>
  <c r="B103" i="92"/>
  <c r="A103" i="92"/>
  <c r="C101" i="92"/>
  <c r="B101" i="92"/>
  <c r="A101" i="92"/>
  <c r="C99" i="92"/>
  <c r="B99" i="92"/>
  <c r="A99" i="92"/>
  <c r="C98" i="92"/>
  <c r="B98" i="92"/>
  <c r="A98" i="92"/>
  <c r="C97" i="92"/>
  <c r="B97" i="92"/>
  <c r="A97" i="92"/>
  <c r="C96" i="92"/>
  <c r="B96" i="92"/>
  <c r="A96" i="92"/>
  <c r="C95" i="92"/>
  <c r="B95" i="92"/>
  <c r="A95" i="92"/>
  <c r="C94" i="92"/>
  <c r="B94" i="92"/>
  <c r="A94" i="92"/>
  <c r="F93" i="92"/>
  <c r="A93" i="92"/>
  <c r="C92" i="92"/>
  <c r="B92" i="92"/>
  <c r="A92" i="92"/>
  <c r="C91" i="92"/>
  <c r="B91" i="92"/>
  <c r="A91" i="92"/>
  <c r="C90" i="92"/>
  <c r="B90" i="92"/>
  <c r="A90" i="92"/>
  <c r="C89" i="92"/>
  <c r="B89" i="92"/>
  <c r="A89" i="92"/>
  <c r="F88" i="92"/>
  <c r="A88" i="92"/>
  <c r="C87" i="92"/>
  <c r="B87" i="92"/>
  <c r="A87" i="92"/>
  <c r="C86" i="92"/>
  <c r="B86" i="92"/>
  <c r="A86" i="92"/>
  <c r="C85" i="92"/>
  <c r="B85" i="92"/>
  <c r="A85" i="92"/>
  <c r="C84" i="92"/>
  <c r="B84" i="92"/>
  <c r="A84" i="92"/>
  <c r="C83" i="92"/>
  <c r="B83" i="92"/>
  <c r="A83" i="92"/>
  <c r="C82" i="92"/>
  <c r="B82" i="92"/>
  <c r="A82" i="92"/>
  <c r="C81" i="92"/>
  <c r="B81" i="92"/>
  <c r="A81" i="92"/>
  <c r="C80" i="92"/>
  <c r="B80" i="92"/>
  <c r="A80" i="92"/>
  <c r="F79" i="92"/>
  <c r="A79" i="92"/>
  <c r="C78" i="92"/>
  <c r="B78" i="92"/>
  <c r="A78" i="92"/>
  <c r="C77" i="92"/>
  <c r="B77" i="92"/>
  <c r="A77" i="92"/>
  <c r="C76" i="92"/>
  <c r="B76" i="92"/>
  <c r="A76" i="92"/>
  <c r="C75" i="92"/>
  <c r="B75" i="92"/>
  <c r="A75" i="92"/>
  <c r="C74" i="92"/>
  <c r="B74" i="92"/>
  <c r="A74" i="92"/>
  <c r="C73" i="92"/>
  <c r="B73" i="92"/>
  <c r="A73" i="92"/>
  <c r="F72" i="92"/>
  <c r="A72" i="92"/>
  <c r="C71" i="92"/>
  <c r="B71" i="92"/>
  <c r="A71" i="92"/>
  <c r="C70" i="92"/>
  <c r="B70" i="92"/>
  <c r="A70" i="92"/>
  <c r="C69" i="92"/>
  <c r="B69" i="92"/>
  <c r="A69" i="92"/>
  <c r="C68" i="92"/>
  <c r="B68" i="92"/>
  <c r="A68" i="92"/>
  <c r="C67" i="92"/>
  <c r="B67" i="92"/>
  <c r="A67" i="92"/>
  <c r="C66" i="92"/>
  <c r="B66" i="92"/>
  <c r="A66" i="92"/>
  <c r="F65" i="92"/>
  <c r="A65" i="92"/>
  <c r="C64" i="92"/>
  <c r="B64" i="92"/>
  <c r="A64" i="92"/>
  <c r="C63" i="92"/>
  <c r="B63" i="92"/>
  <c r="A63" i="92"/>
  <c r="C62" i="92"/>
  <c r="B62" i="92"/>
  <c r="A62" i="92"/>
  <c r="C61" i="92"/>
  <c r="B61" i="92"/>
  <c r="A61" i="92"/>
  <c r="A59" i="92"/>
  <c r="C58" i="92"/>
  <c r="B58" i="92"/>
  <c r="A58" i="92"/>
  <c r="C57" i="92"/>
  <c r="B57" i="92"/>
  <c r="A57" i="92"/>
  <c r="C56" i="92"/>
  <c r="B56" i="92"/>
  <c r="A56" i="92"/>
  <c r="C55" i="92"/>
  <c r="B55" i="92"/>
  <c r="A55" i="92"/>
  <c r="C54" i="92"/>
  <c r="B54" i="92"/>
  <c r="A54" i="92"/>
  <c r="C53" i="92"/>
  <c r="B53" i="92"/>
  <c r="A53" i="92"/>
  <c r="C52" i="92"/>
  <c r="B52" i="92"/>
  <c r="A52" i="92"/>
  <c r="C51" i="92"/>
  <c r="B51" i="92"/>
  <c r="A51" i="92"/>
  <c r="C50" i="92"/>
  <c r="B50" i="92"/>
  <c r="A50" i="92"/>
  <c r="C49" i="92"/>
  <c r="B49" i="92"/>
  <c r="A49" i="92"/>
  <c r="F48" i="92"/>
  <c r="A48" i="92"/>
  <c r="C47" i="92"/>
  <c r="B47" i="92"/>
  <c r="A47" i="92"/>
  <c r="C46" i="92"/>
  <c r="B46" i="92"/>
  <c r="A46" i="92"/>
  <c r="C45" i="92"/>
  <c r="B45" i="92"/>
  <c r="A45" i="92"/>
  <c r="F44" i="92"/>
  <c r="A44" i="92"/>
  <c r="C43" i="92"/>
  <c r="B43" i="92"/>
  <c r="A43" i="92"/>
  <c r="C42" i="92"/>
  <c r="B42" i="92"/>
  <c r="A42" i="92"/>
  <c r="F41" i="92"/>
  <c r="A41" i="92"/>
  <c r="C40" i="92"/>
  <c r="B40" i="92"/>
  <c r="A40" i="92"/>
  <c r="C39" i="92"/>
  <c r="B39" i="92"/>
  <c r="A39" i="92"/>
  <c r="C38" i="92"/>
  <c r="B38" i="92"/>
  <c r="A38" i="92"/>
  <c r="C37" i="92"/>
  <c r="B37" i="92"/>
  <c r="A37" i="92"/>
  <c r="C36" i="92"/>
  <c r="B36" i="92"/>
  <c r="A36" i="92"/>
  <c r="C35" i="92"/>
  <c r="B35" i="92"/>
  <c r="A35" i="92"/>
  <c r="C34" i="92"/>
  <c r="B34" i="92"/>
  <c r="A34" i="92"/>
  <c r="C33" i="92"/>
  <c r="B33" i="92"/>
  <c r="A33" i="92"/>
  <c r="C32" i="92"/>
  <c r="B32" i="92"/>
  <c r="A32" i="92"/>
  <c r="F31" i="92"/>
  <c r="A31" i="92"/>
  <c r="A30" i="92"/>
  <c r="C28" i="92"/>
  <c r="B28" i="92"/>
  <c r="A28" i="92"/>
  <c r="C27" i="92"/>
  <c r="B27" i="92"/>
  <c r="A27" i="92"/>
  <c r="A26" i="92"/>
  <c r="C24" i="92"/>
  <c r="B24" i="92"/>
  <c r="A24" i="92"/>
  <c r="C23" i="92"/>
  <c r="B23" i="92"/>
  <c r="A23" i="92"/>
  <c r="A22" i="92"/>
  <c r="C21" i="92"/>
  <c r="B21" i="92"/>
  <c r="A21" i="92"/>
  <c r="C20" i="92"/>
  <c r="B20" i="92"/>
  <c r="A20" i="92"/>
  <c r="C19" i="92"/>
  <c r="B19" i="92"/>
  <c r="A19" i="92"/>
  <c r="C18" i="92"/>
  <c r="B18" i="92"/>
  <c r="A18" i="92"/>
  <c r="C17" i="92"/>
  <c r="B17" i="92"/>
  <c r="A17" i="92"/>
  <c r="C14" i="92"/>
  <c r="B14" i="92"/>
  <c r="A14" i="92"/>
  <c r="C13" i="92"/>
  <c r="B13" i="92"/>
  <c r="A13" i="92"/>
  <c r="C12" i="92"/>
  <c r="B12" i="92"/>
  <c r="A12" i="92"/>
  <c r="C11" i="92"/>
  <c r="B11" i="92"/>
  <c r="A11" i="92"/>
  <c r="A10" i="92"/>
  <c r="F9" i="92"/>
  <c r="A9" i="92"/>
  <c r="C7" i="92"/>
  <c r="B7" i="92"/>
  <c r="A7" i="92"/>
  <c r="C4" i="92"/>
  <c r="B4" i="92"/>
  <c r="A4" i="92"/>
  <c r="J83" i="38"/>
  <c r="A10" i="38"/>
  <c r="B10" i="38"/>
  <c r="K10" i="38"/>
  <c r="A45" i="38"/>
  <c r="A46" i="38"/>
  <c r="A47" i="38"/>
  <c r="A48" i="38"/>
  <c r="A4" i="38"/>
  <c r="A5" i="38"/>
  <c r="A3" i="38"/>
  <c r="B50" i="38"/>
  <c r="B5" i="38"/>
  <c r="B4" i="38"/>
  <c r="A71" i="38"/>
  <c r="A54" i="38"/>
  <c r="A55" i="38"/>
  <c r="K63" i="38"/>
  <c r="K68" i="38"/>
  <c r="K52" i="38"/>
  <c r="K76" i="38"/>
  <c r="K50" i="38"/>
  <c r="K69" i="38"/>
  <c r="K75" i="38"/>
  <c r="K8" i="38"/>
  <c r="K11" i="38"/>
  <c r="K12" i="38"/>
  <c r="K13" i="38"/>
  <c r="K15" i="38"/>
  <c r="K16" i="38"/>
  <c r="K17" i="38"/>
  <c r="K18" i="38"/>
  <c r="K19" i="38"/>
  <c r="K20" i="38"/>
  <c r="K21" i="38"/>
  <c r="K22" i="38"/>
  <c r="K23" i="38"/>
  <c r="K24" i="38"/>
  <c r="K25" i="38"/>
  <c r="K26" i="38"/>
  <c r="K27" i="38"/>
  <c r="K28" i="38"/>
  <c r="K29" i="38"/>
  <c r="K30" i="38"/>
  <c r="K31" i="38"/>
  <c r="K32" i="38"/>
  <c r="K33" i="38"/>
  <c r="K34" i="38"/>
  <c r="K35" i="38"/>
  <c r="K36" i="38"/>
  <c r="K39" i="38"/>
  <c r="K40" i="38"/>
  <c r="K41" i="38"/>
  <c r="K42" i="38"/>
  <c r="K43" i="38"/>
  <c r="K44" i="38"/>
  <c r="K45" i="38"/>
  <c r="K46" i="38"/>
  <c r="K47" i="38"/>
  <c r="K48" i="38"/>
  <c r="B38" i="38"/>
  <c r="B39" i="38"/>
  <c r="B40" i="38"/>
  <c r="B41" i="38"/>
  <c r="B42" i="38"/>
  <c r="B43" i="38"/>
  <c r="B44" i="38"/>
  <c r="B45" i="38"/>
  <c r="B46" i="38"/>
  <c r="B47" i="38"/>
  <c r="B48" i="38"/>
  <c r="L83" i="38"/>
  <c r="K17" i="43"/>
  <c r="K38" i="38"/>
  <c r="A44" i="38"/>
  <c r="K37" i="38"/>
  <c r="B37" i="38"/>
  <c r="A43" i="38"/>
  <c r="B36" i="38"/>
  <c r="A42" i="38"/>
  <c r="B35" i="38"/>
  <c r="A41" i="38"/>
  <c r="B34" i="38"/>
  <c r="A40" i="38"/>
  <c r="B33" i="38"/>
  <c r="A39" i="38"/>
  <c r="B32" i="38"/>
  <c r="A38" i="38"/>
  <c r="B31" i="38"/>
  <c r="A37" i="38"/>
  <c r="B30" i="38"/>
  <c r="A36" i="38"/>
  <c r="B29" i="38"/>
  <c r="A35" i="38"/>
  <c r="B28" i="38"/>
  <c r="A34" i="38"/>
  <c r="A33" i="38"/>
  <c r="B27" i="38"/>
  <c r="A32" i="38"/>
  <c r="B26" i="38"/>
  <c r="A31" i="38"/>
  <c r="B25" i="38"/>
  <c r="A30" i="38"/>
  <c r="B24" i="38"/>
  <c r="A29" i="38"/>
  <c r="B23" i="38"/>
  <c r="A28" i="38"/>
  <c r="B22" i="38"/>
  <c r="A65" i="38"/>
  <c r="B21" i="38"/>
  <c r="A64" i="38"/>
  <c r="B20" i="38"/>
  <c r="A67" i="38"/>
  <c r="B19" i="38"/>
  <c r="A66" i="38"/>
  <c r="B18" i="38"/>
  <c r="A27" i="38"/>
  <c r="B17" i="38"/>
  <c r="A75" i="38"/>
  <c r="B16" i="38"/>
  <c r="A74" i="38"/>
  <c r="B15" i="38"/>
  <c r="A73" i="38"/>
  <c r="B14" i="38"/>
  <c r="B13" i="38"/>
  <c r="B12" i="38"/>
  <c r="A63" i="38"/>
  <c r="B11" i="38"/>
  <c r="A62" i="38"/>
  <c r="B8" i="38"/>
  <c r="A72" i="38"/>
  <c r="A68" i="38"/>
  <c r="B57" i="38"/>
  <c r="A69" i="38"/>
  <c r="A70" i="38"/>
  <c r="B82" i="38"/>
  <c r="A61" i="38"/>
  <c r="B81" i="38"/>
  <c r="A80" i="38"/>
  <c r="B75" i="38"/>
  <c r="A26" i="38"/>
  <c r="B74" i="38"/>
  <c r="A60" i="38"/>
  <c r="B69" i="38"/>
  <c r="A82" i="38"/>
  <c r="B67" i="38"/>
  <c r="A25" i="38"/>
  <c r="B65" i="38"/>
  <c r="A59" i="38"/>
  <c r="B64" i="38"/>
  <c r="A58" i="38"/>
  <c r="B62" i="38"/>
  <c r="A81" i="38"/>
  <c r="B61" i="38"/>
  <c r="A24" i="38"/>
  <c r="B60" i="38"/>
  <c r="A23" i="38"/>
  <c r="B58" i="38"/>
  <c r="A22" i="38"/>
  <c r="B56" i="38"/>
  <c r="A56" i="38"/>
  <c r="B55" i="38"/>
  <c r="A53" i="38"/>
  <c r="A57" i="38"/>
  <c r="B80" i="38"/>
  <c r="A52" i="38"/>
  <c r="B79" i="38"/>
  <c r="B72" i="38"/>
  <c r="A21" i="38"/>
  <c r="A20" i="38"/>
  <c r="B71" i="38"/>
  <c r="A51" i="38"/>
  <c r="A19" i="38"/>
  <c r="B70" i="38"/>
  <c r="A18" i="38"/>
  <c r="A17" i="38"/>
  <c r="B3" i="38"/>
  <c r="A16" i="38"/>
  <c r="A76" i="38"/>
  <c r="B78" i="38"/>
  <c r="A79" i="38"/>
  <c r="B77" i="38"/>
  <c r="A15" i="38"/>
  <c r="B76" i="38"/>
  <c r="B73" i="38"/>
  <c r="A14" i="38"/>
  <c r="A78" i="38"/>
  <c r="B59" i="38"/>
  <c r="A77" i="38"/>
  <c r="B54" i="38"/>
  <c r="A50" i="38"/>
  <c r="B53" i="38"/>
  <c r="A13" i="38"/>
  <c r="B52" i="38"/>
  <c r="A12" i="38"/>
  <c r="B51" i="38"/>
  <c r="A11" i="38"/>
  <c r="B68" i="38"/>
  <c r="A8" i="38"/>
  <c r="B66" i="38"/>
  <c r="B63" i="38"/>
  <c r="J45" i="43"/>
  <c r="A42" i="43"/>
  <c r="A43" i="43"/>
  <c r="B32" i="43"/>
  <c r="B7" i="43"/>
  <c r="B8" i="43"/>
  <c r="B33" i="43"/>
  <c r="B34" i="43"/>
  <c r="B9" i="43"/>
  <c r="K28" i="43"/>
  <c r="K29" i="43"/>
  <c r="K30" i="43"/>
  <c r="K31" i="43"/>
  <c r="K32" i="43"/>
  <c r="K7" i="43"/>
  <c r="K33" i="43"/>
  <c r="K34" i="43"/>
  <c r="K35" i="43"/>
  <c r="K36" i="43"/>
  <c r="K37" i="43"/>
  <c r="K38" i="43"/>
  <c r="K39" i="43"/>
  <c r="K40" i="43"/>
  <c r="K41" i="43"/>
  <c r="K42" i="43"/>
  <c r="B14" i="43"/>
  <c r="A15" i="43"/>
  <c r="B43" i="43"/>
  <c r="B42" i="43"/>
  <c r="B41" i="43"/>
  <c r="A14" i="43"/>
  <c r="B40" i="43"/>
  <c r="A13" i="43"/>
  <c r="B39" i="43"/>
  <c r="A12" i="43"/>
  <c r="B38" i="43"/>
  <c r="B37" i="43"/>
  <c r="A11" i="43"/>
  <c r="B36" i="43"/>
  <c r="B35" i="43"/>
  <c r="B16" i="43"/>
  <c r="B10" i="43"/>
  <c r="A44" i="43"/>
  <c r="A41" i="43"/>
  <c r="B31" i="43"/>
  <c r="A10" i="43"/>
  <c r="A9" i="43"/>
  <c r="B30" i="43"/>
  <c r="A37" i="43"/>
  <c r="B29" i="43"/>
  <c r="A36" i="43"/>
  <c r="B28" i="43"/>
  <c r="A8" i="43"/>
  <c r="B5" i="43"/>
  <c r="A7" i="43"/>
  <c r="K27" i="43"/>
  <c r="B27" i="43"/>
  <c r="A34" i="43"/>
  <c r="K26" i="43"/>
  <c r="B26" i="43"/>
  <c r="A33" i="43"/>
  <c r="K25" i="43"/>
  <c r="B25" i="43"/>
  <c r="A32" i="43"/>
  <c r="K24" i="43"/>
  <c r="B24" i="43"/>
  <c r="A31" i="43"/>
  <c r="K23" i="43"/>
  <c r="B23" i="43"/>
  <c r="K22" i="43"/>
  <c r="B22" i="43"/>
  <c r="A30" i="43"/>
  <c r="K21" i="43"/>
  <c r="B21" i="43"/>
  <c r="A5" i="43"/>
  <c r="B6" i="43"/>
  <c r="A28" i="43"/>
  <c r="K20" i="43"/>
  <c r="B20" i="43"/>
  <c r="A27" i="43"/>
  <c r="K19" i="43"/>
  <c r="B19" i="43"/>
  <c r="A26" i="43"/>
  <c r="A25" i="43"/>
  <c r="B13" i="43"/>
  <c r="A24" i="43"/>
  <c r="B12" i="43"/>
  <c r="A23" i="43"/>
  <c r="B44" i="43"/>
  <c r="A22" i="43"/>
  <c r="B11" i="43"/>
  <c r="A6" i="43"/>
  <c r="B4" i="43"/>
  <c r="A20" i="43"/>
  <c r="A19" i="43"/>
  <c r="K3" i="43"/>
  <c r="B3" i="43"/>
  <c r="A4" i="43"/>
  <c r="B15" i="43"/>
  <c r="A3" i="43"/>
  <c r="J86" i="33"/>
  <c r="B31" i="33"/>
  <c r="K39" i="33"/>
  <c r="K40" i="33"/>
  <c r="K41" i="33"/>
  <c r="K42" i="33"/>
  <c r="K43" i="33"/>
  <c r="K33" i="33"/>
  <c r="K44" i="33"/>
  <c r="K45" i="33"/>
  <c r="K46" i="33"/>
  <c r="K47" i="33"/>
  <c r="K48" i="33"/>
  <c r="K49" i="33"/>
  <c r="K50" i="33"/>
  <c r="K51" i="33"/>
  <c r="K52" i="33"/>
  <c r="K53" i="33"/>
  <c r="K54" i="33"/>
  <c r="K55" i="33"/>
  <c r="K56" i="33"/>
  <c r="K57" i="33"/>
  <c r="K58" i="33"/>
  <c r="K59" i="33"/>
  <c r="K60" i="33"/>
  <c r="K61" i="33"/>
  <c r="K62" i="33"/>
  <c r="K63" i="33"/>
  <c r="K64" i="33"/>
  <c r="K65" i="33"/>
  <c r="K66" i="33"/>
  <c r="K67" i="33"/>
  <c r="K68" i="33"/>
  <c r="K69" i="33"/>
  <c r="K70" i="33"/>
  <c r="K71" i="33"/>
  <c r="K72" i="33"/>
  <c r="K73" i="33"/>
  <c r="K74" i="33"/>
  <c r="K75" i="33"/>
  <c r="K76" i="33"/>
  <c r="K77" i="33"/>
  <c r="K78" i="33"/>
  <c r="K79" i="33"/>
  <c r="K80" i="33"/>
  <c r="K81" i="33"/>
  <c r="K82" i="33"/>
  <c r="K84" i="33"/>
  <c r="K85" i="33"/>
  <c r="A40" i="33"/>
  <c r="B40" i="33"/>
  <c r="A41" i="33"/>
  <c r="B41" i="33"/>
  <c r="A42" i="33"/>
  <c r="B42" i="33"/>
  <c r="A43" i="33"/>
  <c r="B43" i="33"/>
  <c r="A30" i="33"/>
  <c r="B30" i="33"/>
  <c r="A33" i="33"/>
  <c r="B33" i="33"/>
  <c r="A44" i="33"/>
  <c r="B44" i="33"/>
  <c r="A45" i="33"/>
  <c r="B45" i="33"/>
  <c r="A46" i="33"/>
  <c r="B46" i="33"/>
  <c r="A47" i="33"/>
  <c r="B47" i="33"/>
  <c r="A48" i="33"/>
  <c r="B48" i="33"/>
  <c r="A49" i="33"/>
  <c r="B49" i="33"/>
  <c r="A50" i="33"/>
  <c r="B50" i="33"/>
  <c r="A51" i="33"/>
  <c r="B51" i="33"/>
  <c r="A29" i="33"/>
  <c r="B29" i="33"/>
  <c r="A52" i="33"/>
  <c r="B52" i="33"/>
  <c r="A53" i="33"/>
  <c r="B53" i="33"/>
  <c r="A54" i="33"/>
  <c r="B54" i="33"/>
  <c r="A55" i="33"/>
  <c r="B55" i="33"/>
  <c r="A56" i="33"/>
  <c r="B56" i="33"/>
  <c r="A57" i="33"/>
  <c r="B57" i="33"/>
  <c r="A58" i="33"/>
  <c r="B58" i="33"/>
  <c r="A59" i="33"/>
  <c r="B59" i="33"/>
  <c r="A60" i="33"/>
  <c r="B60" i="33"/>
  <c r="A61" i="33"/>
  <c r="B61" i="33"/>
  <c r="A62" i="33"/>
  <c r="B62" i="33"/>
  <c r="A63" i="33"/>
  <c r="B63" i="33"/>
  <c r="A64" i="33"/>
  <c r="B64" i="33"/>
  <c r="A65" i="33"/>
  <c r="B65" i="33"/>
  <c r="A66" i="33"/>
  <c r="B66" i="33"/>
  <c r="A67" i="33"/>
  <c r="B67" i="33"/>
  <c r="A68" i="33"/>
  <c r="B68" i="33"/>
  <c r="A69" i="33"/>
  <c r="B69" i="33"/>
  <c r="A70" i="33"/>
  <c r="B70" i="33"/>
  <c r="A71" i="33"/>
  <c r="B71" i="33"/>
  <c r="A72" i="33"/>
  <c r="B72" i="33"/>
  <c r="A73" i="33"/>
  <c r="B73" i="33"/>
  <c r="A74" i="33"/>
  <c r="B74" i="33"/>
  <c r="A75" i="33"/>
  <c r="B75" i="33"/>
  <c r="A76" i="33"/>
  <c r="B76" i="33"/>
  <c r="A77" i="33"/>
  <c r="B77" i="33"/>
  <c r="A78" i="33"/>
  <c r="B78" i="33"/>
  <c r="A79" i="33"/>
  <c r="B79" i="33"/>
  <c r="A80" i="33"/>
  <c r="B80" i="33"/>
  <c r="A81" i="33"/>
  <c r="B81" i="33"/>
  <c r="A82" i="33"/>
  <c r="B82" i="33"/>
  <c r="A83" i="33"/>
  <c r="B83" i="33"/>
  <c r="A84" i="33"/>
  <c r="B84" i="33"/>
  <c r="B39" i="33"/>
  <c r="A39" i="33"/>
  <c r="K28" i="33"/>
  <c r="B28" i="33"/>
  <c r="A28" i="33"/>
  <c r="B27" i="33"/>
  <c r="A27" i="33"/>
  <c r="B26" i="33"/>
  <c r="A26" i="33"/>
  <c r="B25" i="33"/>
  <c r="A25" i="33"/>
  <c r="B24" i="33"/>
  <c r="A24" i="33"/>
  <c r="B23" i="33"/>
  <c r="A23" i="33"/>
  <c r="B22" i="33"/>
  <c r="A22" i="33"/>
  <c r="B21" i="33"/>
  <c r="A21" i="33"/>
  <c r="B20" i="33"/>
  <c r="A20" i="33"/>
  <c r="B19" i="33"/>
  <c r="A19" i="33"/>
  <c r="K18" i="33"/>
  <c r="B18" i="33"/>
  <c r="A18" i="33"/>
  <c r="B10" i="33"/>
  <c r="A10" i="33"/>
  <c r="B9" i="33"/>
  <c r="A9" i="33"/>
  <c r="B8" i="33"/>
  <c r="A8" i="33"/>
  <c r="B6" i="33"/>
  <c r="A6" i="33"/>
  <c r="B5" i="33"/>
  <c r="A5" i="33"/>
  <c r="B4" i="33"/>
  <c r="A4" i="33"/>
  <c r="B3" i="33"/>
  <c r="A3" i="33"/>
  <c r="A31" i="33"/>
  <c r="K38" i="33"/>
  <c r="B38" i="33"/>
  <c r="A38" i="33"/>
  <c r="K37" i="33"/>
  <c r="B37" i="33"/>
  <c r="A37" i="33"/>
  <c r="K36" i="33"/>
  <c r="B36" i="33"/>
  <c r="A36" i="33"/>
  <c r="B35" i="33"/>
  <c r="A35" i="33"/>
  <c r="B17" i="33"/>
  <c r="A17" i="33"/>
  <c r="B16" i="33"/>
  <c r="A16" i="33"/>
  <c r="B15" i="33"/>
  <c r="A15" i="33"/>
  <c r="B14" i="33"/>
  <c r="A14" i="33"/>
  <c r="B13" i="33"/>
  <c r="A13" i="33"/>
  <c r="B12" i="33"/>
  <c r="A12" i="33"/>
  <c r="B11" i="33"/>
  <c r="A11" i="33"/>
  <c r="B85" i="33"/>
  <c r="A85" i="33"/>
  <c r="J38" i="42"/>
  <c r="J94" i="63"/>
  <c r="K31" i="42"/>
  <c r="B31" i="42"/>
  <c r="B16" i="42"/>
  <c r="K35" i="42"/>
  <c r="B35" i="42"/>
  <c r="B32" i="42"/>
  <c r="B30" i="42"/>
  <c r="B29" i="42"/>
  <c r="B28" i="42"/>
  <c r="B27" i="42"/>
  <c r="B25" i="42"/>
  <c r="B24" i="42"/>
  <c r="B23" i="42"/>
  <c r="B22" i="42"/>
  <c r="B14" i="42"/>
  <c r="B13" i="42"/>
  <c r="B12" i="42"/>
  <c r="B11" i="42"/>
  <c r="B9" i="42"/>
  <c r="B10" i="42"/>
  <c r="B4" i="42"/>
  <c r="B3" i="42"/>
  <c r="B36" i="42"/>
  <c r="B26" i="42"/>
  <c r="B34" i="42"/>
  <c r="B33" i="42"/>
  <c r="B21" i="42"/>
  <c r="B20" i="42"/>
  <c r="B19" i="42"/>
  <c r="B18" i="42"/>
  <c r="B17" i="42"/>
  <c r="B15" i="42"/>
  <c r="B8" i="42"/>
  <c r="B37" i="42"/>
  <c r="B6" i="42"/>
  <c r="B5" i="42"/>
  <c r="A28" i="63"/>
  <c r="B28" i="63"/>
  <c r="A32" i="63"/>
  <c r="B32" i="63"/>
  <c r="A93" i="63"/>
  <c r="B93" i="63"/>
  <c r="A26" i="63"/>
  <c r="B26" i="63"/>
  <c r="A27" i="63"/>
  <c r="B27" i="63"/>
  <c r="A31" i="63"/>
  <c r="B31" i="63"/>
  <c r="A33" i="63"/>
  <c r="B33" i="63"/>
  <c r="A6" i="63"/>
  <c r="B6" i="63"/>
  <c r="A25" i="63"/>
  <c r="B25" i="63"/>
  <c r="A34" i="63"/>
  <c r="B34" i="63"/>
  <c r="A8" i="63"/>
  <c r="B8" i="63"/>
  <c r="A9" i="63"/>
  <c r="B9" i="63"/>
  <c r="A10" i="63"/>
  <c r="B10" i="63"/>
  <c r="A11" i="63"/>
  <c r="B11" i="63"/>
  <c r="A12" i="63"/>
  <c r="B12" i="63"/>
  <c r="A13" i="63"/>
  <c r="B13" i="63"/>
  <c r="A14" i="63"/>
  <c r="B14" i="63"/>
  <c r="A15" i="63"/>
  <c r="B15" i="63"/>
  <c r="A16" i="63"/>
  <c r="B16" i="63"/>
  <c r="A17" i="63"/>
  <c r="B17" i="63"/>
  <c r="A18" i="63"/>
  <c r="B18" i="63"/>
  <c r="A19" i="63"/>
  <c r="B19" i="63"/>
  <c r="A20" i="63"/>
  <c r="B20" i="63"/>
  <c r="A21" i="63"/>
  <c r="B21" i="63"/>
  <c r="A22" i="63"/>
  <c r="B22" i="63"/>
  <c r="A23" i="63"/>
  <c r="B23" i="63"/>
  <c r="A24" i="63"/>
  <c r="B24" i="63"/>
  <c r="A30" i="63"/>
  <c r="B30" i="63"/>
  <c r="A35" i="63"/>
  <c r="B35" i="63"/>
  <c r="A36" i="63"/>
  <c r="B36" i="63"/>
  <c r="A29" i="63"/>
  <c r="B29" i="63"/>
  <c r="A92" i="63"/>
  <c r="B92" i="63"/>
  <c r="K85" i="63"/>
  <c r="K82" i="63"/>
  <c r="K47" i="63"/>
  <c r="K56" i="63"/>
  <c r="K57" i="63"/>
  <c r="K58" i="63"/>
  <c r="K32" i="63"/>
  <c r="K26" i="63"/>
  <c r="K27" i="63"/>
  <c r="K6" i="63"/>
  <c r="K30" i="63"/>
  <c r="K5" i="63"/>
  <c r="B4" i="63"/>
  <c r="B5" i="63"/>
  <c r="B84" i="63"/>
  <c r="B90" i="63"/>
  <c r="B66" i="63"/>
  <c r="B67" i="63"/>
  <c r="B68" i="63"/>
  <c r="B69" i="63"/>
  <c r="B73" i="63"/>
  <c r="B74" i="63"/>
  <c r="B75" i="63"/>
  <c r="B91" i="63"/>
  <c r="B63" i="63"/>
  <c r="B65" i="63"/>
  <c r="B70" i="63"/>
  <c r="B71" i="63"/>
  <c r="B77" i="63"/>
  <c r="B79" i="63"/>
  <c r="B80" i="63"/>
  <c r="B85" i="63"/>
  <c r="B86" i="63"/>
  <c r="B87" i="63"/>
  <c r="B88" i="63"/>
  <c r="B89" i="63"/>
  <c r="B72" i="63"/>
  <c r="B76" i="63"/>
  <c r="B78" i="63"/>
  <c r="B81" i="63"/>
  <c r="B64" i="63"/>
  <c r="B82" i="63"/>
  <c r="B83" i="63"/>
  <c r="B40" i="63"/>
  <c r="B37" i="63"/>
  <c r="B38" i="63"/>
  <c r="B39" i="63"/>
  <c r="B41" i="63"/>
  <c r="B42" i="63"/>
  <c r="B43" i="63"/>
  <c r="B44" i="63"/>
  <c r="B45" i="63"/>
  <c r="B46" i="63"/>
  <c r="B47" i="63"/>
  <c r="B48" i="63"/>
  <c r="B49" i="63"/>
  <c r="B50" i="63"/>
  <c r="B51" i="63"/>
  <c r="B52" i="63"/>
  <c r="B53" i="63"/>
  <c r="B54" i="63"/>
  <c r="B55" i="63"/>
  <c r="B56" i="63"/>
  <c r="B57" i="63"/>
  <c r="B58" i="63"/>
  <c r="B59" i="63"/>
  <c r="B60" i="63"/>
  <c r="B61" i="63"/>
  <c r="B62" i="63"/>
  <c r="B3" i="63"/>
  <c r="B4" i="62"/>
  <c r="B5" i="62"/>
  <c r="B6" i="62"/>
  <c r="B8" i="62"/>
  <c r="B9" i="62"/>
  <c r="B10" i="62"/>
  <c r="B11" i="62"/>
  <c r="B12" i="62"/>
  <c r="B13" i="62"/>
  <c r="B14" i="62"/>
  <c r="B15" i="62"/>
  <c r="B16" i="62"/>
  <c r="B17" i="62"/>
  <c r="B18" i="62"/>
  <c r="B3" i="62"/>
  <c r="A84" i="63"/>
  <c r="A90" i="63"/>
  <c r="A66" i="63"/>
  <c r="A67" i="63"/>
  <c r="A68" i="63"/>
  <c r="A69" i="63"/>
  <c r="A73" i="63"/>
  <c r="A74" i="63"/>
  <c r="A75" i="63"/>
  <c r="A91" i="63"/>
  <c r="A63" i="63"/>
  <c r="A65" i="63"/>
  <c r="A70" i="63"/>
  <c r="A71" i="63"/>
  <c r="A77" i="63"/>
  <c r="A79" i="63"/>
  <c r="A80" i="63"/>
  <c r="A85" i="63"/>
  <c r="A86" i="63"/>
  <c r="A87" i="63"/>
  <c r="A88" i="63"/>
  <c r="A89" i="63"/>
  <c r="A72" i="63"/>
  <c r="A76" i="63"/>
  <c r="A78" i="63"/>
  <c r="A81" i="63"/>
  <c r="A64" i="63"/>
  <c r="A82" i="63"/>
  <c r="A83" i="63"/>
  <c r="A40" i="63"/>
  <c r="A37" i="63"/>
  <c r="A38" i="63"/>
  <c r="A39" i="63"/>
  <c r="A41" i="63"/>
  <c r="A42" i="63"/>
  <c r="A43" i="63"/>
  <c r="A44" i="63"/>
  <c r="A45" i="63"/>
  <c r="A46" i="63"/>
  <c r="A47" i="63"/>
  <c r="A48" i="63"/>
  <c r="A49" i="63"/>
  <c r="A50" i="63"/>
  <c r="A51" i="63"/>
  <c r="A52" i="63"/>
  <c r="A53" i="63"/>
  <c r="A54" i="63"/>
  <c r="A55" i="63"/>
  <c r="A56" i="63"/>
  <c r="A57" i="63"/>
  <c r="A58" i="63"/>
  <c r="A59" i="63"/>
  <c r="A60" i="63"/>
  <c r="A61" i="63"/>
  <c r="A62" i="63"/>
  <c r="J19" i="62"/>
  <c r="A19" i="62"/>
  <c r="K18" i="62"/>
  <c r="A18" i="62"/>
  <c r="A17" i="62"/>
  <c r="A16" i="62"/>
  <c r="A15" i="62"/>
  <c r="A14" i="62"/>
  <c r="A13" i="62"/>
  <c r="A12" i="62"/>
  <c r="A11" i="62"/>
  <c r="A10" i="62"/>
  <c r="A9" i="62"/>
  <c r="A8" i="62"/>
  <c r="A6" i="62"/>
  <c r="A5" i="62"/>
  <c r="A4" i="62"/>
  <c r="A3" i="62"/>
  <c r="L3" i="91"/>
  <c r="L4" i="91"/>
  <c r="L5" i="91"/>
  <c r="L6" i="91"/>
  <c r="L87" i="91"/>
  <c r="L82" i="91"/>
  <c r="L62" i="91"/>
  <c r="L57" i="91"/>
  <c r="L60" i="91" s="1"/>
  <c r="L48" i="91"/>
  <c r="A57" i="91"/>
  <c r="A83" i="91"/>
  <c r="M83" i="91"/>
  <c r="A84" i="91"/>
  <c r="M84" i="91"/>
  <c r="A21" i="91"/>
  <c r="A22" i="91"/>
  <c r="H62" i="91"/>
  <c r="M61" i="91"/>
  <c r="M62" i="91" s="1"/>
  <c r="M76" i="91"/>
  <c r="A30" i="91"/>
  <c r="A31" i="91"/>
  <c r="A32" i="91"/>
  <c r="A34" i="91"/>
  <c r="A35" i="91"/>
  <c r="A36" i="91"/>
  <c r="A37" i="91"/>
  <c r="A38" i="91"/>
  <c r="A39" i="91"/>
  <c r="A40" i="91"/>
  <c r="A41" i="91"/>
  <c r="A42" i="91"/>
  <c r="A43" i="91"/>
  <c r="A44" i="91"/>
  <c r="A45" i="91"/>
  <c r="A46" i="91"/>
  <c r="A8" i="91"/>
  <c r="A9" i="91"/>
  <c r="A10" i="91"/>
  <c r="A11" i="91"/>
  <c r="A12" i="91"/>
  <c r="A13" i="91"/>
  <c r="A48" i="91"/>
  <c r="A49" i="91"/>
  <c r="A50" i="91"/>
  <c r="A51" i="91"/>
  <c r="A52" i="91"/>
  <c r="A53" i="91"/>
  <c r="A54" i="91"/>
  <c r="A55" i="91"/>
  <c r="A56" i="91"/>
  <c r="A58" i="91"/>
  <c r="A59" i="91"/>
  <c r="A60" i="91"/>
  <c r="A61" i="91"/>
  <c r="A62" i="91"/>
  <c r="A81" i="91"/>
  <c r="A78" i="91"/>
  <c r="A79" i="91"/>
  <c r="A80" i="91"/>
  <c r="A68" i="91"/>
  <c r="A69" i="91"/>
  <c r="A63" i="91"/>
  <c r="A64" i="91"/>
  <c r="A65" i="91"/>
  <c r="A66" i="91"/>
  <c r="A67" i="91"/>
  <c r="A71" i="91"/>
  <c r="A72" i="91"/>
  <c r="A70" i="91"/>
  <c r="A73" i="91"/>
  <c r="A74" i="91"/>
  <c r="A75" i="91"/>
  <c r="A76" i="91"/>
  <c r="A77" i="91"/>
  <c r="A82" i="91"/>
  <c r="A85" i="91"/>
  <c r="A86" i="91"/>
  <c r="A87" i="91"/>
  <c r="A29" i="91"/>
  <c r="A28" i="91"/>
  <c r="A33" i="91"/>
  <c r="A27" i="91"/>
  <c r="A26" i="91"/>
  <c r="A25" i="91"/>
  <c r="A24" i="91"/>
  <c r="A47" i="91"/>
  <c r="A23" i="91"/>
  <c r="A20" i="91"/>
  <c r="A19" i="91"/>
  <c r="A18" i="91"/>
  <c r="A17" i="91"/>
  <c r="A16" i="91"/>
  <c r="A15" i="91"/>
  <c r="A14" i="91"/>
  <c r="K19" i="90"/>
  <c r="B5" i="90"/>
  <c r="B6" i="90"/>
  <c r="B8" i="90"/>
  <c r="B9" i="90"/>
  <c r="B10" i="90"/>
  <c r="B11" i="90"/>
  <c r="B13" i="90"/>
  <c r="B14" i="90"/>
  <c r="B15" i="90"/>
  <c r="B16" i="90"/>
  <c r="B17" i="90"/>
  <c r="B18" i="90"/>
  <c r="B19" i="90"/>
  <c r="B20" i="90"/>
  <c r="B21" i="90"/>
  <c r="B22" i="90"/>
  <c r="B23" i="90"/>
  <c r="B24" i="90"/>
  <c r="B25" i="90"/>
  <c r="B26" i="90"/>
  <c r="B27" i="90"/>
  <c r="B4" i="90"/>
  <c r="A27" i="90"/>
  <c r="A26" i="90"/>
  <c r="A25" i="90"/>
  <c r="A24" i="90"/>
  <c r="A23" i="90"/>
  <c r="A22" i="90"/>
  <c r="A21" i="90"/>
  <c r="A20" i="90"/>
  <c r="A19" i="90"/>
  <c r="A18" i="90"/>
  <c r="A17" i="90"/>
  <c r="A16" i="90"/>
  <c r="A15" i="90"/>
  <c r="A14" i="90"/>
  <c r="A13" i="90"/>
  <c r="A11" i="90"/>
  <c r="A10" i="90"/>
  <c r="A9" i="90"/>
  <c r="A8" i="90"/>
  <c r="A6" i="90"/>
  <c r="A5" i="90"/>
  <c r="A4" i="90"/>
  <c r="H3" i="91"/>
  <c r="F3" i="90"/>
  <c r="F19" i="62"/>
  <c r="H6" i="91"/>
  <c r="H4" i="91"/>
  <c r="F12" i="90"/>
  <c r="F28" i="90"/>
  <c r="H57" i="91"/>
  <c r="H60" i="91" s="1"/>
  <c r="H82" i="91"/>
  <c r="H87" i="91"/>
  <c r="K62" i="91"/>
  <c r="F151" i="89"/>
  <c r="F144" i="89"/>
  <c r="C143" i="71"/>
  <c r="B143" i="71"/>
  <c r="A143" i="71"/>
  <c r="C142" i="71"/>
  <c r="B142" i="71"/>
  <c r="A142" i="71"/>
  <c r="C141" i="71"/>
  <c r="B141" i="71"/>
  <c r="A141" i="71"/>
  <c r="C140" i="71"/>
  <c r="B140" i="71"/>
  <c r="A140" i="71"/>
  <c r="C139" i="71"/>
  <c r="B139" i="71"/>
  <c r="A139" i="71"/>
  <c r="C138" i="71"/>
  <c r="B138" i="71"/>
  <c r="A138" i="71"/>
  <c r="C137" i="71"/>
  <c r="B137" i="71"/>
  <c r="A137" i="71"/>
  <c r="C136" i="71"/>
  <c r="B136" i="71"/>
  <c r="A136" i="71"/>
  <c r="C135" i="71"/>
  <c r="B135" i="71"/>
  <c r="A135" i="71"/>
  <c r="C134" i="71"/>
  <c r="B134" i="71"/>
  <c r="A134" i="71"/>
  <c r="C133" i="71"/>
  <c r="B133" i="71"/>
  <c r="A133" i="71"/>
  <c r="C132" i="71"/>
  <c r="B132" i="71"/>
  <c r="A132" i="71"/>
  <c r="C131" i="71"/>
  <c r="B131" i="71"/>
  <c r="A131" i="71"/>
  <c r="C130" i="71"/>
  <c r="B130" i="71"/>
  <c r="A130" i="71"/>
  <c r="C129" i="71"/>
  <c r="B129" i="71"/>
  <c r="A129" i="71"/>
  <c r="C128" i="71"/>
  <c r="B128" i="71"/>
  <c r="A128" i="71"/>
  <c r="C127" i="71"/>
  <c r="B127" i="71"/>
  <c r="A127" i="71"/>
  <c r="C126" i="71"/>
  <c r="B126" i="71"/>
  <c r="A126" i="71"/>
  <c r="C143" i="72"/>
  <c r="B143" i="72"/>
  <c r="A143" i="72"/>
  <c r="C142" i="72"/>
  <c r="B142" i="72"/>
  <c r="A142" i="72"/>
  <c r="C141" i="72"/>
  <c r="B141" i="72"/>
  <c r="A141" i="72"/>
  <c r="C140" i="72"/>
  <c r="B140" i="72"/>
  <c r="A140" i="72"/>
  <c r="C139" i="72"/>
  <c r="B139" i="72"/>
  <c r="A139" i="72"/>
  <c r="C138" i="72"/>
  <c r="B138" i="72"/>
  <c r="A138" i="72"/>
  <c r="C137" i="72"/>
  <c r="B137" i="72"/>
  <c r="A137" i="72"/>
  <c r="C136" i="72"/>
  <c r="B136" i="72"/>
  <c r="A136" i="72"/>
  <c r="C135" i="72"/>
  <c r="B135" i="72"/>
  <c r="A135" i="72"/>
  <c r="C134" i="72"/>
  <c r="B134" i="72"/>
  <c r="A134" i="72"/>
  <c r="C133" i="72"/>
  <c r="B133" i="72"/>
  <c r="A133" i="72"/>
  <c r="C132" i="72"/>
  <c r="B132" i="72"/>
  <c r="A132" i="72"/>
  <c r="C131" i="72"/>
  <c r="B131" i="72"/>
  <c r="A131" i="72"/>
  <c r="C130" i="72"/>
  <c r="B130" i="72"/>
  <c r="A130" i="72"/>
  <c r="C129" i="72"/>
  <c r="B129" i="72"/>
  <c r="A129" i="72"/>
  <c r="C128" i="72"/>
  <c r="B128" i="72"/>
  <c r="A128" i="72"/>
  <c r="C127" i="72"/>
  <c r="B127" i="72"/>
  <c r="A127" i="72"/>
  <c r="C126" i="72"/>
  <c r="B126" i="72"/>
  <c r="A126" i="72"/>
  <c r="C143" i="73"/>
  <c r="B143" i="73"/>
  <c r="A143" i="73"/>
  <c r="C142" i="73"/>
  <c r="B142" i="73"/>
  <c r="A142" i="73"/>
  <c r="C141" i="73"/>
  <c r="B141" i="73"/>
  <c r="A141" i="73"/>
  <c r="C140" i="73"/>
  <c r="B140" i="73"/>
  <c r="A140" i="73"/>
  <c r="C139" i="73"/>
  <c r="B139" i="73"/>
  <c r="A139" i="73"/>
  <c r="C138" i="73"/>
  <c r="B138" i="73"/>
  <c r="A138" i="73"/>
  <c r="C137" i="73"/>
  <c r="B137" i="73"/>
  <c r="A137" i="73"/>
  <c r="C136" i="73"/>
  <c r="B136" i="73"/>
  <c r="A136" i="73"/>
  <c r="C135" i="73"/>
  <c r="B135" i="73"/>
  <c r="A135" i="73"/>
  <c r="C134" i="73"/>
  <c r="B134" i="73"/>
  <c r="A134" i="73"/>
  <c r="C133" i="73"/>
  <c r="B133" i="73"/>
  <c r="A133" i="73"/>
  <c r="C132" i="73"/>
  <c r="B132" i="73"/>
  <c r="A132" i="73"/>
  <c r="C131" i="73"/>
  <c r="B131" i="73"/>
  <c r="A131" i="73"/>
  <c r="C130" i="73"/>
  <c r="B130" i="73"/>
  <c r="A130" i="73"/>
  <c r="C129" i="73"/>
  <c r="B129" i="73"/>
  <c r="A129" i="73"/>
  <c r="C128" i="73"/>
  <c r="B128" i="73"/>
  <c r="A128" i="73"/>
  <c r="C127" i="73"/>
  <c r="B127" i="73"/>
  <c r="A127" i="73"/>
  <c r="C126" i="73"/>
  <c r="B126" i="73"/>
  <c r="A126" i="73"/>
  <c r="C143" i="74"/>
  <c r="B143" i="74"/>
  <c r="A143" i="74"/>
  <c r="C142" i="74"/>
  <c r="B142" i="74"/>
  <c r="A142" i="74"/>
  <c r="C141" i="74"/>
  <c r="B141" i="74"/>
  <c r="A141" i="74"/>
  <c r="C140" i="74"/>
  <c r="B140" i="74"/>
  <c r="A140" i="74"/>
  <c r="C139" i="74"/>
  <c r="B139" i="74"/>
  <c r="A139" i="74"/>
  <c r="C138" i="74"/>
  <c r="B138" i="74"/>
  <c r="A138" i="74"/>
  <c r="C137" i="74"/>
  <c r="B137" i="74"/>
  <c r="A137" i="74"/>
  <c r="C136" i="74"/>
  <c r="B136" i="74"/>
  <c r="A136" i="74"/>
  <c r="C135" i="74"/>
  <c r="B135" i="74"/>
  <c r="A135" i="74"/>
  <c r="C134" i="74"/>
  <c r="B134" i="74"/>
  <c r="A134" i="74"/>
  <c r="C133" i="74"/>
  <c r="B133" i="74"/>
  <c r="A133" i="74"/>
  <c r="C132" i="74"/>
  <c r="B132" i="74"/>
  <c r="A132" i="74"/>
  <c r="C131" i="74"/>
  <c r="B131" i="74"/>
  <c r="A131" i="74"/>
  <c r="C130" i="74"/>
  <c r="B130" i="74"/>
  <c r="A130" i="74"/>
  <c r="C129" i="74"/>
  <c r="B129" i="74"/>
  <c r="A129" i="74"/>
  <c r="C128" i="74"/>
  <c r="B128" i="74"/>
  <c r="A128" i="74"/>
  <c r="C127" i="74"/>
  <c r="B127" i="74"/>
  <c r="A127" i="74"/>
  <c r="C126" i="74"/>
  <c r="B126" i="74"/>
  <c r="A126" i="74"/>
  <c r="C143" i="75"/>
  <c r="B143" i="75"/>
  <c r="A143" i="75"/>
  <c r="C142" i="75"/>
  <c r="B142" i="75"/>
  <c r="A142" i="75"/>
  <c r="C141" i="75"/>
  <c r="B141" i="75"/>
  <c r="A141" i="75"/>
  <c r="C140" i="75"/>
  <c r="B140" i="75"/>
  <c r="A140" i="75"/>
  <c r="C139" i="75"/>
  <c r="B139" i="75"/>
  <c r="A139" i="75"/>
  <c r="C138" i="75"/>
  <c r="B138" i="75"/>
  <c r="A138" i="75"/>
  <c r="C137" i="75"/>
  <c r="B137" i="75"/>
  <c r="A137" i="75"/>
  <c r="C136" i="75"/>
  <c r="B136" i="75"/>
  <c r="A136" i="75"/>
  <c r="C135" i="75"/>
  <c r="B135" i="75"/>
  <c r="A135" i="75"/>
  <c r="C134" i="75"/>
  <c r="B134" i="75"/>
  <c r="A134" i="75"/>
  <c r="C133" i="75"/>
  <c r="B133" i="75"/>
  <c r="A133" i="75"/>
  <c r="C132" i="75"/>
  <c r="B132" i="75"/>
  <c r="A132" i="75"/>
  <c r="C131" i="75"/>
  <c r="B131" i="75"/>
  <c r="A131" i="75"/>
  <c r="C130" i="75"/>
  <c r="B130" i="75"/>
  <c r="A130" i="75"/>
  <c r="C129" i="75"/>
  <c r="B129" i="75"/>
  <c r="A129" i="75"/>
  <c r="C128" i="75"/>
  <c r="B128" i="75"/>
  <c r="A128" i="75"/>
  <c r="C127" i="75"/>
  <c r="B127" i="75"/>
  <c r="A127" i="75"/>
  <c r="C126" i="75"/>
  <c r="B126" i="75"/>
  <c r="A126" i="75"/>
  <c r="C143" i="76"/>
  <c r="B143" i="76"/>
  <c r="A143" i="76"/>
  <c r="C142" i="76"/>
  <c r="B142" i="76"/>
  <c r="A142" i="76"/>
  <c r="C141" i="76"/>
  <c r="B141" i="76"/>
  <c r="A141" i="76"/>
  <c r="C140" i="76"/>
  <c r="B140" i="76"/>
  <c r="A140" i="76"/>
  <c r="C139" i="76"/>
  <c r="B139" i="76"/>
  <c r="A139" i="76"/>
  <c r="C138" i="76"/>
  <c r="B138" i="76"/>
  <c r="A138" i="76"/>
  <c r="C137" i="76"/>
  <c r="B137" i="76"/>
  <c r="A137" i="76"/>
  <c r="C136" i="76"/>
  <c r="B136" i="76"/>
  <c r="A136" i="76"/>
  <c r="C135" i="76"/>
  <c r="B135" i="76"/>
  <c r="A135" i="76"/>
  <c r="C134" i="76"/>
  <c r="B134" i="76"/>
  <c r="A134" i="76"/>
  <c r="C133" i="76"/>
  <c r="B133" i="76"/>
  <c r="A133" i="76"/>
  <c r="C132" i="76"/>
  <c r="B132" i="76"/>
  <c r="A132" i="76"/>
  <c r="C131" i="76"/>
  <c r="B131" i="76"/>
  <c r="A131" i="76"/>
  <c r="C130" i="76"/>
  <c r="B130" i="76"/>
  <c r="A130" i="76"/>
  <c r="C129" i="76"/>
  <c r="B129" i="76"/>
  <c r="A129" i="76"/>
  <c r="C128" i="76"/>
  <c r="B128" i="76"/>
  <c r="A128" i="76"/>
  <c r="C127" i="76"/>
  <c r="B127" i="76"/>
  <c r="A127" i="76"/>
  <c r="C126" i="76"/>
  <c r="B126" i="76"/>
  <c r="A126" i="76"/>
  <c r="C143" i="77"/>
  <c r="B143" i="77"/>
  <c r="A143" i="77"/>
  <c r="C142" i="77"/>
  <c r="B142" i="77"/>
  <c r="A142" i="77"/>
  <c r="C141" i="77"/>
  <c r="B141" i="77"/>
  <c r="A141" i="77"/>
  <c r="C140" i="77"/>
  <c r="B140" i="77"/>
  <c r="A140" i="77"/>
  <c r="C139" i="77"/>
  <c r="B139" i="77"/>
  <c r="A139" i="77"/>
  <c r="C138" i="77"/>
  <c r="B138" i="77"/>
  <c r="A138" i="77"/>
  <c r="C137" i="77"/>
  <c r="B137" i="77"/>
  <c r="A137" i="77"/>
  <c r="C136" i="77"/>
  <c r="B136" i="77"/>
  <c r="A136" i="77"/>
  <c r="C135" i="77"/>
  <c r="B135" i="77"/>
  <c r="A135" i="77"/>
  <c r="C134" i="77"/>
  <c r="B134" i="77"/>
  <c r="A134" i="77"/>
  <c r="C133" i="77"/>
  <c r="B133" i="77"/>
  <c r="A133" i="77"/>
  <c r="C132" i="77"/>
  <c r="B132" i="77"/>
  <c r="A132" i="77"/>
  <c r="C131" i="77"/>
  <c r="B131" i="77"/>
  <c r="A131" i="77"/>
  <c r="C130" i="77"/>
  <c r="B130" i="77"/>
  <c r="A130" i="77"/>
  <c r="C129" i="77"/>
  <c r="B129" i="77"/>
  <c r="A129" i="77"/>
  <c r="C128" i="77"/>
  <c r="B128" i="77"/>
  <c r="A128" i="77"/>
  <c r="C127" i="77"/>
  <c r="B127" i="77"/>
  <c r="A127" i="77"/>
  <c r="C126" i="77"/>
  <c r="B126" i="77"/>
  <c r="A126" i="77"/>
  <c r="C143" i="78"/>
  <c r="B143" i="78"/>
  <c r="A143" i="78"/>
  <c r="C142" i="78"/>
  <c r="B142" i="78"/>
  <c r="A142" i="78"/>
  <c r="C141" i="78"/>
  <c r="B141" i="78"/>
  <c r="A141" i="78"/>
  <c r="C140" i="78"/>
  <c r="B140" i="78"/>
  <c r="A140" i="78"/>
  <c r="C139" i="78"/>
  <c r="B139" i="78"/>
  <c r="A139" i="78"/>
  <c r="C138" i="78"/>
  <c r="B138" i="78"/>
  <c r="A138" i="78"/>
  <c r="C137" i="78"/>
  <c r="B137" i="78"/>
  <c r="A137" i="78"/>
  <c r="C136" i="78"/>
  <c r="B136" i="78"/>
  <c r="A136" i="78"/>
  <c r="C135" i="78"/>
  <c r="B135" i="78"/>
  <c r="A135" i="78"/>
  <c r="C134" i="78"/>
  <c r="B134" i="78"/>
  <c r="A134" i="78"/>
  <c r="C133" i="78"/>
  <c r="B133" i="78"/>
  <c r="A133" i="78"/>
  <c r="C132" i="78"/>
  <c r="B132" i="78"/>
  <c r="A132" i="78"/>
  <c r="C131" i="78"/>
  <c r="B131" i="78"/>
  <c r="A131" i="78"/>
  <c r="C130" i="78"/>
  <c r="B130" i="78"/>
  <c r="A130" i="78"/>
  <c r="C129" i="78"/>
  <c r="B129" i="78"/>
  <c r="A129" i="78"/>
  <c r="C128" i="78"/>
  <c r="B128" i="78"/>
  <c r="A128" i="78"/>
  <c r="C127" i="78"/>
  <c r="B127" i="78"/>
  <c r="A127" i="78"/>
  <c r="C126" i="78"/>
  <c r="B126" i="78"/>
  <c r="A126" i="78"/>
  <c r="C143" i="79"/>
  <c r="B143" i="79"/>
  <c r="A143" i="79"/>
  <c r="C142" i="79"/>
  <c r="B142" i="79"/>
  <c r="A142" i="79"/>
  <c r="C141" i="79"/>
  <c r="B141" i="79"/>
  <c r="A141" i="79"/>
  <c r="C140" i="79"/>
  <c r="B140" i="79"/>
  <c r="A140" i="79"/>
  <c r="C139" i="79"/>
  <c r="B139" i="79"/>
  <c r="A139" i="79"/>
  <c r="C138" i="79"/>
  <c r="B138" i="79"/>
  <c r="A138" i="79"/>
  <c r="C137" i="79"/>
  <c r="B137" i="79"/>
  <c r="A137" i="79"/>
  <c r="C136" i="79"/>
  <c r="B136" i="79"/>
  <c r="A136" i="79"/>
  <c r="C135" i="79"/>
  <c r="B135" i="79"/>
  <c r="A135" i="79"/>
  <c r="C134" i="79"/>
  <c r="B134" i="79"/>
  <c r="A134" i="79"/>
  <c r="C133" i="79"/>
  <c r="B133" i="79"/>
  <c r="A133" i="79"/>
  <c r="C132" i="79"/>
  <c r="B132" i="79"/>
  <c r="A132" i="79"/>
  <c r="C131" i="79"/>
  <c r="B131" i="79"/>
  <c r="A131" i="79"/>
  <c r="C130" i="79"/>
  <c r="B130" i="79"/>
  <c r="A130" i="79"/>
  <c r="C129" i="79"/>
  <c r="B129" i="79"/>
  <c r="A129" i="79"/>
  <c r="C128" i="79"/>
  <c r="B128" i="79"/>
  <c r="A128" i="79"/>
  <c r="C127" i="79"/>
  <c r="B127" i="79"/>
  <c r="A127" i="79"/>
  <c r="C126" i="79"/>
  <c r="B126" i="79"/>
  <c r="A126" i="79"/>
  <c r="C143" i="80"/>
  <c r="B143" i="80"/>
  <c r="A143" i="80"/>
  <c r="C142" i="80"/>
  <c r="B142" i="80"/>
  <c r="A142" i="80"/>
  <c r="C141" i="80"/>
  <c r="B141" i="80"/>
  <c r="A141" i="80"/>
  <c r="C140" i="80"/>
  <c r="B140" i="80"/>
  <c r="A140" i="80"/>
  <c r="C139" i="80"/>
  <c r="B139" i="80"/>
  <c r="A139" i="80"/>
  <c r="C138" i="80"/>
  <c r="B138" i="80"/>
  <c r="A138" i="80"/>
  <c r="C137" i="80"/>
  <c r="B137" i="80"/>
  <c r="A137" i="80"/>
  <c r="C136" i="80"/>
  <c r="B136" i="80"/>
  <c r="A136" i="80"/>
  <c r="C135" i="80"/>
  <c r="B135" i="80"/>
  <c r="A135" i="80"/>
  <c r="C134" i="80"/>
  <c r="B134" i="80"/>
  <c r="A134" i="80"/>
  <c r="C133" i="80"/>
  <c r="B133" i="80"/>
  <c r="A133" i="80"/>
  <c r="C132" i="80"/>
  <c r="B132" i="80"/>
  <c r="A132" i="80"/>
  <c r="C131" i="80"/>
  <c r="B131" i="80"/>
  <c r="A131" i="80"/>
  <c r="C130" i="80"/>
  <c r="B130" i="80"/>
  <c r="A130" i="80"/>
  <c r="C129" i="80"/>
  <c r="B129" i="80"/>
  <c r="A129" i="80"/>
  <c r="C128" i="80"/>
  <c r="B128" i="80"/>
  <c r="A128" i="80"/>
  <c r="C127" i="80"/>
  <c r="B127" i="80"/>
  <c r="A127" i="80"/>
  <c r="C126" i="80"/>
  <c r="B126" i="80"/>
  <c r="A126" i="80"/>
  <c r="C143" i="81"/>
  <c r="B143" i="81"/>
  <c r="A143" i="81"/>
  <c r="C142" i="81"/>
  <c r="B142" i="81"/>
  <c r="A142" i="81"/>
  <c r="C141" i="81"/>
  <c r="B141" i="81"/>
  <c r="A141" i="81"/>
  <c r="C140" i="81"/>
  <c r="B140" i="81"/>
  <c r="A140" i="81"/>
  <c r="C139" i="81"/>
  <c r="B139" i="81"/>
  <c r="A139" i="81"/>
  <c r="C138" i="81"/>
  <c r="B138" i="81"/>
  <c r="A138" i="81"/>
  <c r="C137" i="81"/>
  <c r="B137" i="81"/>
  <c r="A137" i="81"/>
  <c r="C136" i="81"/>
  <c r="B136" i="81"/>
  <c r="A136" i="81"/>
  <c r="C135" i="81"/>
  <c r="B135" i="81"/>
  <c r="A135" i="81"/>
  <c r="C134" i="81"/>
  <c r="B134" i="81"/>
  <c r="A134" i="81"/>
  <c r="C133" i="81"/>
  <c r="B133" i="81"/>
  <c r="A133" i="81"/>
  <c r="C132" i="81"/>
  <c r="B132" i="81"/>
  <c r="A132" i="81"/>
  <c r="C131" i="81"/>
  <c r="B131" i="81"/>
  <c r="A131" i="81"/>
  <c r="C130" i="81"/>
  <c r="B130" i="81"/>
  <c r="A130" i="81"/>
  <c r="C129" i="81"/>
  <c r="B129" i="81"/>
  <c r="A129" i="81"/>
  <c r="C128" i="81"/>
  <c r="B128" i="81"/>
  <c r="A128" i="81"/>
  <c r="C127" i="81"/>
  <c r="B127" i="81"/>
  <c r="A127" i="81"/>
  <c r="C126" i="81"/>
  <c r="B126" i="81"/>
  <c r="A126" i="81"/>
  <c r="C143" i="82"/>
  <c r="B143" i="82"/>
  <c r="A143" i="82"/>
  <c r="C142" i="82"/>
  <c r="B142" i="82"/>
  <c r="A142" i="82"/>
  <c r="C141" i="82"/>
  <c r="B141" i="82"/>
  <c r="A141" i="82"/>
  <c r="C140" i="82"/>
  <c r="B140" i="82"/>
  <c r="A140" i="82"/>
  <c r="C139" i="82"/>
  <c r="B139" i="82"/>
  <c r="A139" i="82"/>
  <c r="C138" i="82"/>
  <c r="B138" i="82"/>
  <c r="A138" i="82"/>
  <c r="C137" i="82"/>
  <c r="B137" i="82"/>
  <c r="A137" i="82"/>
  <c r="C136" i="82"/>
  <c r="B136" i="82"/>
  <c r="A136" i="82"/>
  <c r="C135" i="82"/>
  <c r="B135" i="82"/>
  <c r="A135" i="82"/>
  <c r="C134" i="82"/>
  <c r="B134" i="82"/>
  <c r="A134" i="82"/>
  <c r="C133" i="82"/>
  <c r="B133" i="82"/>
  <c r="A133" i="82"/>
  <c r="C132" i="82"/>
  <c r="B132" i="82"/>
  <c r="A132" i="82"/>
  <c r="C131" i="82"/>
  <c r="B131" i="82"/>
  <c r="A131" i="82"/>
  <c r="C130" i="82"/>
  <c r="B130" i="82"/>
  <c r="A130" i="82"/>
  <c r="C129" i="82"/>
  <c r="B129" i="82"/>
  <c r="A129" i="82"/>
  <c r="C128" i="82"/>
  <c r="B128" i="82"/>
  <c r="A128" i="82"/>
  <c r="C127" i="82"/>
  <c r="B127" i="82"/>
  <c r="A127" i="82"/>
  <c r="C126" i="82"/>
  <c r="B126" i="82"/>
  <c r="A126" i="82"/>
  <c r="C143" i="83"/>
  <c r="B143" i="83"/>
  <c r="A143" i="83"/>
  <c r="C142" i="83"/>
  <c r="B142" i="83"/>
  <c r="A142" i="83"/>
  <c r="C141" i="83"/>
  <c r="B141" i="83"/>
  <c r="A141" i="83"/>
  <c r="C140" i="83"/>
  <c r="B140" i="83"/>
  <c r="A140" i="83"/>
  <c r="C139" i="83"/>
  <c r="B139" i="83"/>
  <c r="A139" i="83"/>
  <c r="C138" i="83"/>
  <c r="B138" i="83"/>
  <c r="A138" i="83"/>
  <c r="C137" i="83"/>
  <c r="B137" i="83"/>
  <c r="A137" i="83"/>
  <c r="C136" i="83"/>
  <c r="B136" i="83"/>
  <c r="A136" i="83"/>
  <c r="C135" i="83"/>
  <c r="B135" i="83"/>
  <c r="A135" i="83"/>
  <c r="C134" i="83"/>
  <c r="B134" i="83"/>
  <c r="A134" i="83"/>
  <c r="C133" i="83"/>
  <c r="B133" i="83"/>
  <c r="A133" i="83"/>
  <c r="C132" i="83"/>
  <c r="B132" i="83"/>
  <c r="A132" i="83"/>
  <c r="C131" i="83"/>
  <c r="B131" i="83"/>
  <c r="A131" i="83"/>
  <c r="C130" i="83"/>
  <c r="B130" i="83"/>
  <c r="A130" i="83"/>
  <c r="C129" i="83"/>
  <c r="B129" i="83"/>
  <c r="A129" i="83"/>
  <c r="C128" i="83"/>
  <c r="B128" i="83"/>
  <c r="A128" i="83"/>
  <c r="C127" i="83"/>
  <c r="B127" i="83"/>
  <c r="A127" i="83"/>
  <c r="C126" i="83"/>
  <c r="B126" i="83"/>
  <c r="A126" i="83"/>
  <c r="C143" i="84"/>
  <c r="B143" i="84"/>
  <c r="A143" i="84"/>
  <c r="C142" i="84"/>
  <c r="B142" i="84"/>
  <c r="A142" i="84"/>
  <c r="C141" i="84"/>
  <c r="B141" i="84"/>
  <c r="A141" i="84"/>
  <c r="C140" i="84"/>
  <c r="B140" i="84"/>
  <c r="A140" i="84"/>
  <c r="C139" i="84"/>
  <c r="B139" i="84"/>
  <c r="A139" i="84"/>
  <c r="C138" i="84"/>
  <c r="B138" i="84"/>
  <c r="A138" i="84"/>
  <c r="C137" i="84"/>
  <c r="B137" i="84"/>
  <c r="A137" i="84"/>
  <c r="C136" i="84"/>
  <c r="B136" i="84"/>
  <c r="A136" i="84"/>
  <c r="C135" i="84"/>
  <c r="B135" i="84"/>
  <c r="A135" i="84"/>
  <c r="C134" i="84"/>
  <c r="B134" i="84"/>
  <c r="A134" i="84"/>
  <c r="C133" i="84"/>
  <c r="B133" i="84"/>
  <c r="A133" i="84"/>
  <c r="C132" i="84"/>
  <c r="B132" i="84"/>
  <c r="A132" i="84"/>
  <c r="C131" i="84"/>
  <c r="B131" i="84"/>
  <c r="A131" i="84"/>
  <c r="C130" i="84"/>
  <c r="B130" i="84"/>
  <c r="A130" i="84"/>
  <c r="C129" i="84"/>
  <c r="B129" i="84"/>
  <c r="A129" i="84"/>
  <c r="C128" i="84"/>
  <c r="B128" i="84"/>
  <c r="A128" i="84"/>
  <c r="C127" i="84"/>
  <c r="B127" i="84"/>
  <c r="A127" i="84"/>
  <c r="C126" i="84"/>
  <c r="B126" i="84"/>
  <c r="A126" i="84"/>
  <c r="C143" i="85"/>
  <c r="B143" i="85"/>
  <c r="A143" i="85"/>
  <c r="C142" i="85"/>
  <c r="B142" i="85"/>
  <c r="A142" i="85"/>
  <c r="C141" i="85"/>
  <c r="B141" i="85"/>
  <c r="A141" i="85"/>
  <c r="C140" i="85"/>
  <c r="B140" i="85"/>
  <c r="A140" i="85"/>
  <c r="C139" i="85"/>
  <c r="B139" i="85"/>
  <c r="A139" i="85"/>
  <c r="C138" i="85"/>
  <c r="B138" i="85"/>
  <c r="A138" i="85"/>
  <c r="C137" i="85"/>
  <c r="B137" i="85"/>
  <c r="A137" i="85"/>
  <c r="C136" i="85"/>
  <c r="B136" i="85"/>
  <c r="A136" i="85"/>
  <c r="C135" i="85"/>
  <c r="B135" i="85"/>
  <c r="A135" i="85"/>
  <c r="C134" i="85"/>
  <c r="B134" i="85"/>
  <c r="A134" i="85"/>
  <c r="C133" i="85"/>
  <c r="B133" i="85"/>
  <c r="A133" i="85"/>
  <c r="C132" i="85"/>
  <c r="B132" i="85"/>
  <c r="A132" i="85"/>
  <c r="C131" i="85"/>
  <c r="B131" i="85"/>
  <c r="A131" i="85"/>
  <c r="C130" i="85"/>
  <c r="B130" i="85"/>
  <c r="A130" i="85"/>
  <c r="C129" i="85"/>
  <c r="B129" i="85"/>
  <c r="A129" i="85"/>
  <c r="C128" i="85"/>
  <c r="B128" i="85"/>
  <c r="A128" i="85"/>
  <c r="C127" i="85"/>
  <c r="B127" i="85"/>
  <c r="A127" i="85"/>
  <c r="C126" i="85"/>
  <c r="B126" i="85"/>
  <c r="A126" i="85"/>
  <c r="C143" i="86"/>
  <c r="B143" i="86"/>
  <c r="A143" i="86"/>
  <c r="C142" i="86"/>
  <c r="B142" i="86"/>
  <c r="A142" i="86"/>
  <c r="C141" i="86"/>
  <c r="B141" i="86"/>
  <c r="A141" i="86"/>
  <c r="C140" i="86"/>
  <c r="B140" i="86"/>
  <c r="A140" i="86"/>
  <c r="C139" i="86"/>
  <c r="B139" i="86"/>
  <c r="A139" i="86"/>
  <c r="C138" i="86"/>
  <c r="B138" i="86"/>
  <c r="A138" i="86"/>
  <c r="C137" i="86"/>
  <c r="B137" i="86"/>
  <c r="A137" i="86"/>
  <c r="C136" i="86"/>
  <c r="B136" i="86"/>
  <c r="A136" i="86"/>
  <c r="C135" i="86"/>
  <c r="B135" i="86"/>
  <c r="A135" i="86"/>
  <c r="C134" i="86"/>
  <c r="B134" i="86"/>
  <c r="A134" i="86"/>
  <c r="C133" i="86"/>
  <c r="B133" i="86"/>
  <c r="A133" i="86"/>
  <c r="C132" i="86"/>
  <c r="B132" i="86"/>
  <c r="A132" i="86"/>
  <c r="C131" i="86"/>
  <c r="B131" i="86"/>
  <c r="A131" i="86"/>
  <c r="C130" i="86"/>
  <c r="B130" i="86"/>
  <c r="A130" i="86"/>
  <c r="C129" i="86"/>
  <c r="B129" i="86"/>
  <c r="A129" i="86"/>
  <c r="C128" i="86"/>
  <c r="B128" i="86"/>
  <c r="A128" i="86"/>
  <c r="C127" i="86"/>
  <c r="B127" i="86"/>
  <c r="A127" i="86"/>
  <c r="C126" i="86"/>
  <c r="B126" i="86"/>
  <c r="A126" i="86"/>
  <c r="C143" i="87"/>
  <c r="B143" i="87"/>
  <c r="A143" i="87"/>
  <c r="C142" i="87"/>
  <c r="B142" i="87"/>
  <c r="A142" i="87"/>
  <c r="C141" i="87"/>
  <c r="B141" i="87"/>
  <c r="A141" i="87"/>
  <c r="C140" i="87"/>
  <c r="B140" i="87"/>
  <c r="A140" i="87"/>
  <c r="C139" i="87"/>
  <c r="B139" i="87"/>
  <c r="A139" i="87"/>
  <c r="C138" i="87"/>
  <c r="B138" i="87"/>
  <c r="A138" i="87"/>
  <c r="C137" i="87"/>
  <c r="B137" i="87"/>
  <c r="A137" i="87"/>
  <c r="C136" i="87"/>
  <c r="B136" i="87"/>
  <c r="A136" i="87"/>
  <c r="C135" i="87"/>
  <c r="B135" i="87"/>
  <c r="A135" i="87"/>
  <c r="C134" i="87"/>
  <c r="B134" i="87"/>
  <c r="A134" i="87"/>
  <c r="C133" i="87"/>
  <c r="B133" i="87"/>
  <c r="A133" i="87"/>
  <c r="C132" i="87"/>
  <c r="B132" i="87"/>
  <c r="A132" i="87"/>
  <c r="C131" i="87"/>
  <c r="B131" i="87"/>
  <c r="A131" i="87"/>
  <c r="C130" i="87"/>
  <c r="B130" i="87"/>
  <c r="A130" i="87"/>
  <c r="C129" i="87"/>
  <c r="B129" i="87"/>
  <c r="A129" i="87"/>
  <c r="C128" i="87"/>
  <c r="B128" i="87"/>
  <c r="A128" i="87"/>
  <c r="C127" i="87"/>
  <c r="B127" i="87"/>
  <c r="A127" i="87"/>
  <c r="C126" i="87"/>
  <c r="B126" i="87"/>
  <c r="A126" i="87"/>
  <c r="C143" i="88"/>
  <c r="B143" i="88"/>
  <c r="A143" i="88"/>
  <c r="C142" i="88"/>
  <c r="B142" i="88"/>
  <c r="A142" i="88"/>
  <c r="C141" i="88"/>
  <c r="B141" i="88"/>
  <c r="A141" i="88"/>
  <c r="C140" i="88"/>
  <c r="B140" i="88"/>
  <c r="A140" i="88"/>
  <c r="C139" i="88"/>
  <c r="B139" i="88"/>
  <c r="A139" i="88"/>
  <c r="C138" i="88"/>
  <c r="B138" i="88"/>
  <c r="A138" i="88"/>
  <c r="C137" i="88"/>
  <c r="B137" i="88"/>
  <c r="A137" i="88"/>
  <c r="C136" i="88"/>
  <c r="B136" i="88"/>
  <c r="A136" i="88"/>
  <c r="C135" i="88"/>
  <c r="B135" i="88"/>
  <c r="A135" i="88"/>
  <c r="C134" i="88"/>
  <c r="B134" i="88"/>
  <c r="A134" i="88"/>
  <c r="C133" i="88"/>
  <c r="B133" i="88"/>
  <c r="A133" i="88"/>
  <c r="C132" i="88"/>
  <c r="B132" i="88"/>
  <c r="A132" i="88"/>
  <c r="C131" i="88"/>
  <c r="B131" i="88"/>
  <c r="A131" i="88"/>
  <c r="C130" i="88"/>
  <c r="B130" i="88"/>
  <c r="A130" i="88"/>
  <c r="C129" i="88"/>
  <c r="B129" i="88"/>
  <c r="A129" i="88"/>
  <c r="C128" i="88"/>
  <c r="B128" i="88"/>
  <c r="A128" i="88"/>
  <c r="C127" i="88"/>
  <c r="B127" i="88"/>
  <c r="A127" i="88"/>
  <c r="C126" i="88"/>
  <c r="B126" i="88"/>
  <c r="A126" i="88"/>
  <c r="C143" i="89"/>
  <c r="B143" i="89"/>
  <c r="A143" i="89"/>
  <c r="C142" i="89"/>
  <c r="B142" i="89"/>
  <c r="A142" i="89"/>
  <c r="C141" i="89"/>
  <c r="B141" i="89"/>
  <c r="A141" i="89"/>
  <c r="C140" i="89"/>
  <c r="B140" i="89"/>
  <c r="A140" i="89"/>
  <c r="C139" i="89"/>
  <c r="B139" i="89"/>
  <c r="A139" i="89"/>
  <c r="C138" i="89"/>
  <c r="B138" i="89"/>
  <c r="A138" i="89"/>
  <c r="C137" i="89"/>
  <c r="B137" i="89"/>
  <c r="A137" i="89"/>
  <c r="C136" i="89"/>
  <c r="B136" i="89"/>
  <c r="A136" i="89"/>
  <c r="C135" i="89"/>
  <c r="B135" i="89"/>
  <c r="A135" i="89"/>
  <c r="C134" i="89"/>
  <c r="B134" i="89"/>
  <c r="A134" i="89"/>
  <c r="C133" i="89"/>
  <c r="B133" i="89"/>
  <c r="A133" i="89"/>
  <c r="C132" i="89"/>
  <c r="B132" i="89"/>
  <c r="A132" i="89"/>
  <c r="C131" i="89"/>
  <c r="B131" i="89"/>
  <c r="A131" i="89"/>
  <c r="C130" i="89"/>
  <c r="B130" i="89"/>
  <c r="A130" i="89"/>
  <c r="C129" i="89"/>
  <c r="B129" i="89"/>
  <c r="A129" i="89"/>
  <c r="C128" i="89"/>
  <c r="B128" i="89"/>
  <c r="A128" i="89"/>
  <c r="C127" i="89"/>
  <c r="B127" i="89"/>
  <c r="A127" i="89"/>
  <c r="C126" i="89"/>
  <c r="B126" i="89"/>
  <c r="A126" i="89"/>
  <c r="C143" i="69"/>
  <c r="B143" i="69"/>
  <c r="A143" i="69"/>
  <c r="C142" i="69"/>
  <c r="B142" i="69"/>
  <c r="A142" i="69"/>
  <c r="C141" i="69"/>
  <c r="B141" i="69"/>
  <c r="A141" i="69"/>
  <c r="C140" i="69"/>
  <c r="B140" i="69"/>
  <c r="A140" i="69"/>
  <c r="C139" i="69"/>
  <c r="B139" i="69"/>
  <c r="A139" i="69"/>
  <c r="C138" i="69"/>
  <c r="B138" i="69"/>
  <c r="A138" i="69"/>
  <c r="C137" i="69"/>
  <c r="B137" i="69"/>
  <c r="A137" i="69"/>
  <c r="C136" i="69"/>
  <c r="B136" i="69"/>
  <c r="A136" i="69"/>
  <c r="C135" i="69"/>
  <c r="B135" i="69"/>
  <c r="A135" i="69"/>
  <c r="C134" i="69"/>
  <c r="B134" i="69"/>
  <c r="A134" i="69"/>
  <c r="C133" i="69"/>
  <c r="B133" i="69"/>
  <c r="A133" i="69"/>
  <c r="C132" i="69"/>
  <c r="B132" i="69"/>
  <c r="A132" i="69"/>
  <c r="C131" i="69"/>
  <c r="B131" i="69"/>
  <c r="A131" i="69"/>
  <c r="C130" i="69"/>
  <c r="B130" i="69"/>
  <c r="A130" i="69"/>
  <c r="C129" i="69"/>
  <c r="B129" i="69"/>
  <c r="A129" i="69"/>
  <c r="C128" i="69"/>
  <c r="B128" i="69"/>
  <c r="A128" i="69"/>
  <c r="C127" i="69"/>
  <c r="B127" i="69"/>
  <c r="A127" i="69"/>
  <c r="C126" i="69"/>
  <c r="B126" i="69"/>
  <c r="A126" i="69"/>
  <c r="C143" i="68"/>
  <c r="B143" i="68"/>
  <c r="A143" i="68"/>
  <c r="C142" i="68"/>
  <c r="B142" i="68"/>
  <c r="A142" i="68"/>
  <c r="C141" i="68"/>
  <c r="B141" i="68"/>
  <c r="A141" i="68"/>
  <c r="C140" i="68"/>
  <c r="B140" i="68"/>
  <c r="A140" i="68"/>
  <c r="C139" i="68"/>
  <c r="B139" i="68"/>
  <c r="A139" i="68"/>
  <c r="C138" i="68"/>
  <c r="B138" i="68"/>
  <c r="A138" i="68"/>
  <c r="C137" i="68"/>
  <c r="B137" i="68"/>
  <c r="A137" i="68"/>
  <c r="C136" i="68"/>
  <c r="B136" i="68"/>
  <c r="A136" i="68"/>
  <c r="C135" i="68"/>
  <c r="B135" i="68"/>
  <c r="A135" i="68"/>
  <c r="C134" i="68"/>
  <c r="B134" i="68"/>
  <c r="A134" i="68"/>
  <c r="C133" i="68"/>
  <c r="B133" i="68"/>
  <c r="A133" i="68"/>
  <c r="C132" i="68"/>
  <c r="B132" i="68"/>
  <c r="A132" i="68"/>
  <c r="C131" i="68"/>
  <c r="B131" i="68"/>
  <c r="A131" i="68"/>
  <c r="C130" i="68"/>
  <c r="B130" i="68"/>
  <c r="A130" i="68"/>
  <c r="C129" i="68"/>
  <c r="B129" i="68"/>
  <c r="A129" i="68"/>
  <c r="C128" i="68"/>
  <c r="B128" i="68"/>
  <c r="A128" i="68"/>
  <c r="C127" i="68"/>
  <c r="B127" i="68"/>
  <c r="A127" i="68"/>
  <c r="C126" i="68"/>
  <c r="B126" i="68"/>
  <c r="A126" i="68"/>
  <c r="A119" i="30"/>
  <c r="A120" i="30"/>
  <c r="A126" i="30"/>
  <c r="B126" i="30"/>
  <c r="C126" i="30"/>
  <c r="A127" i="30"/>
  <c r="B127" i="30"/>
  <c r="C127" i="30"/>
  <c r="A128" i="30"/>
  <c r="B128" i="30"/>
  <c r="C128" i="30"/>
  <c r="A129" i="30"/>
  <c r="B129" i="30"/>
  <c r="C129" i="30"/>
  <c r="A130" i="30"/>
  <c r="B130" i="30"/>
  <c r="C130" i="30"/>
  <c r="A131" i="30"/>
  <c r="B131" i="30"/>
  <c r="C131" i="30"/>
  <c r="A132" i="30"/>
  <c r="B132" i="30"/>
  <c r="C132" i="30"/>
  <c r="A133" i="30"/>
  <c r="B133" i="30"/>
  <c r="C133" i="30"/>
  <c r="A134" i="30"/>
  <c r="B134" i="30"/>
  <c r="C134" i="30"/>
  <c r="A135" i="30"/>
  <c r="B135" i="30"/>
  <c r="C135" i="30"/>
  <c r="A136" i="30"/>
  <c r="B136" i="30"/>
  <c r="C136" i="30"/>
  <c r="A137" i="30"/>
  <c r="B137" i="30"/>
  <c r="C137" i="30"/>
  <c r="A138" i="30"/>
  <c r="B138" i="30"/>
  <c r="C138" i="30"/>
  <c r="A139" i="30"/>
  <c r="B139" i="30"/>
  <c r="C139" i="30"/>
  <c r="A140" i="30"/>
  <c r="B140" i="30"/>
  <c r="C140" i="30"/>
  <c r="F118" i="89"/>
  <c r="B141" i="30"/>
  <c r="C141" i="30"/>
  <c r="B142" i="30"/>
  <c r="C142" i="30"/>
  <c r="B143" i="30"/>
  <c r="C143" i="30"/>
  <c r="A141" i="30"/>
  <c r="A142" i="30"/>
  <c r="A143" i="30"/>
  <c r="H5" i="91"/>
  <c r="F9" i="38"/>
  <c r="F83" i="38" s="1"/>
  <c r="F18" i="43"/>
  <c r="F45" i="43" s="1"/>
  <c r="F38" i="42"/>
  <c r="F94" i="63"/>
  <c r="H48" i="91"/>
  <c r="F34" i="33"/>
  <c r="F86" i="33" s="1"/>
  <c r="I62" i="91"/>
  <c r="M51" i="91"/>
  <c r="K75" i="63"/>
  <c r="M30" i="91"/>
  <c r="K24" i="63"/>
  <c r="K31" i="63"/>
  <c r="K14" i="42"/>
  <c r="K6" i="42"/>
  <c r="K11" i="90"/>
  <c r="M74" i="91"/>
  <c r="M73" i="91"/>
  <c r="M29" i="91"/>
  <c r="M37" i="91"/>
  <c r="K76" i="63"/>
  <c r="K54" i="38"/>
  <c r="K67" i="63"/>
  <c r="K9" i="33"/>
  <c r="K3" i="33"/>
  <c r="K11" i="33"/>
  <c r="K5" i="43"/>
  <c r="K68" i="63"/>
  <c r="M68" i="91"/>
  <c r="M72" i="91"/>
  <c r="K64" i="63"/>
  <c r="K77" i="38"/>
  <c r="M36" i="91"/>
  <c r="M40" i="91"/>
  <c r="M44" i="91"/>
  <c r="K5" i="90"/>
  <c r="K10" i="90"/>
  <c r="K4" i="38"/>
  <c r="M78" i="91"/>
  <c r="K51" i="38"/>
  <c r="M79" i="91"/>
  <c r="K17" i="42"/>
  <c r="M35" i="91"/>
  <c r="M39" i="91"/>
  <c r="K10" i="33"/>
  <c r="K12" i="33"/>
  <c r="K6" i="43"/>
  <c r="K5" i="33"/>
  <c r="K29" i="33"/>
  <c r="K13" i="33"/>
  <c r="K66" i="63"/>
  <c r="M66" i="91"/>
  <c r="M70" i="91"/>
  <c r="K83" i="63"/>
  <c r="M38" i="91"/>
  <c r="K90" i="63"/>
  <c r="K78" i="38"/>
  <c r="K72" i="38"/>
  <c r="K71" i="38"/>
  <c r="K64" i="38"/>
  <c r="K61" i="38"/>
  <c r="K57" i="38"/>
  <c r="K79" i="38"/>
  <c r="K65" i="38"/>
  <c r="K56" i="38"/>
  <c r="K80" i="38"/>
  <c r="K81" i="38"/>
  <c r="K5" i="38"/>
  <c r="K58" i="38"/>
  <c r="K82" i="38"/>
  <c r="K67" i="38"/>
  <c r="K74" i="38"/>
  <c r="K55" i="38"/>
  <c r="K60" i="38"/>
  <c r="K70" i="38"/>
  <c r="K18" i="42"/>
  <c r="K15" i="42"/>
  <c r="K9" i="42"/>
  <c r="K8" i="42"/>
  <c r="K15" i="43"/>
  <c r="K8" i="43"/>
  <c r="K31" i="33"/>
  <c r="K16" i="33"/>
  <c r="K81" i="63"/>
  <c r="K20" i="33"/>
  <c r="K12" i="63"/>
  <c r="K29" i="42"/>
  <c r="K23" i="42"/>
  <c r="K11" i="42"/>
  <c r="K4" i="42"/>
  <c r="K10" i="42"/>
  <c r="K55" i="63"/>
  <c r="K51" i="63"/>
  <c r="K42" i="63"/>
  <c r="K37" i="63"/>
  <c r="K33" i="63"/>
  <c r="K16" i="63"/>
  <c r="K8" i="63"/>
  <c r="K25" i="63"/>
  <c r="K22" i="63"/>
  <c r="K16" i="62"/>
  <c r="K11" i="62"/>
  <c r="K8" i="62"/>
  <c r="K84" i="63"/>
  <c r="K13" i="62"/>
  <c r="K9" i="62"/>
  <c r="K4" i="62"/>
  <c r="K61" i="63"/>
  <c r="K79" i="63"/>
  <c r="K62" i="63"/>
  <c r="K54" i="63"/>
  <c r="K50" i="63"/>
  <c r="K45" i="63"/>
  <c r="K41" i="63"/>
  <c r="K36" i="63"/>
  <c r="K19" i="63"/>
  <c r="K17" i="63"/>
  <c r="K11" i="63"/>
  <c r="K29" i="63"/>
  <c r="K59" i="63"/>
  <c r="K13" i="43"/>
  <c r="K17" i="33"/>
  <c r="K23" i="33"/>
  <c r="K25" i="33"/>
  <c r="K24" i="42"/>
  <c r="K9" i="63"/>
  <c r="K49" i="63"/>
  <c r="K27" i="42"/>
  <c r="K44" i="43"/>
  <c r="K19" i="33"/>
  <c r="K24" i="33"/>
  <c r="K26" i="33"/>
  <c r="K15" i="62"/>
  <c r="K18" i="63"/>
  <c r="K77" i="63"/>
  <c r="K16" i="43"/>
  <c r="K12" i="62"/>
  <c r="K9" i="43"/>
  <c r="K14" i="43"/>
  <c r="K14" i="33"/>
  <c r="K27" i="33"/>
  <c r="K21" i="33"/>
  <c r="K15" i="33"/>
  <c r="K87" i="63"/>
  <c r="K26" i="42"/>
  <c r="K12" i="43"/>
  <c r="K65" i="63"/>
  <c r="K17" i="62"/>
  <c r="K32" i="42"/>
  <c r="K25" i="42"/>
  <c r="K15" i="63"/>
  <c r="K30" i="42"/>
  <c r="K22" i="42"/>
  <c r="K13" i="42"/>
  <c r="K72" i="63"/>
  <c r="K60" i="63"/>
  <c r="K53" i="63"/>
  <c r="K39" i="63"/>
  <c r="K35" i="63"/>
  <c r="K20" i="63"/>
  <c r="K14" i="63"/>
  <c r="K69" i="63"/>
  <c r="K63" i="63"/>
  <c r="K28" i="63"/>
  <c r="K93" i="63"/>
  <c r="K88" i="63"/>
  <c r="K14" i="62"/>
  <c r="K10" i="62"/>
  <c r="K5" i="62"/>
  <c r="K23" i="63"/>
  <c r="K89" i="63"/>
  <c r="K6" i="62"/>
  <c r="K78" i="63"/>
  <c r="K46" i="63"/>
  <c r="K71" i="63"/>
  <c r="K52" i="63"/>
  <c r="K48" i="63"/>
  <c r="K43" i="63"/>
  <c r="K38" i="63"/>
  <c r="K34" i="63"/>
  <c r="K21" i="63"/>
  <c r="K13" i="63"/>
  <c r="K10" i="63"/>
  <c r="K91" i="63"/>
  <c r="K73" i="63"/>
  <c r="K28" i="42"/>
  <c r="K80" i="63"/>
  <c r="K10" i="43"/>
  <c r="K11" i="43"/>
  <c r="K22" i="33"/>
  <c r="K36" i="42"/>
  <c r="M63" i="91"/>
  <c r="M8" i="91"/>
  <c r="M69" i="91"/>
  <c r="M64" i="91"/>
  <c r="M71" i="91"/>
  <c r="M85" i="91"/>
  <c r="K9" i="90"/>
  <c r="K6" i="90"/>
  <c r="M65" i="91"/>
  <c r="M80" i="91"/>
  <c r="I57" i="91"/>
  <c r="I60" i="91" s="1"/>
  <c r="K8" i="90"/>
  <c r="M55" i="91"/>
  <c r="K27" i="90"/>
  <c r="M12" i="91"/>
  <c r="K18" i="90"/>
  <c r="M11" i="91"/>
  <c r="M56" i="91"/>
  <c r="M50" i="91"/>
  <c r="M24" i="91"/>
  <c r="M16" i="91"/>
  <c r="M13" i="91"/>
  <c r="K20" i="90"/>
  <c r="K21" i="90"/>
  <c r="M45" i="91"/>
  <c r="M41" i="91"/>
  <c r="M31" i="91"/>
  <c r="M19" i="91"/>
  <c r="M15" i="91"/>
  <c r="M52" i="91"/>
  <c r="K15" i="90"/>
  <c r="M53" i="91"/>
  <c r="M32" i="91"/>
  <c r="K16" i="90"/>
  <c r="M46" i="91"/>
  <c r="M42" i="91"/>
  <c r="M58" i="91"/>
  <c r="K26" i="90"/>
  <c r="M22" i="91"/>
  <c r="M67" i="91"/>
  <c r="K25" i="90"/>
  <c r="K23" i="90"/>
  <c r="K14" i="90"/>
  <c r="M9" i="91"/>
  <c r="M54" i="91"/>
  <c r="M23" i="91"/>
  <c r="M18" i="91"/>
  <c r="K24" i="90"/>
  <c r="K17" i="90"/>
  <c r="K22" i="90"/>
  <c r="M43" i="91"/>
  <c r="M33" i="91"/>
  <c r="M27" i="91"/>
  <c r="M21" i="91"/>
  <c r="M17" i="91"/>
  <c r="M10" i="91"/>
  <c r="M34" i="91"/>
  <c r="M26" i="91"/>
  <c r="K74" i="63"/>
  <c r="K86" i="63"/>
  <c r="M25" i="91"/>
  <c r="K37" i="42"/>
  <c r="M28" i="91"/>
  <c r="G3" i="90"/>
  <c r="K6" i="33"/>
  <c r="K34" i="42"/>
  <c r="K8" i="33"/>
  <c r="K33" i="42"/>
  <c r="M47" i="91"/>
  <c r="K19" i="42"/>
  <c r="K14" i="38"/>
  <c r="G12" i="90"/>
  <c r="G45" i="43"/>
  <c r="K92" i="63"/>
  <c r="K30" i="33"/>
  <c r="K4" i="33"/>
  <c r="K40" i="63"/>
  <c r="K4" i="43"/>
  <c r="K43" i="43"/>
  <c r="I45" i="43"/>
  <c r="K83" i="33"/>
  <c r="I5" i="91"/>
  <c r="M59" i="91"/>
  <c r="K5" i="91"/>
  <c r="I48" i="91"/>
  <c r="M75" i="91"/>
  <c r="K48" i="91"/>
  <c r="M14" i="91"/>
  <c r="I12" i="90"/>
  <c r="K13" i="90"/>
  <c r="K12" i="90" s="1"/>
  <c r="M20" i="91"/>
  <c r="M49" i="91"/>
  <c r="M57" i="91" s="1"/>
  <c r="M60" i="91" s="1"/>
  <c r="K57" i="91"/>
  <c r="K60" i="91" s="1"/>
  <c r="K73" i="38"/>
  <c r="I4" i="91"/>
  <c r="K16" i="42"/>
  <c r="K53" i="38"/>
  <c r="K66" i="38"/>
  <c r="K20" i="42"/>
  <c r="I3" i="91"/>
  <c r="G19" i="62"/>
  <c r="K5" i="42"/>
  <c r="K59" i="38"/>
  <c r="K3" i="63"/>
  <c r="I19" i="62"/>
  <c r="K3" i="62"/>
  <c r="K19" i="62" s="1"/>
  <c r="K21" i="42"/>
  <c r="M77" i="91"/>
  <c r="K3" i="91"/>
  <c r="K4" i="91"/>
  <c r="I87" i="91"/>
  <c r="I82" i="91"/>
  <c r="M81" i="91"/>
  <c r="K82" i="91"/>
  <c r="I3" i="90"/>
  <c r="I28" i="90" s="1"/>
  <c r="K4" i="90"/>
  <c r="G38" i="42"/>
  <c r="K62" i="38"/>
  <c r="K44" i="63"/>
  <c r="K6" i="91"/>
  <c r="K70" i="63"/>
  <c r="I83" i="38"/>
  <c r="G86" i="33"/>
  <c r="K12" i="42"/>
  <c r="M86" i="91"/>
  <c r="M6" i="91" s="1"/>
  <c r="K87" i="91"/>
  <c r="C152" i="89"/>
  <c r="B152" i="89"/>
  <c r="A152" i="89"/>
  <c r="A151" i="89"/>
  <c r="C150" i="89"/>
  <c r="B150" i="89"/>
  <c r="A150" i="89"/>
  <c r="C149" i="89"/>
  <c r="B149" i="89"/>
  <c r="A149" i="89"/>
  <c r="C148" i="89"/>
  <c r="B148" i="89"/>
  <c r="A148" i="89"/>
  <c r="C147" i="89"/>
  <c r="B147" i="89"/>
  <c r="A147" i="89"/>
  <c r="C146" i="89"/>
  <c r="B146" i="89"/>
  <c r="A146" i="89"/>
  <c r="C145" i="89"/>
  <c r="B145" i="89"/>
  <c r="A145" i="89"/>
  <c r="A144" i="89"/>
  <c r="C125" i="89"/>
  <c r="B125" i="89"/>
  <c r="A125" i="89"/>
  <c r="C124" i="89"/>
  <c r="B124" i="89"/>
  <c r="A124" i="89"/>
  <c r="C123" i="89"/>
  <c r="B123" i="89"/>
  <c r="A123" i="89"/>
  <c r="C122" i="89"/>
  <c r="B122" i="89"/>
  <c r="A122" i="89"/>
  <c r="C121" i="89"/>
  <c r="B121" i="89"/>
  <c r="A121" i="89"/>
  <c r="C120" i="89"/>
  <c r="B120" i="89"/>
  <c r="A120" i="89"/>
  <c r="C119" i="89"/>
  <c r="B119" i="89"/>
  <c r="A119" i="89"/>
  <c r="A118" i="89"/>
  <c r="C117" i="89"/>
  <c r="B117" i="89"/>
  <c r="A117" i="89"/>
  <c r="C116" i="89"/>
  <c r="B116" i="89"/>
  <c r="A116" i="89"/>
  <c r="C115" i="89"/>
  <c r="B115" i="89"/>
  <c r="A115" i="89"/>
  <c r="C114" i="89"/>
  <c r="B114" i="89"/>
  <c r="A114" i="89"/>
  <c r="C113" i="89"/>
  <c r="B113" i="89"/>
  <c r="A113" i="89"/>
  <c r="C112" i="89"/>
  <c r="B112" i="89"/>
  <c r="A112" i="89"/>
  <c r="C111" i="89"/>
  <c r="B111" i="89"/>
  <c r="A111" i="89"/>
  <c r="C110" i="89"/>
  <c r="B110" i="89"/>
  <c r="A110" i="89"/>
  <c r="C109" i="89"/>
  <c r="B109" i="89"/>
  <c r="A109" i="89"/>
  <c r="A108" i="89"/>
  <c r="C107" i="89"/>
  <c r="B107" i="89"/>
  <c r="A107" i="89"/>
  <c r="C106" i="89"/>
  <c r="B106" i="89"/>
  <c r="A106" i="89"/>
  <c r="A105" i="89"/>
  <c r="C104" i="89"/>
  <c r="B104" i="89"/>
  <c r="A104" i="89"/>
  <c r="C103" i="89"/>
  <c r="B103" i="89"/>
  <c r="A103" i="89"/>
  <c r="C101" i="89"/>
  <c r="B101" i="89"/>
  <c r="A101" i="89"/>
  <c r="C99" i="89"/>
  <c r="B99" i="89"/>
  <c r="A99" i="89"/>
  <c r="C98" i="89"/>
  <c r="B98" i="89"/>
  <c r="A98" i="89"/>
  <c r="C97" i="89"/>
  <c r="B97" i="89"/>
  <c r="A97" i="89"/>
  <c r="C96" i="89"/>
  <c r="B96" i="89"/>
  <c r="A96" i="89"/>
  <c r="C95" i="89"/>
  <c r="B95" i="89"/>
  <c r="A95" i="89"/>
  <c r="C94" i="89"/>
  <c r="B94" i="89"/>
  <c r="A94" i="89"/>
  <c r="A93" i="89"/>
  <c r="C92" i="89"/>
  <c r="B92" i="89"/>
  <c r="A92" i="89"/>
  <c r="C91" i="89"/>
  <c r="B91" i="89"/>
  <c r="A91" i="89"/>
  <c r="C90" i="89"/>
  <c r="B90" i="89"/>
  <c r="A90" i="89"/>
  <c r="C89" i="89"/>
  <c r="B89" i="89"/>
  <c r="A89" i="89"/>
  <c r="A88" i="89"/>
  <c r="C87" i="89"/>
  <c r="B87" i="89"/>
  <c r="A87" i="89"/>
  <c r="C86" i="89"/>
  <c r="B86" i="89"/>
  <c r="A86" i="89"/>
  <c r="C85" i="89"/>
  <c r="B85" i="89"/>
  <c r="A85" i="89"/>
  <c r="C84" i="89"/>
  <c r="B84" i="89"/>
  <c r="A84" i="89"/>
  <c r="C83" i="89"/>
  <c r="B83" i="89"/>
  <c r="A83" i="89"/>
  <c r="C82" i="89"/>
  <c r="B82" i="89"/>
  <c r="A82" i="89"/>
  <c r="C81" i="89"/>
  <c r="B81" i="89"/>
  <c r="A81" i="89"/>
  <c r="C80" i="89"/>
  <c r="B80" i="89"/>
  <c r="A80" i="89"/>
  <c r="A79" i="89"/>
  <c r="C78" i="89"/>
  <c r="B78" i="89"/>
  <c r="A78" i="89"/>
  <c r="C77" i="89"/>
  <c r="B77" i="89"/>
  <c r="A77" i="89"/>
  <c r="C76" i="89"/>
  <c r="B76" i="89"/>
  <c r="A76" i="89"/>
  <c r="C75" i="89"/>
  <c r="B75" i="89"/>
  <c r="A75" i="89"/>
  <c r="C74" i="89"/>
  <c r="B74" i="89"/>
  <c r="A74" i="89"/>
  <c r="C73" i="89"/>
  <c r="B73" i="89"/>
  <c r="A73" i="89"/>
  <c r="A72" i="89"/>
  <c r="C71" i="89"/>
  <c r="B71" i="89"/>
  <c r="A71" i="89"/>
  <c r="C70" i="89"/>
  <c r="B70" i="89"/>
  <c r="A70" i="89"/>
  <c r="C69" i="89"/>
  <c r="B69" i="89"/>
  <c r="A69" i="89"/>
  <c r="C68" i="89"/>
  <c r="B68" i="89"/>
  <c r="A68" i="89"/>
  <c r="C67" i="89"/>
  <c r="B67" i="89"/>
  <c r="A67" i="89"/>
  <c r="C66" i="89"/>
  <c r="B66" i="89"/>
  <c r="A66" i="89"/>
  <c r="A65" i="89"/>
  <c r="C64" i="89"/>
  <c r="B64" i="89"/>
  <c r="A64" i="89"/>
  <c r="C63" i="89"/>
  <c r="B63" i="89"/>
  <c r="A63" i="89"/>
  <c r="C62" i="89"/>
  <c r="B62" i="89"/>
  <c r="A62" i="89"/>
  <c r="C61" i="89"/>
  <c r="B61" i="89"/>
  <c r="A61" i="89"/>
  <c r="A59" i="89"/>
  <c r="C58" i="89"/>
  <c r="B58" i="89"/>
  <c r="A58" i="89"/>
  <c r="C57" i="89"/>
  <c r="B57" i="89"/>
  <c r="A57" i="89"/>
  <c r="C56" i="89"/>
  <c r="B56" i="89"/>
  <c r="A56" i="89"/>
  <c r="C55" i="89"/>
  <c r="B55" i="89"/>
  <c r="A55" i="89"/>
  <c r="C54" i="89"/>
  <c r="B54" i="89"/>
  <c r="A54" i="89"/>
  <c r="C53" i="89"/>
  <c r="B53" i="89"/>
  <c r="A53" i="89"/>
  <c r="C52" i="89"/>
  <c r="B52" i="89"/>
  <c r="A52" i="89"/>
  <c r="C51" i="89"/>
  <c r="B51" i="89"/>
  <c r="A51" i="89"/>
  <c r="C50" i="89"/>
  <c r="B50" i="89"/>
  <c r="A50" i="89"/>
  <c r="C49" i="89"/>
  <c r="B49" i="89"/>
  <c r="A49" i="89"/>
  <c r="A48" i="89"/>
  <c r="C47" i="89"/>
  <c r="B47" i="89"/>
  <c r="A47" i="89"/>
  <c r="C46" i="89"/>
  <c r="B46" i="89"/>
  <c r="A46" i="89"/>
  <c r="C45" i="89"/>
  <c r="B45" i="89"/>
  <c r="A45" i="89"/>
  <c r="A44" i="89"/>
  <c r="C43" i="89"/>
  <c r="B43" i="89"/>
  <c r="A43" i="89"/>
  <c r="C42" i="89"/>
  <c r="B42" i="89"/>
  <c r="A42" i="89"/>
  <c r="A41" i="89"/>
  <c r="C40" i="89"/>
  <c r="B40" i="89"/>
  <c r="A40" i="89"/>
  <c r="C39" i="89"/>
  <c r="B39" i="89"/>
  <c r="A39" i="89"/>
  <c r="C38" i="89"/>
  <c r="B38" i="89"/>
  <c r="A38" i="89"/>
  <c r="C37" i="89"/>
  <c r="B37" i="89"/>
  <c r="A37" i="89"/>
  <c r="C36" i="89"/>
  <c r="B36" i="89"/>
  <c r="A36" i="89"/>
  <c r="C35" i="89"/>
  <c r="B35" i="89"/>
  <c r="A35" i="89"/>
  <c r="C34" i="89"/>
  <c r="B34" i="89"/>
  <c r="A34" i="89"/>
  <c r="C33" i="89"/>
  <c r="B33" i="89"/>
  <c r="A33" i="89"/>
  <c r="C32" i="89"/>
  <c r="B32" i="89"/>
  <c r="A32" i="89"/>
  <c r="A31" i="89"/>
  <c r="A30" i="89"/>
  <c r="C28" i="89"/>
  <c r="B28" i="89"/>
  <c r="A28" i="89"/>
  <c r="C27" i="89"/>
  <c r="B27" i="89"/>
  <c r="A27" i="89"/>
  <c r="A26" i="89"/>
  <c r="C24" i="89"/>
  <c r="B24" i="89"/>
  <c r="A24" i="89"/>
  <c r="C23" i="89"/>
  <c r="B23" i="89"/>
  <c r="A23" i="89"/>
  <c r="A22" i="89"/>
  <c r="C21" i="89"/>
  <c r="B21" i="89"/>
  <c r="A21" i="89"/>
  <c r="C20" i="89"/>
  <c r="B20" i="89"/>
  <c r="A20" i="89"/>
  <c r="C19" i="89"/>
  <c r="B19" i="89"/>
  <c r="A19" i="89"/>
  <c r="C18" i="89"/>
  <c r="B18" i="89"/>
  <c r="A18" i="89"/>
  <c r="C17" i="89"/>
  <c r="B17" i="89"/>
  <c r="A17" i="89"/>
  <c r="C14" i="89"/>
  <c r="B14" i="89"/>
  <c r="A14" i="89"/>
  <c r="C13" i="89"/>
  <c r="B13" i="89"/>
  <c r="A13" i="89"/>
  <c r="C12" i="89"/>
  <c r="B12" i="89"/>
  <c r="A12" i="89"/>
  <c r="C11" i="89"/>
  <c r="B11" i="89"/>
  <c r="A11" i="89"/>
  <c r="A10" i="89"/>
  <c r="A9" i="89"/>
  <c r="C7" i="89"/>
  <c r="B7" i="89"/>
  <c r="A7" i="89"/>
  <c r="C4" i="89"/>
  <c r="B4" i="89"/>
  <c r="A4" i="89"/>
  <c r="A3" i="89"/>
  <c r="C152" i="88"/>
  <c r="B152" i="88"/>
  <c r="A152" i="88"/>
  <c r="A151" i="88"/>
  <c r="C150" i="88"/>
  <c r="B150" i="88"/>
  <c r="A150" i="88"/>
  <c r="C149" i="88"/>
  <c r="B149" i="88"/>
  <c r="A149" i="88"/>
  <c r="C148" i="88"/>
  <c r="B148" i="88"/>
  <c r="A148" i="88"/>
  <c r="C147" i="88"/>
  <c r="B147" i="88"/>
  <c r="A147" i="88"/>
  <c r="C146" i="88"/>
  <c r="B146" i="88"/>
  <c r="A146" i="88"/>
  <c r="C145" i="88"/>
  <c r="B145" i="88"/>
  <c r="A145" i="88"/>
  <c r="A144" i="88"/>
  <c r="C125" i="88"/>
  <c r="B125" i="88"/>
  <c r="A125" i="88"/>
  <c r="C124" i="88"/>
  <c r="B124" i="88"/>
  <c r="A124" i="88"/>
  <c r="C123" i="88"/>
  <c r="B123" i="88"/>
  <c r="A123" i="88"/>
  <c r="C122" i="88"/>
  <c r="B122" i="88"/>
  <c r="A122" i="88"/>
  <c r="C121" i="88"/>
  <c r="B121" i="88"/>
  <c r="A121" i="88"/>
  <c r="C120" i="88"/>
  <c r="B120" i="88"/>
  <c r="A120" i="88"/>
  <c r="C119" i="88"/>
  <c r="B119" i="88"/>
  <c r="A119" i="88"/>
  <c r="A118" i="88"/>
  <c r="C117" i="88"/>
  <c r="B117" i="88"/>
  <c r="A117" i="88"/>
  <c r="C116" i="88"/>
  <c r="B116" i="88"/>
  <c r="A116" i="88"/>
  <c r="C115" i="88"/>
  <c r="B115" i="88"/>
  <c r="A115" i="88"/>
  <c r="C114" i="88"/>
  <c r="B114" i="88"/>
  <c r="A114" i="88"/>
  <c r="C113" i="88"/>
  <c r="B113" i="88"/>
  <c r="A113" i="88"/>
  <c r="C112" i="88"/>
  <c r="B112" i="88"/>
  <c r="A112" i="88"/>
  <c r="C111" i="88"/>
  <c r="B111" i="88"/>
  <c r="A111" i="88"/>
  <c r="C110" i="88"/>
  <c r="B110" i="88"/>
  <c r="A110" i="88"/>
  <c r="C109" i="88"/>
  <c r="B109" i="88"/>
  <c r="A109" i="88"/>
  <c r="A108" i="88"/>
  <c r="C107" i="88"/>
  <c r="B107" i="88"/>
  <c r="A107" i="88"/>
  <c r="C106" i="88"/>
  <c r="B106" i="88"/>
  <c r="A106" i="88"/>
  <c r="A105" i="88"/>
  <c r="C104" i="88"/>
  <c r="B104" i="88"/>
  <c r="A104" i="88"/>
  <c r="C103" i="88"/>
  <c r="B103" i="88"/>
  <c r="A103" i="88"/>
  <c r="C101" i="88"/>
  <c r="B101" i="88"/>
  <c r="A101" i="88"/>
  <c r="C99" i="88"/>
  <c r="B99" i="88"/>
  <c r="A99" i="88"/>
  <c r="C98" i="88"/>
  <c r="B98" i="88"/>
  <c r="A98" i="88"/>
  <c r="C97" i="88"/>
  <c r="B97" i="88"/>
  <c r="A97" i="88"/>
  <c r="C96" i="88"/>
  <c r="B96" i="88"/>
  <c r="A96" i="88"/>
  <c r="C95" i="88"/>
  <c r="B95" i="88"/>
  <c r="A95" i="88"/>
  <c r="C94" i="88"/>
  <c r="B94" i="88"/>
  <c r="A94" i="88"/>
  <c r="A93" i="88"/>
  <c r="C92" i="88"/>
  <c r="B92" i="88"/>
  <c r="A92" i="88"/>
  <c r="C91" i="88"/>
  <c r="B91" i="88"/>
  <c r="A91" i="88"/>
  <c r="C90" i="88"/>
  <c r="B90" i="88"/>
  <c r="A90" i="88"/>
  <c r="C89" i="88"/>
  <c r="B89" i="88"/>
  <c r="A89" i="88"/>
  <c r="A88" i="88"/>
  <c r="C87" i="88"/>
  <c r="B87" i="88"/>
  <c r="A87" i="88"/>
  <c r="C86" i="88"/>
  <c r="B86" i="88"/>
  <c r="A86" i="88"/>
  <c r="C85" i="88"/>
  <c r="B85" i="88"/>
  <c r="A85" i="88"/>
  <c r="C84" i="88"/>
  <c r="B84" i="88"/>
  <c r="A84" i="88"/>
  <c r="C83" i="88"/>
  <c r="B83" i="88"/>
  <c r="A83" i="88"/>
  <c r="C82" i="88"/>
  <c r="B82" i="88"/>
  <c r="A82" i="88"/>
  <c r="C81" i="88"/>
  <c r="B81" i="88"/>
  <c r="A81" i="88"/>
  <c r="C80" i="88"/>
  <c r="B80" i="88"/>
  <c r="A80" i="88"/>
  <c r="A79" i="88"/>
  <c r="C78" i="88"/>
  <c r="B78" i="88"/>
  <c r="A78" i="88"/>
  <c r="C77" i="88"/>
  <c r="B77" i="88"/>
  <c r="A77" i="88"/>
  <c r="C76" i="88"/>
  <c r="B76" i="88"/>
  <c r="A76" i="88"/>
  <c r="C75" i="88"/>
  <c r="B75" i="88"/>
  <c r="A75" i="88"/>
  <c r="C74" i="88"/>
  <c r="B74" i="88"/>
  <c r="A74" i="88"/>
  <c r="C73" i="88"/>
  <c r="B73" i="88"/>
  <c r="A73" i="88"/>
  <c r="A72" i="88"/>
  <c r="C71" i="88"/>
  <c r="B71" i="88"/>
  <c r="A71" i="88"/>
  <c r="C70" i="88"/>
  <c r="B70" i="88"/>
  <c r="A70" i="88"/>
  <c r="C69" i="88"/>
  <c r="B69" i="88"/>
  <c r="A69" i="88"/>
  <c r="C68" i="88"/>
  <c r="B68" i="88"/>
  <c r="A68" i="88"/>
  <c r="C67" i="88"/>
  <c r="B67" i="88"/>
  <c r="A67" i="88"/>
  <c r="C66" i="88"/>
  <c r="B66" i="88"/>
  <c r="A66" i="88"/>
  <c r="A65" i="88"/>
  <c r="C64" i="88"/>
  <c r="B64" i="88"/>
  <c r="A64" i="88"/>
  <c r="C63" i="88"/>
  <c r="B63" i="88"/>
  <c r="A63" i="88"/>
  <c r="C62" i="88"/>
  <c r="B62" i="88"/>
  <c r="A62" i="88"/>
  <c r="C61" i="88"/>
  <c r="B61" i="88"/>
  <c r="A61" i="88"/>
  <c r="A59" i="88"/>
  <c r="C58" i="88"/>
  <c r="B58" i="88"/>
  <c r="A58" i="88"/>
  <c r="C57" i="88"/>
  <c r="B57" i="88"/>
  <c r="A57" i="88"/>
  <c r="C56" i="88"/>
  <c r="B56" i="88"/>
  <c r="A56" i="88"/>
  <c r="C55" i="88"/>
  <c r="B55" i="88"/>
  <c r="A55" i="88"/>
  <c r="C54" i="88"/>
  <c r="B54" i="88"/>
  <c r="A54" i="88"/>
  <c r="C53" i="88"/>
  <c r="B53" i="88"/>
  <c r="A53" i="88"/>
  <c r="C52" i="88"/>
  <c r="B52" i="88"/>
  <c r="A52" i="88"/>
  <c r="C51" i="88"/>
  <c r="B51" i="88"/>
  <c r="A51" i="88"/>
  <c r="C50" i="88"/>
  <c r="B50" i="88"/>
  <c r="A50" i="88"/>
  <c r="C49" i="88"/>
  <c r="B49" i="88"/>
  <c r="A49" i="88"/>
  <c r="A48" i="88"/>
  <c r="C47" i="88"/>
  <c r="B47" i="88"/>
  <c r="A47" i="88"/>
  <c r="C46" i="88"/>
  <c r="B46" i="88"/>
  <c r="A46" i="88"/>
  <c r="C45" i="88"/>
  <c r="B45" i="88"/>
  <c r="A45" i="88"/>
  <c r="A44" i="88"/>
  <c r="C43" i="88"/>
  <c r="B43" i="88"/>
  <c r="A43" i="88"/>
  <c r="C42" i="88"/>
  <c r="B42" i="88"/>
  <c r="A42" i="88"/>
  <c r="A41" i="88"/>
  <c r="C40" i="88"/>
  <c r="B40" i="88"/>
  <c r="A40" i="88"/>
  <c r="C39" i="88"/>
  <c r="B39" i="88"/>
  <c r="A39" i="88"/>
  <c r="C38" i="88"/>
  <c r="B38" i="88"/>
  <c r="A38" i="88"/>
  <c r="C37" i="88"/>
  <c r="B37" i="88"/>
  <c r="A37" i="88"/>
  <c r="C36" i="88"/>
  <c r="B36" i="88"/>
  <c r="A36" i="88"/>
  <c r="C35" i="88"/>
  <c r="B35" i="88"/>
  <c r="A35" i="88"/>
  <c r="C34" i="88"/>
  <c r="B34" i="88"/>
  <c r="A34" i="88"/>
  <c r="C33" i="88"/>
  <c r="B33" i="88"/>
  <c r="A33" i="88"/>
  <c r="C32" i="88"/>
  <c r="B32" i="88"/>
  <c r="A32" i="88"/>
  <c r="A31" i="88"/>
  <c r="A30" i="88"/>
  <c r="C28" i="88"/>
  <c r="B28" i="88"/>
  <c r="A28" i="88"/>
  <c r="C27" i="88"/>
  <c r="B27" i="88"/>
  <c r="A27" i="88"/>
  <c r="A26" i="88"/>
  <c r="C24" i="88"/>
  <c r="B24" i="88"/>
  <c r="A24" i="88"/>
  <c r="C23" i="88"/>
  <c r="B23" i="88"/>
  <c r="A23" i="88"/>
  <c r="A22" i="88"/>
  <c r="C21" i="88"/>
  <c r="B21" i="88"/>
  <c r="A21" i="88"/>
  <c r="C20" i="88"/>
  <c r="B20" i="88"/>
  <c r="A20" i="88"/>
  <c r="C19" i="88"/>
  <c r="B19" i="88"/>
  <c r="A19" i="88"/>
  <c r="C18" i="88"/>
  <c r="B18" i="88"/>
  <c r="A18" i="88"/>
  <c r="C17" i="88"/>
  <c r="B17" i="88"/>
  <c r="A17" i="88"/>
  <c r="C14" i="88"/>
  <c r="B14" i="88"/>
  <c r="A14" i="88"/>
  <c r="C13" i="88"/>
  <c r="B13" i="88"/>
  <c r="A13" i="88"/>
  <c r="C12" i="88"/>
  <c r="B12" i="88"/>
  <c r="A12" i="88"/>
  <c r="C11" i="88"/>
  <c r="B11" i="88"/>
  <c r="A11" i="88"/>
  <c r="A10" i="88"/>
  <c r="A9" i="88"/>
  <c r="C7" i="88"/>
  <c r="B7" i="88"/>
  <c r="A7" i="88"/>
  <c r="C4" i="88"/>
  <c r="B4" i="88"/>
  <c r="A4" i="88"/>
  <c r="A3" i="88"/>
  <c r="C152" i="87"/>
  <c r="B152" i="87"/>
  <c r="A152" i="87"/>
  <c r="A151" i="87"/>
  <c r="C150" i="87"/>
  <c r="B150" i="87"/>
  <c r="A150" i="87"/>
  <c r="C149" i="87"/>
  <c r="B149" i="87"/>
  <c r="A149" i="87"/>
  <c r="C148" i="87"/>
  <c r="B148" i="87"/>
  <c r="A148" i="87"/>
  <c r="C147" i="87"/>
  <c r="B147" i="87"/>
  <c r="A147" i="87"/>
  <c r="C146" i="87"/>
  <c r="B146" i="87"/>
  <c r="A146" i="87"/>
  <c r="C145" i="87"/>
  <c r="B145" i="87"/>
  <c r="A145" i="87"/>
  <c r="A144" i="87"/>
  <c r="C125" i="87"/>
  <c r="B125" i="87"/>
  <c r="A125" i="87"/>
  <c r="C124" i="87"/>
  <c r="B124" i="87"/>
  <c r="A124" i="87"/>
  <c r="C123" i="87"/>
  <c r="B123" i="87"/>
  <c r="A123" i="87"/>
  <c r="C122" i="87"/>
  <c r="B122" i="87"/>
  <c r="A122" i="87"/>
  <c r="C121" i="87"/>
  <c r="B121" i="87"/>
  <c r="A121" i="87"/>
  <c r="C120" i="87"/>
  <c r="B120" i="87"/>
  <c r="A120" i="87"/>
  <c r="C119" i="87"/>
  <c r="B119" i="87"/>
  <c r="A119" i="87"/>
  <c r="A118" i="87"/>
  <c r="C117" i="87"/>
  <c r="B117" i="87"/>
  <c r="A117" i="87"/>
  <c r="C116" i="87"/>
  <c r="B116" i="87"/>
  <c r="A116" i="87"/>
  <c r="C115" i="87"/>
  <c r="B115" i="87"/>
  <c r="A115" i="87"/>
  <c r="C114" i="87"/>
  <c r="B114" i="87"/>
  <c r="A114" i="87"/>
  <c r="C113" i="87"/>
  <c r="B113" i="87"/>
  <c r="A113" i="87"/>
  <c r="C112" i="87"/>
  <c r="B112" i="87"/>
  <c r="A112" i="87"/>
  <c r="C111" i="87"/>
  <c r="B111" i="87"/>
  <c r="A111" i="87"/>
  <c r="C110" i="87"/>
  <c r="B110" i="87"/>
  <c r="A110" i="87"/>
  <c r="C109" i="87"/>
  <c r="B109" i="87"/>
  <c r="A109" i="87"/>
  <c r="A108" i="87"/>
  <c r="C107" i="87"/>
  <c r="B107" i="87"/>
  <c r="A107" i="87"/>
  <c r="C106" i="87"/>
  <c r="B106" i="87"/>
  <c r="A106" i="87"/>
  <c r="A105" i="87"/>
  <c r="C104" i="87"/>
  <c r="B104" i="87"/>
  <c r="A104" i="87"/>
  <c r="C103" i="87"/>
  <c r="B103" i="87"/>
  <c r="A103" i="87"/>
  <c r="C101" i="87"/>
  <c r="B101" i="87"/>
  <c r="A101" i="87"/>
  <c r="C99" i="87"/>
  <c r="B99" i="87"/>
  <c r="A99" i="87"/>
  <c r="C98" i="87"/>
  <c r="B98" i="87"/>
  <c r="A98" i="87"/>
  <c r="C97" i="87"/>
  <c r="B97" i="87"/>
  <c r="A97" i="87"/>
  <c r="C96" i="87"/>
  <c r="B96" i="87"/>
  <c r="A96" i="87"/>
  <c r="C95" i="87"/>
  <c r="B95" i="87"/>
  <c r="A95" i="87"/>
  <c r="C94" i="87"/>
  <c r="B94" i="87"/>
  <c r="A94" i="87"/>
  <c r="A93" i="87"/>
  <c r="C92" i="87"/>
  <c r="B92" i="87"/>
  <c r="A92" i="87"/>
  <c r="C91" i="87"/>
  <c r="B91" i="87"/>
  <c r="A91" i="87"/>
  <c r="C90" i="87"/>
  <c r="B90" i="87"/>
  <c r="A90" i="87"/>
  <c r="C89" i="87"/>
  <c r="B89" i="87"/>
  <c r="A89" i="87"/>
  <c r="A88" i="87"/>
  <c r="C87" i="87"/>
  <c r="B87" i="87"/>
  <c r="A87" i="87"/>
  <c r="C86" i="87"/>
  <c r="B86" i="87"/>
  <c r="A86" i="87"/>
  <c r="C85" i="87"/>
  <c r="B85" i="87"/>
  <c r="A85" i="87"/>
  <c r="C84" i="87"/>
  <c r="B84" i="87"/>
  <c r="A84" i="87"/>
  <c r="C83" i="87"/>
  <c r="B83" i="87"/>
  <c r="A83" i="87"/>
  <c r="C82" i="87"/>
  <c r="B82" i="87"/>
  <c r="A82" i="87"/>
  <c r="C81" i="87"/>
  <c r="B81" i="87"/>
  <c r="A81" i="87"/>
  <c r="C80" i="87"/>
  <c r="B80" i="87"/>
  <c r="A80" i="87"/>
  <c r="A79" i="87"/>
  <c r="C78" i="87"/>
  <c r="B78" i="87"/>
  <c r="A78" i="87"/>
  <c r="C77" i="87"/>
  <c r="B77" i="87"/>
  <c r="A77" i="87"/>
  <c r="C76" i="87"/>
  <c r="B76" i="87"/>
  <c r="A76" i="87"/>
  <c r="C75" i="87"/>
  <c r="B75" i="87"/>
  <c r="A75" i="87"/>
  <c r="C74" i="87"/>
  <c r="B74" i="87"/>
  <c r="A74" i="87"/>
  <c r="C73" i="87"/>
  <c r="B73" i="87"/>
  <c r="A73" i="87"/>
  <c r="A72" i="87"/>
  <c r="C71" i="87"/>
  <c r="B71" i="87"/>
  <c r="A71" i="87"/>
  <c r="C70" i="87"/>
  <c r="B70" i="87"/>
  <c r="A70" i="87"/>
  <c r="C69" i="87"/>
  <c r="B69" i="87"/>
  <c r="A69" i="87"/>
  <c r="C68" i="87"/>
  <c r="B68" i="87"/>
  <c r="A68" i="87"/>
  <c r="C67" i="87"/>
  <c r="B67" i="87"/>
  <c r="A67" i="87"/>
  <c r="C66" i="87"/>
  <c r="B66" i="87"/>
  <c r="A66" i="87"/>
  <c r="A65" i="87"/>
  <c r="C64" i="87"/>
  <c r="B64" i="87"/>
  <c r="A64" i="87"/>
  <c r="C63" i="87"/>
  <c r="B63" i="87"/>
  <c r="A63" i="87"/>
  <c r="C62" i="87"/>
  <c r="B62" i="87"/>
  <c r="A62" i="87"/>
  <c r="C61" i="87"/>
  <c r="B61" i="87"/>
  <c r="A61" i="87"/>
  <c r="A59" i="87"/>
  <c r="C58" i="87"/>
  <c r="B58" i="87"/>
  <c r="A58" i="87"/>
  <c r="C57" i="87"/>
  <c r="B57" i="87"/>
  <c r="A57" i="87"/>
  <c r="C56" i="87"/>
  <c r="B56" i="87"/>
  <c r="A56" i="87"/>
  <c r="C55" i="87"/>
  <c r="B55" i="87"/>
  <c r="A55" i="87"/>
  <c r="C54" i="87"/>
  <c r="B54" i="87"/>
  <c r="A54" i="87"/>
  <c r="C53" i="87"/>
  <c r="B53" i="87"/>
  <c r="A53" i="87"/>
  <c r="C52" i="87"/>
  <c r="B52" i="87"/>
  <c r="A52" i="87"/>
  <c r="C51" i="87"/>
  <c r="B51" i="87"/>
  <c r="A51" i="87"/>
  <c r="C50" i="87"/>
  <c r="B50" i="87"/>
  <c r="A50" i="87"/>
  <c r="C49" i="87"/>
  <c r="B49" i="87"/>
  <c r="A49" i="87"/>
  <c r="A48" i="87"/>
  <c r="C47" i="87"/>
  <c r="B47" i="87"/>
  <c r="A47" i="87"/>
  <c r="C46" i="87"/>
  <c r="B46" i="87"/>
  <c r="A46" i="87"/>
  <c r="C45" i="87"/>
  <c r="B45" i="87"/>
  <c r="A45" i="87"/>
  <c r="A44" i="87"/>
  <c r="C43" i="87"/>
  <c r="B43" i="87"/>
  <c r="A43" i="87"/>
  <c r="C42" i="87"/>
  <c r="B42" i="87"/>
  <c r="A42" i="87"/>
  <c r="A41" i="87"/>
  <c r="C40" i="87"/>
  <c r="B40" i="87"/>
  <c r="A40" i="87"/>
  <c r="C39" i="87"/>
  <c r="B39" i="87"/>
  <c r="A39" i="87"/>
  <c r="C38" i="87"/>
  <c r="B38" i="87"/>
  <c r="A38" i="87"/>
  <c r="C37" i="87"/>
  <c r="B37" i="87"/>
  <c r="A37" i="87"/>
  <c r="C36" i="87"/>
  <c r="B36" i="87"/>
  <c r="A36" i="87"/>
  <c r="C35" i="87"/>
  <c r="B35" i="87"/>
  <c r="A35" i="87"/>
  <c r="C34" i="87"/>
  <c r="B34" i="87"/>
  <c r="A34" i="87"/>
  <c r="C33" i="87"/>
  <c r="B33" i="87"/>
  <c r="A33" i="87"/>
  <c r="C32" i="87"/>
  <c r="B32" i="87"/>
  <c r="A32" i="87"/>
  <c r="A31" i="87"/>
  <c r="A30" i="87"/>
  <c r="C28" i="87"/>
  <c r="B28" i="87"/>
  <c r="A28" i="87"/>
  <c r="C27" i="87"/>
  <c r="B27" i="87"/>
  <c r="A27" i="87"/>
  <c r="A26" i="87"/>
  <c r="C24" i="87"/>
  <c r="B24" i="87"/>
  <c r="A24" i="87"/>
  <c r="C23" i="87"/>
  <c r="B23" i="87"/>
  <c r="A23" i="87"/>
  <c r="A22" i="87"/>
  <c r="C21" i="87"/>
  <c r="B21" i="87"/>
  <c r="A21" i="87"/>
  <c r="C20" i="87"/>
  <c r="B20" i="87"/>
  <c r="A20" i="87"/>
  <c r="C19" i="87"/>
  <c r="B19" i="87"/>
  <c r="A19" i="87"/>
  <c r="C18" i="87"/>
  <c r="B18" i="87"/>
  <c r="A18" i="87"/>
  <c r="C17" i="87"/>
  <c r="B17" i="87"/>
  <c r="A17" i="87"/>
  <c r="C14" i="87"/>
  <c r="B14" i="87"/>
  <c r="A14" i="87"/>
  <c r="C13" i="87"/>
  <c r="B13" i="87"/>
  <c r="A13" i="87"/>
  <c r="C12" i="87"/>
  <c r="B12" i="87"/>
  <c r="A12" i="87"/>
  <c r="C11" i="87"/>
  <c r="B11" i="87"/>
  <c r="A11" i="87"/>
  <c r="A10" i="87"/>
  <c r="A9" i="87"/>
  <c r="C7" i="87"/>
  <c r="B7" i="87"/>
  <c r="A7" i="87"/>
  <c r="C4" i="87"/>
  <c r="B4" i="87"/>
  <c r="A4" i="87"/>
  <c r="A3" i="87"/>
  <c r="C152" i="86"/>
  <c r="B152" i="86"/>
  <c r="A152" i="86"/>
  <c r="A151" i="86"/>
  <c r="C150" i="86"/>
  <c r="B150" i="86"/>
  <c r="A150" i="86"/>
  <c r="C149" i="86"/>
  <c r="B149" i="86"/>
  <c r="A149" i="86"/>
  <c r="C148" i="86"/>
  <c r="B148" i="86"/>
  <c r="A148" i="86"/>
  <c r="C147" i="86"/>
  <c r="B147" i="86"/>
  <c r="A147" i="86"/>
  <c r="C146" i="86"/>
  <c r="B146" i="86"/>
  <c r="A146" i="86"/>
  <c r="C145" i="86"/>
  <c r="B145" i="86"/>
  <c r="A145" i="86"/>
  <c r="A144" i="86"/>
  <c r="C125" i="86"/>
  <c r="B125" i="86"/>
  <c r="A125" i="86"/>
  <c r="C124" i="86"/>
  <c r="B124" i="86"/>
  <c r="A124" i="86"/>
  <c r="C123" i="86"/>
  <c r="B123" i="86"/>
  <c r="A123" i="86"/>
  <c r="C122" i="86"/>
  <c r="B122" i="86"/>
  <c r="A122" i="86"/>
  <c r="C121" i="86"/>
  <c r="B121" i="86"/>
  <c r="A121" i="86"/>
  <c r="C120" i="86"/>
  <c r="B120" i="86"/>
  <c r="A120" i="86"/>
  <c r="C119" i="86"/>
  <c r="B119" i="86"/>
  <c r="A119" i="86"/>
  <c r="A118" i="86"/>
  <c r="C117" i="86"/>
  <c r="B117" i="86"/>
  <c r="A117" i="86"/>
  <c r="C116" i="86"/>
  <c r="B116" i="86"/>
  <c r="A116" i="86"/>
  <c r="C115" i="86"/>
  <c r="B115" i="86"/>
  <c r="A115" i="86"/>
  <c r="C114" i="86"/>
  <c r="B114" i="86"/>
  <c r="A114" i="86"/>
  <c r="C113" i="86"/>
  <c r="B113" i="86"/>
  <c r="A113" i="86"/>
  <c r="C112" i="86"/>
  <c r="B112" i="86"/>
  <c r="A112" i="86"/>
  <c r="C111" i="86"/>
  <c r="B111" i="86"/>
  <c r="A111" i="86"/>
  <c r="C110" i="86"/>
  <c r="B110" i="86"/>
  <c r="A110" i="86"/>
  <c r="C109" i="86"/>
  <c r="B109" i="86"/>
  <c r="A109" i="86"/>
  <c r="A108" i="86"/>
  <c r="C107" i="86"/>
  <c r="B107" i="86"/>
  <c r="A107" i="86"/>
  <c r="C106" i="86"/>
  <c r="B106" i="86"/>
  <c r="A106" i="86"/>
  <c r="A105" i="86"/>
  <c r="C104" i="86"/>
  <c r="B104" i="86"/>
  <c r="A104" i="86"/>
  <c r="C103" i="86"/>
  <c r="B103" i="86"/>
  <c r="A103" i="86"/>
  <c r="C101" i="86"/>
  <c r="B101" i="86"/>
  <c r="A101" i="86"/>
  <c r="C99" i="86"/>
  <c r="B99" i="86"/>
  <c r="A99" i="86"/>
  <c r="C98" i="86"/>
  <c r="B98" i="86"/>
  <c r="A98" i="86"/>
  <c r="C97" i="86"/>
  <c r="B97" i="86"/>
  <c r="A97" i="86"/>
  <c r="C96" i="86"/>
  <c r="B96" i="86"/>
  <c r="A96" i="86"/>
  <c r="C95" i="86"/>
  <c r="B95" i="86"/>
  <c r="A95" i="86"/>
  <c r="C94" i="86"/>
  <c r="B94" i="86"/>
  <c r="A94" i="86"/>
  <c r="A93" i="86"/>
  <c r="C92" i="86"/>
  <c r="B92" i="86"/>
  <c r="A92" i="86"/>
  <c r="C91" i="86"/>
  <c r="B91" i="86"/>
  <c r="A91" i="86"/>
  <c r="C90" i="86"/>
  <c r="B90" i="86"/>
  <c r="A90" i="86"/>
  <c r="C89" i="86"/>
  <c r="B89" i="86"/>
  <c r="A89" i="86"/>
  <c r="A88" i="86"/>
  <c r="C87" i="86"/>
  <c r="B87" i="86"/>
  <c r="A87" i="86"/>
  <c r="C86" i="86"/>
  <c r="B86" i="86"/>
  <c r="A86" i="86"/>
  <c r="C85" i="86"/>
  <c r="B85" i="86"/>
  <c r="A85" i="86"/>
  <c r="C84" i="86"/>
  <c r="B84" i="86"/>
  <c r="A84" i="86"/>
  <c r="C83" i="86"/>
  <c r="B83" i="86"/>
  <c r="A83" i="86"/>
  <c r="C82" i="86"/>
  <c r="B82" i="86"/>
  <c r="A82" i="86"/>
  <c r="C81" i="86"/>
  <c r="B81" i="86"/>
  <c r="A81" i="86"/>
  <c r="C80" i="86"/>
  <c r="B80" i="86"/>
  <c r="A80" i="86"/>
  <c r="A79" i="86"/>
  <c r="C78" i="86"/>
  <c r="B78" i="86"/>
  <c r="A78" i="86"/>
  <c r="C77" i="86"/>
  <c r="B77" i="86"/>
  <c r="A77" i="86"/>
  <c r="C76" i="86"/>
  <c r="B76" i="86"/>
  <c r="A76" i="86"/>
  <c r="C75" i="86"/>
  <c r="B75" i="86"/>
  <c r="A75" i="86"/>
  <c r="C74" i="86"/>
  <c r="B74" i="86"/>
  <c r="A74" i="86"/>
  <c r="C73" i="86"/>
  <c r="B73" i="86"/>
  <c r="A73" i="86"/>
  <c r="A72" i="86"/>
  <c r="C71" i="86"/>
  <c r="B71" i="86"/>
  <c r="A71" i="86"/>
  <c r="C70" i="86"/>
  <c r="B70" i="86"/>
  <c r="A70" i="86"/>
  <c r="C69" i="86"/>
  <c r="B69" i="86"/>
  <c r="A69" i="86"/>
  <c r="C68" i="86"/>
  <c r="B68" i="86"/>
  <c r="A68" i="86"/>
  <c r="C67" i="86"/>
  <c r="B67" i="86"/>
  <c r="A67" i="86"/>
  <c r="C66" i="86"/>
  <c r="B66" i="86"/>
  <c r="A66" i="86"/>
  <c r="A65" i="86"/>
  <c r="C64" i="86"/>
  <c r="B64" i="86"/>
  <c r="A64" i="86"/>
  <c r="C63" i="86"/>
  <c r="B63" i="86"/>
  <c r="A63" i="86"/>
  <c r="C62" i="86"/>
  <c r="B62" i="86"/>
  <c r="A62" i="86"/>
  <c r="C61" i="86"/>
  <c r="B61" i="86"/>
  <c r="A61" i="86"/>
  <c r="A59" i="86"/>
  <c r="C58" i="86"/>
  <c r="B58" i="86"/>
  <c r="A58" i="86"/>
  <c r="C57" i="86"/>
  <c r="B57" i="86"/>
  <c r="A57" i="86"/>
  <c r="C56" i="86"/>
  <c r="B56" i="86"/>
  <c r="A56" i="86"/>
  <c r="C55" i="86"/>
  <c r="B55" i="86"/>
  <c r="A55" i="86"/>
  <c r="C54" i="86"/>
  <c r="B54" i="86"/>
  <c r="A54" i="86"/>
  <c r="C53" i="86"/>
  <c r="B53" i="86"/>
  <c r="A53" i="86"/>
  <c r="C52" i="86"/>
  <c r="B52" i="86"/>
  <c r="A52" i="86"/>
  <c r="C51" i="86"/>
  <c r="B51" i="86"/>
  <c r="A51" i="86"/>
  <c r="C50" i="86"/>
  <c r="B50" i="86"/>
  <c r="A50" i="86"/>
  <c r="C49" i="86"/>
  <c r="B49" i="86"/>
  <c r="A49" i="86"/>
  <c r="A48" i="86"/>
  <c r="C47" i="86"/>
  <c r="B47" i="86"/>
  <c r="A47" i="86"/>
  <c r="C46" i="86"/>
  <c r="B46" i="86"/>
  <c r="A46" i="86"/>
  <c r="C45" i="86"/>
  <c r="B45" i="86"/>
  <c r="A45" i="86"/>
  <c r="A44" i="86"/>
  <c r="C43" i="86"/>
  <c r="B43" i="86"/>
  <c r="A43" i="86"/>
  <c r="C42" i="86"/>
  <c r="B42" i="86"/>
  <c r="A42" i="86"/>
  <c r="A41" i="86"/>
  <c r="C40" i="86"/>
  <c r="B40" i="86"/>
  <c r="A40" i="86"/>
  <c r="C39" i="86"/>
  <c r="B39" i="86"/>
  <c r="A39" i="86"/>
  <c r="C38" i="86"/>
  <c r="B38" i="86"/>
  <c r="A38" i="86"/>
  <c r="C37" i="86"/>
  <c r="B37" i="86"/>
  <c r="A37" i="86"/>
  <c r="C36" i="86"/>
  <c r="B36" i="86"/>
  <c r="A36" i="86"/>
  <c r="C35" i="86"/>
  <c r="B35" i="86"/>
  <c r="A35" i="86"/>
  <c r="C34" i="86"/>
  <c r="B34" i="86"/>
  <c r="A34" i="86"/>
  <c r="C33" i="86"/>
  <c r="B33" i="86"/>
  <c r="A33" i="86"/>
  <c r="C32" i="86"/>
  <c r="B32" i="86"/>
  <c r="A32" i="86"/>
  <c r="A31" i="86"/>
  <c r="A30" i="86"/>
  <c r="C28" i="86"/>
  <c r="B28" i="86"/>
  <c r="A28" i="86"/>
  <c r="C27" i="86"/>
  <c r="B27" i="86"/>
  <c r="A27" i="86"/>
  <c r="A26" i="86"/>
  <c r="C24" i="86"/>
  <c r="B24" i="86"/>
  <c r="A24" i="86"/>
  <c r="C23" i="86"/>
  <c r="B23" i="86"/>
  <c r="A23" i="86"/>
  <c r="A22" i="86"/>
  <c r="C21" i="86"/>
  <c r="B21" i="86"/>
  <c r="A21" i="86"/>
  <c r="C20" i="86"/>
  <c r="B20" i="86"/>
  <c r="A20" i="86"/>
  <c r="C19" i="86"/>
  <c r="B19" i="86"/>
  <c r="A19" i="86"/>
  <c r="C18" i="86"/>
  <c r="B18" i="86"/>
  <c r="A18" i="86"/>
  <c r="C17" i="86"/>
  <c r="B17" i="86"/>
  <c r="A17" i="86"/>
  <c r="C14" i="86"/>
  <c r="B14" i="86"/>
  <c r="A14" i="86"/>
  <c r="C13" i="86"/>
  <c r="B13" i="86"/>
  <c r="A13" i="86"/>
  <c r="C12" i="86"/>
  <c r="B12" i="86"/>
  <c r="A12" i="86"/>
  <c r="C11" i="86"/>
  <c r="B11" i="86"/>
  <c r="A11" i="86"/>
  <c r="A10" i="86"/>
  <c r="A9" i="86"/>
  <c r="C7" i="86"/>
  <c r="B7" i="86"/>
  <c r="A7" i="86"/>
  <c r="C4" i="86"/>
  <c r="B4" i="86"/>
  <c r="A4" i="86"/>
  <c r="A3" i="86"/>
  <c r="C152" i="85"/>
  <c r="B152" i="85"/>
  <c r="A152" i="85"/>
  <c r="A151" i="85"/>
  <c r="C150" i="85"/>
  <c r="B150" i="85"/>
  <c r="A150" i="85"/>
  <c r="C149" i="85"/>
  <c r="B149" i="85"/>
  <c r="A149" i="85"/>
  <c r="C148" i="85"/>
  <c r="B148" i="85"/>
  <c r="A148" i="85"/>
  <c r="C147" i="85"/>
  <c r="B147" i="85"/>
  <c r="A147" i="85"/>
  <c r="C146" i="85"/>
  <c r="B146" i="85"/>
  <c r="A146" i="85"/>
  <c r="C145" i="85"/>
  <c r="B145" i="85"/>
  <c r="A145" i="85"/>
  <c r="A144" i="85"/>
  <c r="C125" i="85"/>
  <c r="B125" i="85"/>
  <c r="A125" i="85"/>
  <c r="C124" i="85"/>
  <c r="B124" i="85"/>
  <c r="A124" i="85"/>
  <c r="C123" i="85"/>
  <c r="B123" i="85"/>
  <c r="A123" i="85"/>
  <c r="C122" i="85"/>
  <c r="B122" i="85"/>
  <c r="A122" i="85"/>
  <c r="C121" i="85"/>
  <c r="B121" i="85"/>
  <c r="A121" i="85"/>
  <c r="C120" i="85"/>
  <c r="B120" i="85"/>
  <c r="A120" i="85"/>
  <c r="C119" i="85"/>
  <c r="B119" i="85"/>
  <c r="A119" i="85"/>
  <c r="A118" i="85"/>
  <c r="C117" i="85"/>
  <c r="B117" i="85"/>
  <c r="A117" i="85"/>
  <c r="C116" i="85"/>
  <c r="B116" i="85"/>
  <c r="A116" i="85"/>
  <c r="C115" i="85"/>
  <c r="B115" i="85"/>
  <c r="A115" i="85"/>
  <c r="C114" i="85"/>
  <c r="B114" i="85"/>
  <c r="A114" i="85"/>
  <c r="C113" i="85"/>
  <c r="B113" i="85"/>
  <c r="A113" i="85"/>
  <c r="C112" i="85"/>
  <c r="B112" i="85"/>
  <c r="A112" i="85"/>
  <c r="C111" i="85"/>
  <c r="B111" i="85"/>
  <c r="A111" i="85"/>
  <c r="C110" i="85"/>
  <c r="B110" i="85"/>
  <c r="A110" i="85"/>
  <c r="C109" i="85"/>
  <c r="B109" i="85"/>
  <c r="A109" i="85"/>
  <c r="A108" i="85"/>
  <c r="C107" i="85"/>
  <c r="B107" i="85"/>
  <c r="A107" i="85"/>
  <c r="C106" i="85"/>
  <c r="B106" i="85"/>
  <c r="A106" i="85"/>
  <c r="A105" i="85"/>
  <c r="C104" i="85"/>
  <c r="B104" i="85"/>
  <c r="A104" i="85"/>
  <c r="C103" i="85"/>
  <c r="B103" i="85"/>
  <c r="A103" i="85"/>
  <c r="C101" i="85"/>
  <c r="B101" i="85"/>
  <c r="A101" i="85"/>
  <c r="C99" i="85"/>
  <c r="B99" i="85"/>
  <c r="A99" i="85"/>
  <c r="C98" i="85"/>
  <c r="B98" i="85"/>
  <c r="A98" i="85"/>
  <c r="C97" i="85"/>
  <c r="B97" i="85"/>
  <c r="A97" i="85"/>
  <c r="C96" i="85"/>
  <c r="B96" i="85"/>
  <c r="A96" i="85"/>
  <c r="C95" i="85"/>
  <c r="B95" i="85"/>
  <c r="A95" i="85"/>
  <c r="C94" i="85"/>
  <c r="B94" i="85"/>
  <c r="A94" i="85"/>
  <c r="A93" i="85"/>
  <c r="C92" i="85"/>
  <c r="B92" i="85"/>
  <c r="A92" i="85"/>
  <c r="C91" i="85"/>
  <c r="B91" i="85"/>
  <c r="A91" i="85"/>
  <c r="C90" i="85"/>
  <c r="B90" i="85"/>
  <c r="A90" i="85"/>
  <c r="C89" i="85"/>
  <c r="B89" i="85"/>
  <c r="A89" i="85"/>
  <c r="A88" i="85"/>
  <c r="C87" i="85"/>
  <c r="B87" i="85"/>
  <c r="A87" i="85"/>
  <c r="C86" i="85"/>
  <c r="B86" i="85"/>
  <c r="A86" i="85"/>
  <c r="C85" i="85"/>
  <c r="B85" i="85"/>
  <c r="A85" i="85"/>
  <c r="C84" i="85"/>
  <c r="B84" i="85"/>
  <c r="A84" i="85"/>
  <c r="C83" i="85"/>
  <c r="B83" i="85"/>
  <c r="A83" i="85"/>
  <c r="C82" i="85"/>
  <c r="B82" i="85"/>
  <c r="A82" i="85"/>
  <c r="C81" i="85"/>
  <c r="B81" i="85"/>
  <c r="A81" i="85"/>
  <c r="C80" i="85"/>
  <c r="B80" i="85"/>
  <c r="A80" i="85"/>
  <c r="A79" i="85"/>
  <c r="C78" i="85"/>
  <c r="B78" i="85"/>
  <c r="A78" i="85"/>
  <c r="C77" i="85"/>
  <c r="B77" i="85"/>
  <c r="A77" i="85"/>
  <c r="C76" i="85"/>
  <c r="B76" i="85"/>
  <c r="A76" i="85"/>
  <c r="C75" i="85"/>
  <c r="B75" i="85"/>
  <c r="A75" i="85"/>
  <c r="C74" i="85"/>
  <c r="B74" i="85"/>
  <c r="A74" i="85"/>
  <c r="C73" i="85"/>
  <c r="B73" i="85"/>
  <c r="A73" i="85"/>
  <c r="A72" i="85"/>
  <c r="C71" i="85"/>
  <c r="B71" i="85"/>
  <c r="A71" i="85"/>
  <c r="C70" i="85"/>
  <c r="B70" i="85"/>
  <c r="A70" i="85"/>
  <c r="C69" i="85"/>
  <c r="B69" i="85"/>
  <c r="A69" i="85"/>
  <c r="C68" i="85"/>
  <c r="B68" i="85"/>
  <c r="A68" i="85"/>
  <c r="C67" i="85"/>
  <c r="B67" i="85"/>
  <c r="A67" i="85"/>
  <c r="C66" i="85"/>
  <c r="B66" i="85"/>
  <c r="A66" i="85"/>
  <c r="A65" i="85"/>
  <c r="C64" i="85"/>
  <c r="B64" i="85"/>
  <c r="A64" i="85"/>
  <c r="C63" i="85"/>
  <c r="B63" i="85"/>
  <c r="A63" i="85"/>
  <c r="C62" i="85"/>
  <c r="B62" i="85"/>
  <c r="A62" i="85"/>
  <c r="C61" i="85"/>
  <c r="B61" i="85"/>
  <c r="A61" i="85"/>
  <c r="A59" i="85"/>
  <c r="C58" i="85"/>
  <c r="B58" i="85"/>
  <c r="A58" i="85"/>
  <c r="C57" i="85"/>
  <c r="B57" i="85"/>
  <c r="A57" i="85"/>
  <c r="C56" i="85"/>
  <c r="B56" i="85"/>
  <c r="A56" i="85"/>
  <c r="C55" i="85"/>
  <c r="B55" i="85"/>
  <c r="A55" i="85"/>
  <c r="C54" i="85"/>
  <c r="B54" i="85"/>
  <c r="A54" i="85"/>
  <c r="C53" i="85"/>
  <c r="B53" i="85"/>
  <c r="A53" i="85"/>
  <c r="C52" i="85"/>
  <c r="B52" i="85"/>
  <c r="A52" i="85"/>
  <c r="C51" i="85"/>
  <c r="B51" i="85"/>
  <c r="A51" i="85"/>
  <c r="C50" i="85"/>
  <c r="B50" i="85"/>
  <c r="A50" i="85"/>
  <c r="C49" i="85"/>
  <c r="B49" i="85"/>
  <c r="A49" i="85"/>
  <c r="A48" i="85"/>
  <c r="C47" i="85"/>
  <c r="B47" i="85"/>
  <c r="A47" i="85"/>
  <c r="C46" i="85"/>
  <c r="B46" i="85"/>
  <c r="A46" i="85"/>
  <c r="C45" i="85"/>
  <c r="B45" i="85"/>
  <c r="A45" i="85"/>
  <c r="A44" i="85"/>
  <c r="C43" i="85"/>
  <c r="B43" i="85"/>
  <c r="A43" i="85"/>
  <c r="C42" i="85"/>
  <c r="B42" i="85"/>
  <c r="A42" i="85"/>
  <c r="A41" i="85"/>
  <c r="C40" i="85"/>
  <c r="B40" i="85"/>
  <c r="A40" i="85"/>
  <c r="C39" i="85"/>
  <c r="B39" i="85"/>
  <c r="A39" i="85"/>
  <c r="C38" i="85"/>
  <c r="B38" i="85"/>
  <c r="A38" i="85"/>
  <c r="C37" i="85"/>
  <c r="B37" i="85"/>
  <c r="A37" i="85"/>
  <c r="C36" i="85"/>
  <c r="B36" i="85"/>
  <c r="A36" i="85"/>
  <c r="C35" i="85"/>
  <c r="B35" i="85"/>
  <c r="A35" i="85"/>
  <c r="C34" i="85"/>
  <c r="B34" i="85"/>
  <c r="A34" i="85"/>
  <c r="C33" i="85"/>
  <c r="B33" i="85"/>
  <c r="A33" i="85"/>
  <c r="C32" i="85"/>
  <c r="B32" i="85"/>
  <c r="A32" i="85"/>
  <c r="A31" i="85"/>
  <c r="A30" i="85"/>
  <c r="C28" i="85"/>
  <c r="B28" i="85"/>
  <c r="A28" i="85"/>
  <c r="C27" i="85"/>
  <c r="B27" i="85"/>
  <c r="A27" i="85"/>
  <c r="A26" i="85"/>
  <c r="C24" i="85"/>
  <c r="B24" i="85"/>
  <c r="A24" i="85"/>
  <c r="C23" i="85"/>
  <c r="B23" i="85"/>
  <c r="A23" i="85"/>
  <c r="A22" i="85"/>
  <c r="C21" i="85"/>
  <c r="B21" i="85"/>
  <c r="A21" i="85"/>
  <c r="C20" i="85"/>
  <c r="B20" i="85"/>
  <c r="A20" i="85"/>
  <c r="C19" i="85"/>
  <c r="B19" i="85"/>
  <c r="A19" i="85"/>
  <c r="C18" i="85"/>
  <c r="B18" i="85"/>
  <c r="A18" i="85"/>
  <c r="C17" i="85"/>
  <c r="B17" i="85"/>
  <c r="A17" i="85"/>
  <c r="C14" i="85"/>
  <c r="B14" i="85"/>
  <c r="A14" i="85"/>
  <c r="C13" i="85"/>
  <c r="B13" i="85"/>
  <c r="A13" i="85"/>
  <c r="C12" i="85"/>
  <c r="B12" i="85"/>
  <c r="A12" i="85"/>
  <c r="C11" i="85"/>
  <c r="B11" i="85"/>
  <c r="A11" i="85"/>
  <c r="A10" i="85"/>
  <c r="A9" i="85"/>
  <c r="C7" i="85"/>
  <c r="B7" i="85"/>
  <c r="A7" i="85"/>
  <c r="C4" i="85"/>
  <c r="B4" i="85"/>
  <c r="A4" i="85"/>
  <c r="A3" i="85"/>
  <c r="C152" i="84"/>
  <c r="B152" i="84"/>
  <c r="A152" i="84"/>
  <c r="A151" i="84"/>
  <c r="C150" i="84"/>
  <c r="B150" i="84"/>
  <c r="A150" i="84"/>
  <c r="C149" i="84"/>
  <c r="B149" i="84"/>
  <c r="A149" i="84"/>
  <c r="C148" i="84"/>
  <c r="B148" i="84"/>
  <c r="A148" i="84"/>
  <c r="C147" i="84"/>
  <c r="B147" i="84"/>
  <c r="A147" i="84"/>
  <c r="C146" i="84"/>
  <c r="B146" i="84"/>
  <c r="A146" i="84"/>
  <c r="C145" i="84"/>
  <c r="B145" i="84"/>
  <c r="A145" i="84"/>
  <c r="A144" i="84"/>
  <c r="C125" i="84"/>
  <c r="B125" i="84"/>
  <c r="A125" i="84"/>
  <c r="C124" i="84"/>
  <c r="B124" i="84"/>
  <c r="A124" i="84"/>
  <c r="C123" i="84"/>
  <c r="B123" i="84"/>
  <c r="A123" i="84"/>
  <c r="C122" i="84"/>
  <c r="B122" i="84"/>
  <c r="A122" i="84"/>
  <c r="C121" i="84"/>
  <c r="B121" i="84"/>
  <c r="A121" i="84"/>
  <c r="C120" i="84"/>
  <c r="B120" i="84"/>
  <c r="A120" i="84"/>
  <c r="C119" i="84"/>
  <c r="B119" i="84"/>
  <c r="A119" i="84"/>
  <c r="A118" i="84"/>
  <c r="C117" i="84"/>
  <c r="B117" i="84"/>
  <c r="A117" i="84"/>
  <c r="C116" i="84"/>
  <c r="B116" i="84"/>
  <c r="A116" i="84"/>
  <c r="C115" i="84"/>
  <c r="B115" i="84"/>
  <c r="A115" i="84"/>
  <c r="C114" i="84"/>
  <c r="B114" i="84"/>
  <c r="A114" i="84"/>
  <c r="C113" i="84"/>
  <c r="B113" i="84"/>
  <c r="A113" i="84"/>
  <c r="C112" i="84"/>
  <c r="B112" i="84"/>
  <c r="A112" i="84"/>
  <c r="C111" i="84"/>
  <c r="B111" i="84"/>
  <c r="A111" i="84"/>
  <c r="C110" i="84"/>
  <c r="B110" i="84"/>
  <c r="A110" i="84"/>
  <c r="C109" i="84"/>
  <c r="B109" i="84"/>
  <c r="A109" i="84"/>
  <c r="A108" i="84"/>
  <c r="C107" i="84"/>
  <c r="B107" i="84"/>
  <c r="A107" i="84"/>
  <c r="C106" i="84"/>
  <c r="B106" i="84"/>
  <c r="A106" i="84"/>
  <c r="A105" i="84"/>
  <c r="C104" i="84"/>
  <c r="B104" i="84"/>
  <c r="A104" i="84"/>
  <c r="C103" i="84"/>
  <c r="B103" i="84"/>
  <c r="A103" i="84"/>
  <c r="C101" i="84"/>
  <c r="B101" i="84"/>
  <c r="A101" i="84"/>
  <c r="C99" i="84"/>
  <c r="B99" i="84"/>
  <c r="A99" i="84"/>
  <c r="C98" i="84"/>
  <c r="B98" i="84"/>
  <c r="A98" i="84"/>
  <c r="C97" i="84"/>
  <c r="B97" i="84"/>
  <c r="A97" i="84"/>
  <c r="C96" i="84"/>
  <c r="B96" i="84"/>
  <c r="A96" i="84"/>
  <c r="C95" i="84"/>
  <c r="B95" i="84"/>
  <c r="A95" i="84"/>
  <c r="C94" i="84"/>
  <c r="B94" i="84"/>
  <c r="A94" i="84"/>
  <c r="A93" i="84"/>
  <c r="C92" i="84"/>
  <c r="B92" i="84"/>
  <c r="A92" i="84"/>
  <c r="C91" i="84"/>
  <c r="B91" i="84"/>
  <c r="A91" i="84"/>
  <c r="C90" i="84"/>
  <c r="B90" i="84"/>
  <c r="A90" i="84"/>
  <c r="C89" i="84"/>
  <c r="B89" i="84"/>
  <c r="A89" i="84"/>
  <c r="A88" i="84"/>
  <c r="C87" i="84"/>
  <c r="B87" i="84"/>
  <c r="A87" i="84"/>
  <c r="C86" i="84"/>
  <c r="B86" i="84"/>
  <c r="A86" i="84"/>
  <c r="C85" i="84"/>
  <c r="B85" i="84"/>
  <c r="A85" i="84"/>
  <c r="C84" i="84"/>
  <c r="B84" i="84"/>
  <c r="A84" i="84"/>
  <c r="C83" i="84"/>
  <c r="B83" i="84"/>
  <c r="A83" i="84"/>
  <c r="C82" i="84"/>
  <c r="B82" i="84"/>
  <c r="A82" i="84"/>
  <c r="C81" i="84"/>
  <c r="B81" i="84"/>
  <c r="A81" i="84"/>
  <c r="C80" i="84"/>
  <c r="B80" i="84"/>
  <c r="A80" i="84"/>
  <c r="A79" i="84"/>
  <c r="C78" i="84"/>
  <c r="B78" i="84"/>
  <c r="A78" i="84"/>
  <c r="C77" i="84"/>
  <c r="B77" i="84"/>
  <c r="A77" i="84"/>
  <c r="C76" i="84"/>
  <c r="B76" i="84"/>
  <c r="A76" i="84"/>
  <c r="C75" i="84"/>
  <c r="B75" i="84"/>
  <c r="A75" i="84"/>
  <c r="C74" i="84"/>
  <c r="B74" i="84"/>
  <c r="A74" i="84"/>
  <c r="C73" i="84"/>
  <c r="B73" i="84"/>
  <c r="A73" i="84"/>
  <c r="A72" i="84"/>
  <c r="C71" i="84"/>
  <c r="B71" i="84"/>
  <c r="A71" i="84"/>
  <c r="C70" i="84"/>
  <c r="B70" i="84"/>
  <c r="A70" i="84"/>
  <c r="C69" i="84"/>
  <c r="B69" i="84"/>
  <c r="A69" i="84"/>
  <c r="C68" i="84"/>
  <c r="B68" i="84"/>
  <c r="A68" i="84"/>
  <c r="C67" i="84"/>
  <c r="B67" i="84"/>
  <c r="A67" i="84"/>
  <c r="C66" i="84"/>
  <c r="B66" i="84"/>
  <c r="A66" i="84"/>
  <c r="A65" i="84"/>
  <c r="C64" i="84"/>
  <c r="B64" i="84"/>
  <c r="A64" i="84"/>
  <c r="C63" i="84"/>
  <c r="B63" i="84"/>
  <c r="A63" i="84"/>
  <c r="C62" i="84"/>
  <c r="B62" i="84"/>
  <c r="A62" i="84"/>
  <c r="C61" i="84"/>
  <c r="B61" i="84"/>
  <c r="A61" i="84"/>
  <c r="A59" i="84"/>
  <c r="C58" i="84"/>
  <c r="B58" i="84"/>
  <c r="A58" i="84"/>
  <c r="C57" i="84"/>
  <c r="B57" i="84"/>
  <c r="A57" i="84"/>
  <c r="C56" i="84"/>
  <c r="B56" i="84"/>
  <c r="A56" i="84"/>
  <c r="C55" i="84"/>
  <c r="B55" i="84"/>
  <c r="A55" i="84"/>
  <c r="C54" i="84"/>
  <c r="B54" i="84"/>
  <c r="A54" i="84"/>
  <c r="C53" i="84"/>
  <c r="B53" i="84"/>
  <c r="A53" i="84"/>
  <c r="C52" i="84"/>
  <c r="B52" i="84"/>
  <c r="A52" i="84"/>
  <c r="C51" i="84"/>
  <c r="B51" i="84"/>
  <c r="A51" i="84"/>
  <c r="C50" i="84"/>
  <c r="B50" i="84"/>
  <c r="A50" i="84"/>
  <c r="C49" i="84"/>
  <c r="B49" i="84"/>
  <c r="A49" i="84"/>
  <c r="A48" i="84"/>
  <c r="C47" i="84"/>
  <c r="B47" i="84"/>
  <c r="A47" i="84"/>
  <c r="C46" i="84"/>
  <c r="B46" i="84"/>
  <c r="A46" i="84"/>
  <c r="C45" i="84"/>
  <c r="B45" i="84"/>
  <c r="A45" i="84"/>
  <c r="A44" i="84"/>
  <c r="C43" i="84"/>
  <c r="B43" i="84"/>
  <c r="A43" i="84"/>
  <c r="C42" i="84"/>
  <c r="B42" i="84"/>
  <c r="A42" i="84"/>
  <c r="A41" i="84"/>
  <c r="C40" i="84"/>
  <c r="B40" i="84"/>
  <c r="A40" i="84"/>
  <c r="C39" i="84"/>
  <c r="B39" i="84"/>
  <c r="A39" i="84"/>
  <c r="C38" i="84"/>
  <c r="B38" i="84"/>
  <c r="A38" i="84"/>
  <c r="C37" i="84"/>
  <c r="B37" i="84"/>
  <c r="A37" i="84"/>
  <c r="C36" i="84"/>
  <c r="B36" i="84"/>
  <c r="A36" i="84"/>
  <c r="C35" i="84"/>
  <c r="B35" i="84"/>
  <c r="A35" i="84"/>
  <c r="C34" i="84"/>
  <c r="B34" i="84"/>
  <c r="A34" i="84"/>
  <c r="C33" i="84"/>
  <c r="B33" i="84"/>
  <c r="A33" i="84"/>
  <c r="C32" i="84"/>
  <c r="B32" i="84"/>
  <c r="A32" i="84"/>
  <c r="A31" i="84"/>
  <c r="A30" i="84"/>
  <c r="C28" i="84"/>
  <c r="B28" i="84"/>
  <c r="A28" i="84"/>
  <c r="C27" i="84"/>
  <c r="B27" i="84"/>
  <c r="A27" i="84"/>
  <c r="A26" i="84"/>
  <c r="C24" i="84"/>
  <c r="B24" i="84"/>
  <c r="A24" i="84"/>
  <c r="C23" i="84"/>
  <c r="B23" i="84"/>
  <c r="A23" i="84"/>
  <c r="A22" i="84"/>
  <c r="C21" i="84"/>
  <c r="B21" i="84"/>
  <c r="A21" i="84"/>
  <c r="C20" i="84"/>
  <c r="B20" i="84"/>
  <c r="A20" i="84"/>
  <c r="C19" i="84"/>
  <c r="B19" i="84"/>
  <c r="A19" i="84"/>
  <c r="C18" i="84"/>
  <c r="B18" i="84"/>
  <c r="A18" i="84"/>
  <c r="C17" i="84"/>
  <c r="B17" i="84"/>
  <c r="A17" i="84"/>
  <c r="C14" i="84"/>
  <c r="B14" i="84"/>
  <c r="A14" i="84"/>
  <c r="C13" i="84"/>
  <c r="B13" i="84"/>
  <c r="A13" i="84"/>
  <c r="C12" i="84"/>
  <c r="B12" i="84"/>
  <c r="A12" i="84"/>
  <c r="C11" i="84"/>
  <c r="B11" i="84"/>
  <c r="A11" i="84"/>
  <c r="A10" i="84"/>
  <c r="A9" i="84"/>
  <c r="C7" i="84"/>
  <c r="B7" i="84"/>
  <c r="A7" i="84"/>
  <c r="C4" i="84"/>
  <c r="B4" i="84"/>
  <c r="A4" i="84"/>
  <c r="A3" i="84"/>
  <c r="C152" i="83"/>
  <c r="B152" i="83"/>
  <c r="A152" i="83"/>
  <c r="A151" i="83"/>
  <c r="C150" i="83"/>
  <c r="B150" i="83"/>
  <c r="A150" i="83"/>
  <c r="C149" i="83"/>
  <c r="B149" i="83"/>
  <c r="A149" i="83"/>
  <c r="C148" i="83"/>
  <c r="B148" i="83"/>
  <c r="A148" i="83"/>
  <c r="C147" i="83"/>
  <c r="B147" i="83"/>
  <c r="A147" i="83"/>
  <c r="C146" i="83"/>
  <c r="B146" i="83"/>
  <c r="A146" i="83"/>
  <c r="C145" i="83"/>
  <c r="B145" i="83"/>
  <c r="A145" i="83"/>
  <c r="A144" i="83"/>
  <c r="C125" i="83"/>
  <c r="B125" i="83"/>
  <c r="A125" i="83"/>
  <c r="C124" i="83"/>
  <c r="B124" i="83"/>
  <c r="A124" i="83"/>
  <c r="C123" i="83"/>
  <c r="B123" i="83"/>
  <c r="A123" i="83"/>
  <c r="C122" i="83"/>
  <c r="B122" i="83"/>
  <c r="A122" i="83"/>
  <c r="C121" i="83"/>
  <c r="B121" i="83"/>
  <c r="A121" i="83"/>
  <c r="C120" i="83"/>
  <c r="B120" i="83"/>
  <c r="A120" i="83"/>
  <c r="C119" i="83"/>
  <c r="B119" i="83"/>
  <c r="A119" i="83"/>
  <c r="A118" i="83"/>
  <c r="C117" i="83"/>
  <c r="B117" i="83"/>
  <c r="A117" i="83"/>
  <c r="C116" i="83"/>
  <c r="B116" i="83"/>
  <c r="A116" i="83"/>
  <c r="C115" i="83"/>
  <c r="B115" i="83"/>
  <c r="A115" i="83"/>
  <c r="C114" i="83"/>
  <c r="B114" i="83"/>
  <c r="A114" i="83"/>
  <c r="C113" i="83"/>
  <c r="B113" i="83"/>
  <c r="A113" i="83"/>
  <c r="C112" i="83"/>
  <c r="B112" i="83"/>
  <c r="A112" i="83"/>
  <c r="C111" i="83"/>
  <c r="B111" i="83"/>
  <c r="A111" i="83"/>
  <c r="C110" i="83"/>
  <c r="B110" i="83"/>
  <c r="A110" i="83"/>
  <c r="C109" i="83"/>
  <c r="B109" i="83"/>
  <c r="A109" i="83"/>
  <c r="A108" i="83"/>
  <c r="C107" i="83"/>
  <c r="B107" i="83"/>
  <c r="A107" i="83"/>
  <c r="C106" i="83"/>
  <c r="B106" i="83"/>
  <c r="A106" i="83"/>
  <c r="A105" i="83"/>
  <c r="C104" i="83"/>
  <c r="B104" i="83"/>
  <c r="A104" i="83"/>
  <c r="C103" i="83"/>
  <c r="B103" i="83"/>
  <c r="A103" i="83"/>
  <c r="C101" i="83"/>
  <c r="B101" i="83"/>
  <c r="A101" i="83"/>
  <c r="C99" i="83"/>
  <c r="B99" i="83"/>
  <c r="A99" i="83"/>
  <c r="C98" i="83"/>
  <c r="B98" i="83"/>
  <c r="A98" i="83"/>
  <c r="C97" i="83"/>
  <c r="B97" i="83"/>
  <c r="A97" i="83"/>
  <c r="C96" i="83"/>
  <c r="B96" i="83"/>
  <c r="A96" i="83"/>
  <c r="C95" i="83"/>
  <c r="B95" i="83"/>
  <c r="A95" i="83"/>
  <c r="C94" i="83"/>
  <c r="B94" i="83"/>
  <c r="A94" i="83"/>
  <c r="A93" i="83"/>
  <c r="C92" i="83"/>
  <c r="B92" i="83"/>
  <c r="A92" i="83"/>
  <c r="C91" i="83"/>
  <c r="B91" i="83"/>
  <c r="A91" i="83"/>
  <c r="C90" i="83"/>
  <c r="B90" i="83"/>
  <c r="A90" i="83"/>
  <c r="C89" i="83"/>
  <c r="B89" i="83"/>
  <c r="A89" i="83"/>
  <c r="A88" i="83"/>
  <c r="C87" i="83"/>
  <c r="B87" i="83"/>
  <c r="A87" i="83"/>
  <c r="C86" i="83"/>
  <c r="B86" i="83"/>
  <c r="A86" i="83"/>
  <c r="C85" i="83"/>
  <c r="B85" i="83"/>
  <c r="A85" i="83"/>
  <c r="C84" i="83"/>
  <c r="B84" i="83"/>
  <c r="A84" i="83"/>
  <c r="C83" i="83"/>
  <c r="B83" i="83"/>
  <c r="A83" i="83"/>
  <c r="C82" i="83"/>
  <c r="B82" i="83"/>
  <c r="A82" i="83"/>
  <c r="C81" i="83"/>
  <c r="B81" i="83"/>
  <c r="A81" i="83"/>
  <c r="C80" i="83"/>
  <c r="B80" i="83"/>
  <c r="A80" i="83"/>
  <c r="A79" i="83"/>
  <c r="C78" i="83"/>
  <c r="B78" i="83"/>
  <c r="A78" i="83"/>
  <c r="C77" i="83"/>
  <c r="B77" i="83"/>
  <c r="A77" i="83"/>
  <c r="C76" i="83"/>
  <c r="B76" i="83"/>
  <c r="A76" i="83"/>
  <c r="C75" i="83"/>
  <c r="B75" i="83"/>
  <c r="A75" i="83"/>
  <c r="C74" i="83"/>
  <c r="B74" i="83"/>
  <c r="A74" i="83"/>
  <c r="C73" i="83"/>
  <c r="B73" i="83"/>
  <c r="A73" i="83"/>
  <c r="A72" i="83"/>
  <c r="C71" i="83"/>
  <c r="B71" i="83"/>
  <c r="A71" i="83"/>
  <c r="C70" i="83"/>
  <c r="B70" i="83"/>
  <c r="A70" i="83"/>
  <c r="C69" i="83"/>
  <c r="B69" i="83"/>
  <c r="A69" i="83"/>
  <c r="C68" i="83"/>
  <c r="B68" i="83"/>
  <c r="A68" i="83"/>
  <c r="C67" i="83"/>
  <c r="B67" i="83"/>
  <c r="A67" i="83"/>
  <c r="C66" i="83"/>
  <c r="B66" i="83"/>
  <c r="A66" i="83"/>
  <c r="A65" i="83"/>
  <c r="C64" i="83"/>
  <c r="B64" i="83"/>
  <c r="A64" i="83"/>
  <c r="C63" i="83"/>
  <c r="B63" i="83"/>
  <c r="A63" i="83"/>
  <c r="C62" i="83"/>
  <c r="B62" i="83"/>
  <c r="A62" i="83"/>
  <c r="C61" i="83"/>
  <c r="B61" i="83"/>
  <c r="A61" i="83"/>
  <c r="A59" i="83"/>
  <c r="C58" i="83"/>
  <c r="B58" i="83"/>
  <c r="A58" i="83"/>
  <c r="C57" i="83"/>
  <c r="B57" i="83"/>
  <c r="A57" i="83"/>
  <c r="C56" i="83"/>
  <c r="B56" i="83"/>
  <c r="A56" i="83"/>
  <c r="C55" i="83"/>
  <c r="B55" i="83"/>
  <c r="A55" i="83"/>
  <c r="C54" i="83"/>
  <c r="B54" i="83"/>
  <c r="A54" i="83"/>
  <c r="C53" i="83"/>
  <c r="B53" i="83"/>
  <c r="A53" i="83"/>
  <c r="C52" i="83"/>
  <c r="B52" i="83"/>
  <c r="A52" i="83"/>
  <c r="C51" i="83"/>
  <c r="B51" i="83"/>
  <c r="A51" i="83"/>
  <c r="C50" i="83"/>
  <c r="B50" i="83"/>
  <c r="A50" i="83"/>
  <c r="C49" i="83"/>
  <c r="B49" i="83"/>
  <c r="A49" i="83"/>
  <c r="A48" i="83"/>
  <c r="C47" i="83"/>
  <c r="B47" i="83"/>
  <c r="A47" i="83"/>
  <c r="C46" i="83"/>
  <c r="B46" i="83"/>
  <c r="A46" i="83"/>
  <c r="C45" i="83"/>
  <c r="B45" i="83"/>
  <c r="A45" i="83"/>
  <c r="A44" i="83"/>
  <c r="C43" i="83"/>
  <c r="B43" i="83"/>
  <c r="A43" i="83"/>
  <c r="C42" i="83"/>
  <c r="B42" i="83"/>
  <c r="A42" i="83"/>
  <c r="A41" i="83"/>
  <c r="C40" i="83"/>
  <c r="B40" i="83"/>
  <c r="A40" i="83"/>
  <c r="C39" i="83"/>
  <c r="B39" i="83"/>
  <c r="A39" i="83"/>
  <c r="C38" i="83"/>
  <c r="B38" i="83"/>
  <c r="A38" i="83"/>
  <c r="C37" i="83"/>
  <c r="B37" i="83"/>
  <c r="A37" i="83"/>
  <c r="C36" i="83"/>
  <c r="B36" i="83"/>
  <c r="A36" i="83"/>
  <c r="C35" i="83"/>
  <c r="B35" i="83"/>
  <c r="A35" i="83"/>
  <c r="C34" i="83"/>
  <c r="B34" i="83"/>
  <c r="A34" i="83"/>
  <c r="C33" i="83"/>
  <c r="B33" i="83"/>
  <c r="A33" i="83"/>
  <c r="C32" i="83"/>
  <c r="B32" i="83"/>
  <c r="A32" i="83"/>
  <c r="A31" i="83"/>
  <c r="A30" i="83"/>
  <c r="C28" i="83"/>
  <c r="B28" i="83"/>
  <c r="A28" i="83"/>
  <c r="C27" i="83"/>
  <c r="B27" i="83"/>
  <c r="A27" i="83"/>
  <c r="A26" i="83"/>
  <c r="C24" i="83"/>
  <c r="B24" i="83"/>
  <c r="A24" i="83"/>
  <c r="C23" i="83"/>
  <c r="B23" i="83"/>
  <c r="A23" i="83"/>
  <c r="A22" i="83"/>
  <c r="C21" i="83"/>
  <c r="B21" i="83"/>
  <c r="A21" i="83"/>
  <c r="C20" i="83"/>
  <c r="B20" i="83"/>
  <c r="A20" i="83"/>
  <c r="C19" i="83"/>
  <c r="B19" i="83"/>
  <c r="A19" i="83"/>
  <c r="C18" i="83"/>
  <c r="B18" i="83"/>
  <c r="A18" i="83"/>
  <c r="C17" i="83"/>
  <c r="B17" i="83"/>
  <c r="A17" i="83"/>
  <c r="C14" i="83"/>
  <c r="B14" i="83"/>
  <c r="A14" i="83"/>
  <c r="C13" i="83"/>
  <c r="B13" i="83"/>
  <c r="A13" i="83"/>
  <c r="C12" i="83"/>
  <c r="B12" i="83"/>
  <c r="A12" i="83"/>
  <c r="C11" i="83"/>
  <c r="B11" i="83"/>
  <c r="A11" i="83"/>
  <c r="A10" i="83"/>
  <c r="A9" i="83"/>
  <c r="C7" i="83"/>
  <c r="B7" i="83"/>
  <c r="A7" i="83"/>
  <c r="C4" i="83"/>
  <c r="B4" i="83"/>
  <c r="A4" i="83"/>
  <c r="A3" i="83"/>
  <c r="C152" i="82"/>
  <c r="B152" i="82"/>
  <c r="A152" i="82"/>
  <c r="A151" i="82"/>
  <c r="C150" i="82"/>
  <c r="B150" i="82"/>
  <c r="A150" i="82"/>
  <c r="C149" i="82"/>
  <c r="B149" i="82"/>
  <c r="A149" i="82"/>
  <c r="C148" i="82"/>
  <c r="B148" i="82"/>
  <c r="A148" i="82"/>
  <c r="C147" i="82"/>
  <c r="B147" i="82"/>
  <c r="A147" i="82"/>
  <c r="C146" i="82"/>
  <c r="B146" i="82"/>
  <c r="A146" i="82"/>
  <c r="C145" i="82"/>
  <c r="B145" i="82"/>
  <c r="A145" i="82"/>
  <c r="A144" i="82"/>
  <c r="C125" i="82"/>
  <c r="B125" i="82"/>
  <c r="A125" i="82"/>
  <c r="C124" i="82"/>
  <c r="B124" i="82"/>
  <c r="A124" i="82"/>
  <c r="C123" i="82"/>
  <c r="B123" i="82"/>
  <c r="A123" i="82"/>
  <c r="C122" i="82"/>
  <c r="B122" i="82"/>
  <c r="A122" i="82"/>
  <c r="C121" i="82"/>
  <c r="B121" i="82"/>
  <c r="A121" i="82"/>
  <c r="C120" i="82"/>
  <c r="B120" i="82"/>
  <c r="A120" i="82"/>
  <c r="C119" i="82"/>
  <c r="B119" i="82"/>
  <c r="A119" i="82"/>
  <c r="A118" i="82"/>
  <c r="C117" i="82"/>
  <c r="B117" i="82"/>
  <c r="A117" i="82"/>
  <c r="C116" i="82"/>
  <c r="B116" i="82"/>
  <c r="A116" i="82"/>
  <c r="C115" i="82"/>
  <c r="B115" i="82"/>
  <c r="A115" i="82"/>
  <c r="C114" i="82"/>
  <c r="B114" i="82"/>
  <c r="A114" i="82"/>
  <c r="C113" i="82"/>
  <c r="B113" i="82"/>
  <c r="A113" i="82"/>
  <c r="C112" i="82"/>
  <c r="B112" i="82"/>
  <c r="A112" i="82"/>
  <c r="C111" i="82"/>
  <c r="B111" i="82"/>
  <c r="A111" i="82"/>
  <c r="C110" i="82"/>
  <c r="B110" i="82"/>
  <c r="A110" i="82"/>
  <c r="C109" i="82"/>
  <c r="B109" i="82"/>
  <c r="A109" i="82"/>
  <c r="A108" i="82"/>
  <c r="C107" i="82"/>
  <c r="B107" i="82"/>
  <c r="A107" i="82"/>
  <c r="C106" i="82"/>
  <c r="B106" i="82"/>
  <c r="A106" i="82"/>
  <c r="A105" i="82"/>
  <c r="C104" i="82"/>
  <c r="B104" i="82"/>
  <c r="A104" i="82"/>
  <c r="C103" i="82"/>
  <c r="B103" i="82"/>
  <c r="A103" i="82"/>
  <c r="C101" i="82"/>
  <c r="B101" i="82"/>
  <c r="A101" i="82"/>
  <c r="C99" i="82"/>
  <c r="B99" i="82"/>
  <c r="A99" i="82"/>
  <c r="C98" i="82"/>
  <c r="B98" i="82"/>
  <c r="A98" i="82"/>
  <c r="C97" i="82"/>
  <c r="B97" i="82"/>
  <c r="A97" i="82"/>
  <c r="C96" i="82"/>
  <c r="B96" i="82"/>
  <c r="A96" i="82"/>
  <c r="C95" i="82"/>
  <c r="B95" i="82"/>
  <c r="A95" i="82"/>
  <c r="C94" i="82"/>
  <c r="B94" i="82"/>
  <c r="A94" i="82"/>
  <c r="A93" i="82"/>
  <c r="C92" i="82"/>
  <c r="B92" i="82"/>
  <c r="A92" i="82"/>
  <c r="C91" i="82"/>
  <c r="B91" i="82"/>
  <c r="A91" i="82"/>
  <c r="C90" i="82"/>
  <c r="B90" i="82"/>
  <c r="A90" i="82"/>
  <c r="C89" i="82"/>
  <c r="B89" i="82"/>
  <c r="A89" i="82"/>
  <c r="A88" i="82"/>
  <c r="C87" i="82"/>
  <c r="B87" i="82"/>
  <c r="A87" i="82"/>
  <c r="C86" i="82"/>
  <c r="B86" i="82"/>
  <c r="A86" i="82"/>
  <c r="C85" i="82"/>
  <c r="B85" i="82"/>
  <c r="A85" i="82"/>
  <c r="C84" i="82"/>
  <c r="B84" i="82"/>
  <c r="A84" i="82"/>
  <c r="C83" i="82"/>
  <c r="B83" i="82"/>
  <c r="A83" i="82"/>
  <c r="C82" i="82"/>
  <c r="B82" i="82"/>
  <c r="A82" i="82"/>
  <c r="C81" i="82"/>
  <c r="B81" i="82"/>
  <c r="A81" i="82"/>
  <c r="C80" i="82"/>
  <c r="B80" i="82"/>
  <c r="A80" i="82"/>
  <c r="A79" i="82"/>
  <c r="C78" i="82"/>
  <c r="B78" i="82"/>
  <c r="A78" i="82"/>
  <c r="C77" i="82"/>
  <c r="B77" i="82"/>
  <c r="A77" i="82"/>
  <c r="C76" i="82"/>
  <c r="B76" i="82"/>
  <c r="A76" i="82"/>
  <c r="C75" i="82"/>
  <c r="B75" i="82"/>
  <c r="A75" i="82"/>
  <c r="C74" i="82"/>
  <c r="B74" i="82"/>
  <c r="A74" i="82"/>
  <c r="C73" i="82"/>
  <c r="B73" i="82"/>
  <c r="A73" i="82"/>
  <c r="A72" i="82"/>
  <c r="C71" i="82"/>
  <c r="B71" i="82"/>
  <c r="A71" i="82"/>
  <c r="C70" i="82"/>
  <c r="B70" i="82"/>
  <c r="A70" i="82"/>
  <c r="C69" i="82"/>
  <c r="B69" i="82"/>
  <c r="A69" i="82"/>
  <c r="C68" i="82"/>
  <c r="B68" i="82"/>
  <c r="A68" i="82"/>
  <c r="C67" i="82"/>
  <c r="B67" i="82"/>
  <c r="A67" i="82"/>
  <c r="C66" i="82"/>
  <c r="B66" i="82"/>
  <c r="A66" i="82"/>
  <c r="A65" i="82"/>
  <c r="C64" i="82"/>
  <c r="B64" i="82"/>
  <c r="A64" i="82"/>
  <c r="C63" i="82"/>
  <c r="B63" i="82"/>
  <c r="A63" i="82"/>
  <c r="C62" i="82"/>
  <c r="B62" i="82"/>
  <c r="A62" i="82"/>
  <c r="C61" i="82"/>
  <c r="B61" i="82"/>
  <c r="A61" i="82"/>
  <c r="A59" i="82"/>
  <c r="C58" i="82"/>
  <c r="B58" i="82"/>
  <c r="A58" i="82"/>
  <c r="C57" i="82"/>
  <c r="B57" i="82"/>
  <c r="A57" i="82"/>
  <c r="C56" i="82"/>
  <c r="B56" i="82"/>
  <c r="A56" i="82"/>
  <c r="C55" i="82"/>
  <c r="B55" i="82"/>
  <c r="A55" i="82"/>
  <c r="C54" i="82"/>
  <c r="B54" i="82"/>
  <c r="A54" i="82"/>
  <c r="C53" i="82"/>
  <c r="B53" i="82"/>
  <c r="A53" i="82"/>
  <c r="C52" i="82"/>
  <c r="B52" i="82"/>
  <c r="A52" i="82"/>
  <c r="C51" i="82"/>
  <c r="B51" i="82"/>
  <c r="A51" i="82"/>
  <c r="C50" i="82"/>
  <c r="B50" i="82"/>
  <c r="A50" i="82"/>
  <c r="C49" i="82"/>
  <c r="B49" i="82"/>
  <c r="A49" i="82"/>
  <c r="A48" i="82"/>
  <c r="C47" i="82"/>
  <c r="B47" i="82"/>
  <c r="A47" i="82"/>
  <c r="C46" i="82"/>
  <c r="B46" i="82"/>
  <c r="A46" i="82"/>
  <c r="C45" i="82"/>
  <c r="B45" i="82"/>
  <c r="A45" i="82"/>
  <c r="A44" i="82"/>
  <c r="C43" i="82"/>
  <c r="B43" i="82"/>
  <c r="A43" i="82"/>
  <c r="C42" i="82"/>
  <c r="B42" i="82"/>
  <c r="A42" i="82"/>
  <c r="A41" i="82"/>
  <c r="C40" i="82"/>
  <c r="B40" i="82"/>
  <c r="A40" i="82"/>
  <c r="C39" i="82"/>
  <c r="B39" i="82"/>
  <c r="A39" i="82"/>
  <c r="C38" i="82"/>
  <c r="B38" i="82"/>
  <c r="A38" i="82"/>
  <c r="C37" i="82"/>
  <c r="B37" i="82"/>
  <c r="A37" i="82"/>
  <c r="C36" i="82"/>
  <c r="B36" i="82"/>
  <c r="A36" i="82"/>
  <c r="C35" i="82"/>
  <c r="B35" i="82"/>
  <c r="A35" i="82"/>
  <c r="C34" i="82"/>
  <c r="B34" i="82"/>
  <c r="A34" i="82"/>
  <c r="C33" i="82"/>
  <c r="B33" i="82"/>
  <c r="A33" i="82"/>
  <c r="C32" i="82"/>
  <c r="B32" i="82"/>
  <c r="A32" i="82"/>
  <c r="A31" i="82"/>
  <c r="A30" i="82"/>
  <c r="C28" i="82"/>
  <c r="B28" i="82"/>
  <c r="A28" i="82"/>
  <c r="C27" i="82"/>
  <c r="B27" i="82"/>
  <c r="A27" i="82"/>
  <c r="A26" i="82"/>
  <c r="C24" i="82"/>
  <c r="B24" i="82"/>
  <c r="A24" i="82"/>
  <c r="C23" i="82"/>
  <c r="B23" i="82"/>
  <c r="A23" i="82"/>
  <c r="A22" i="82"/>
  <c r="C21" i="82"/>
  <c r="B21" i="82"/>
  <c r="A21" i="82"/>
  <c r="C20" i="82"/>
  <c r="B20" i="82"/>
  <c r="A20" i="82"/>
  <c r="C19" i="82"/>
  <c r="B19" i="82"/>
  <c r="A19" i="82"/>
  <c r="C18" i="82"/>
  <c r="B18" i="82"/>
  <c r="A18" i="82"/>
  <c r="C17" i="82"/>
  <c r="B17" i="82"/>
  <c r="A17" i="82"/>
  <c r="C14" i="82"/>
  <c r="B14" i="82"/>
  <c r="A14" i="82"/>
  <c r="C13" i="82"/>
  <c r="B13" i="82"/>
  <c r="A13" i="82"/>
  <c r="C12" i="82"/>
  <c r="B12" i="82"/>
  <c r="A12" i="82"/>
  <c r="C11" i="82"/>
  <c r="B11" i="82"/>
  <c r="A11" i="82"/>
  <c r="A10" i="82"/>
  <c r="A9" i="82"/>
  <c r="C7" i="82"/>
  <c r="B7" i="82"/>
  <c r="A7" i="82"/>
  <c r="C4" i="82"/>
  <c r="B4" i="82"/>
  <c r="A4" i="82"/>
  <c r="A3" i="82"/>
  <c r="C152" i="81"/>
  <c r="B152" i="81"/>
  <c r="A152" i="81"/>
  <c r="A151" i="81"/>
  <c r="C150" i="81"/>
  <c r="B150" i="81"/>
  <c r="A150" i="81"/>
  <c r="C149" i="81"/>
  <c r="B149" i="81"/>
  <c r="A149" i="81"/>
  <c r="C148" i="81"/>
  <c r="B148" i="81"/>
  <c r="A148" i="81"/>
  <c r="C147" i="81"/>
  <c r="B147" i="81"/>
  <c r="A147" i="81"/>
  <c r="C146" i="81"/>
  <c r="B146" i="81"/>
  <c r="A146" i="81"/>
  <c r="C145" i="81"/>
  <c r="B145" i="81"/>
  <c r="A145" i="81"/>
  <c r="A144" i="81"/>
  <c r="C125" i="81"/>
  <c r="B125" i="81"/>
  <c r="A125" i="81"/>
  <c r="C124" i="81"/>
  <c r="B124" i="81"/>
  <c r="A124" i="81"/>
  <c r="C123" i="81"/>
  <c r="B123" i="81"/>
  <c r="A123" i="81"/>
  <c r="C122" i="81"/>
  <c r="B122" i="81"/>
  <c r="A122" i="81"/>
  <c r="C121" i="81"/>
  <c r="B121" i="81"/>
  <c r="A121" i="81"/>
  <c r="C120" i="81"/>
  <c r="B120" i="81"/>
  <c r="A120" i="81"/>
  <c r="C119" i="81"/>
  <c r="B119" i="81"/>
  <c r="A119" i="81"/>
  <c r="A118" i="81"/>
  <c r="C117" i="81"/>
  <c r="B117" i="81"/>
  <c r="A117" i="81"/>
  <c r="C116" i="81"/>
  <c r="B116" i="81"/>
  <c r="A116" i="81"/>
  <c r="C115" i="81"/>
  <c r="B115" i="81"/>
  <c r="A115" i="81"/>
  <c r="C114" i="81"/>
  <c r="B114" i="81"/>
  <c r="A114" i="81"/>
  <c r="C113" i="81"/>
  <c r="B113" i="81"/>
  <c r="A113" i="81"/>
  <c r="C112" i="81"/>
  <c r="B112" i="81"/>
  <c r="A112" i="81"/>
  <c r="C111" i="81"/>
  <c r="B111" i="81"/>
  <c r="A111" i="81"/>
  <c r="C110" i="81"/>
  <c r="B110" i="81"/>
  <c r="A110" i="81"/>
  <c r="C109" i="81"/>
  <c r="B109" i="81"/>
  <c r="A109" i="81"/>
  <c r="A108" i="81"/>
  <c r="C107" i="81"/>
  <c r="B107" i="81"/>
  <c r="A107" i="81"/>
  <c r="C106" i="81"/>
  <c r="B106" i="81"/>
  <c r="A106" i="81"/>
  <c r="A105" i="81"/>
  <c r="C104" i="81"/>
  <c r="B104" i="81"/>
  <c r="A104" i="81"/>
  <c r="C103" i="81"/>
  <c r="B103" i="81"/>
  <c r="A103" i="81"/>
  <c r="C101" i="81"/>
  <c r="B101" i="81"/>
  <c r="A101" i="81"/>
  <c r="C99" i="81"/>
  <c r="B99" i="81"/>
  <c r="A99" i="81"/>
  <c r="C98" i="81"/>
  <c r="B98" i="81"/>
  <c r="A98" i="81"/>
  <c r="C97" i="81"/>
  <c r="B97" i="81"/>
  <c r="A97" i="81"/>
  <c r="C96" i="81"/>
  <c r="B96" i="81"/>
  <c r="A96" i="81"/>
  <c r="C95" i="81"/>
  <c r="B95" i="81"/>
  <c r="A95" i="81"/>
  <c r="C94" i="81"/>
  <c r="B94" i="81"/>
  <c r="A94" i="81"/>
  <c r="A93" i="81"/>
  <c r="C92" i="81"/>
  <c r="B92" i="81"/>
  <c r="A92" i="81"/>
  <c r="C91" i="81"/>
  <c r="B91" i="81"/>
  <c r="A91" i="81"/>
  <c r="C90" i="81"/>
  <c r="B90" i="81"/>
  <c r="A90" i="81"/>
  <c r="C89" i="81"/>
  <c r="B89" i="81"/>
  <c r="A89" i="81"/>
  <c r="A88" i="81"/>
  <c r="C87" i="81"/>
  <c r="B87" i="81"/>
  <c r="A87" i="81"/>
  <c r="C86" i="81"/>
  <c r="B86" i="81"/>
  <c r="A86" i="81"/>
  <c r="C85" i="81"/>
  <c r="B85" i="81"/>
  <c r="A85" i="81"/>
  <c r="C84" i="81"/>
  <c r="B84" i="81"/>
  <c r="A84" i="81"/>
  <c r="C83" i="81"/>
  <c r="B83" i="81"/>
  <c r="A83" i="81"/>
  <c r="C82" i="81"/>
  <c r="B82" i="81"/>
  <c r="A82" i="81"/>
  <c r="C81" i="81"/>
  <c r="B81" i="81"/>
  <c r="A81" i="81"/>
  <c r="C80" i="81"/>
  <c r="B80" i="81"/>
  <c r="A80" i="81"/>
  <c r="A79" i="81"/>
  <c r="C78" i="81"/>
  <c r="B78" i="81"/>
  <c r="A78" i="81"/>
  <c r="C77" i="81"/>
  <c r="B77" i="81"/>
  <c r="A77" i="81"/>
  <c r="C76" i="81"/>
  <c r="B76" i="81"/>
  <c r="A76" i="81"/>
  <c r="C75" i="81"/>
  <c r="B75" i="81"/>
  <c r="A75" i="81"/>
  <c r="C74" i="81"/>
  <c r="B74" i="81"/>
  <c r="A74" i="81"/>
  <c r="C73" i="81"/>
  <c r="B73" i="81"/>
  <c r="A73" i="81"/>
  <c r="A72" i="81"/>
  <c r="C71" i="81"/>
  <c r="B71" i="81"/>
  <c r="A71" i="81"/>
  <c r="C70" i="81"/>
  <c r="B70" i="81"/>
  <c r="A70" i="81"/>
  <c r="C69" i="81"/>
  <c r="B69" i="81"/>
  <c r="A69" i="81"/>
  <c r="C68" i="81"/>
  <c r="B68" i="81"/>
  <c r="A68" i="81"/>
  <c r="C67" i="81"/>
  <c r="B67" i="81"/>
  <c r="A67" i="81"/>
  <c r="C66" i="81"/>
  <c r="B66" i="81"/>
  <c r="A66" i="81"/>
  <c r="A65" i="81"/>
  <c r="C64" i="81"/>
  <c r="B64" i="81"/>
  <c r="A64" i="81"/>
  <c r="C63" i="81"/>
  <c r="B63" i="81"/>
  <c r="A63" i="81"/>
  <c r="C62" i="81"/>
  <c r="B62" i="81"/>
  <c r="A62" i="81"/>
  <c r="C61" i="81"/>
  <c r="B61" i="81"/>
  <c r="A61" i="81"/>
  <c r="A59" i="81"/>
  <c r="C58" i="81"/>
  <c r="B58" i="81"/>
  <c r="A58" i="81"/>
  <c r="C57" i="81"/>
  <c r="B57" i="81"/>
  <c r="A57" i="81"/>
  <c r="C56" i="81"/>
  <c r="B56" i="81"/>
  <c r="A56" i="81"/>
  <c r="C55" i="81"/>
  <c r="B55" i="81"/>
  <c r="A55" i="81"/>
  <c r="C54" i="81"/>
  <c r="B54" i="81"/>
  <c r="A54" i="81"/>
  <c r="C53" i="81"/>
  <c r="B53" i="81"/>
  <c r="A53" i="81"/>
  <c r="C52" i="81"/>
  <c r="B52" i="81"/>
  <c r="A52" i="81"/>
  <c r="C51" i="81"/>
  <c r="B51" i="81"/>
  <c r="A51" i="81"/>
  <c r="C50" i="81"/>
  <c r="B50" i="81"/>
  <c r="A50" i="81"/>
  <c r="C49" i="81"/>
  <c r="B49" i="81"/>
  <c r="A49" i="81"/>
  <c r="A48" i="81"/>
  <c r="C47" i="81"/>
  <c r="B47" i="81"/>
  <c r="A47" i="81"/>
  <c r="C46" i="81"/>
  <c r="B46" i="81"/>
  <c r="A46" i="81"/>
  <c r="C45" i="81"/>
  <c r="B45" i="81"/>
  <c r="A45" i="81"/>
  <c r="A44" i="81"/>
  <c r="C43" i="81"/>
  <c r="B43" i="81"/>
  <c r="A43" i="81"/>
  <c r="C42" i="81"/>
  <c r="B42" i="81"/>
  <c r="A42" i="81"/>
  <c r="A41" i="81"/>
  <c r="C40" i="81"/>
  <c r="B40" i="81"/>
  <c r="A40" i="81"/>
  <c r="C39" i="81"/>
  <c r="B39" i="81"/>
  <c r="A39" i="81"/>
  <c r="C38" i="81"/>
  <c r="B38" i="81"/>
  <c r="A38" i="81"/>
  <c r="C37" i="81"/>
  <c r="B37" i="81"/>
  <c r="A37" i="81"/>
  <c r="C36" i="81"/>
  <c r="B36" i="81"/>
  <c r="A36" i="81"/>
  <c r="C35" i="81"/>
  <c r="B35" i="81"/>
  <c r="A35" i="81"/>
  <c r="C34" i="81"/>
  <c r="B34" i="81"/>
  <c r="A34" i="81"/>
  <c r="C33" i="81"/>
  <c r="B33" i="81"/>
  <c r="A33" i="81"/>
  <c r="C32" i="81"/>
  <c r="B32" i="81"/>
  <c r="A32" i="81"/>
  <c r="A31" i="81"/>
  <c r="A30" i="81"/>
  <c r="C28" i="81"/>
  <c r="B28" i="81"/>
  <c r="A28" i="81"/>
  <c r="C27" i="81"/>
  <c r="B27" i="81"/>
  <c r="A27" i="81"/>
  <c r="A26" i="81"/>
  <c r="C24" i="81"/>
  <c r="B24" i="81"/>
  <c r="A24" i="81"/>
  <c r="C23" i="81"/>
  <c r="B23" i="81"/>
  <c r="A23" i="81"/>
  <c r="A22" i="81"/>
  <c r="C21" i="81"/>
  <c r="B21" i="81"/>
  <c r="A21" i="81"/>
  <c r="C20" i="81"/>
  <c r="B20" i="81"/>
  <c r="A20" i="81"/>
  <c r="C19" i="81"/>
  <c r="B19" i="81"/>
  <c r="A19" i="81"/>
  <c r="C18" i="81"/>
  <c r="B18" i="81"/>
  <c r="A18" i="81"/>
  <c r="C17" i="81"/>
  <c r="B17" i="81"/>
  <c r="A17" i="81"/>
  <c r="C14" i="81"/>
  <c r="B14" i="81"/>
  <c r="A14" i="81"/>
  <c r="C13" i="81"/>
  <c r="B13" i="81"/>
  <c r="A13" i="81"/>
  <c r="C12" i="81"/>
  <c r="B12" i="81"/>
  <c r="A12" i="81"/>
  <c r="C11" i="81"/>
  <c r="B11" i="81"/>
  <c r="A11" i="81"/>
  <c r="A10" i="81"/>
  <c r="A9" i="81"/>
  <c r="C7" i="81"/>
  <c r="B7" i="81"/>
  <c r="A7" i="81"/>
  <c r="C4" i="81"/>
  <c r="B4" i="81"/>
  <c r="A4" i="81"/>
  <c r="A3" i="81"/>
  <c r="C152" i="80"/>
  <c r="B152" i="80"/>
  <c r="A152" i="80"/>
  <c r="A151" i="80"/>
  <c r="C150" i="80"/>
  <c r="B150" i="80"/>
  <c r="A150" i="80"/>
  <c r="C149" i="80"/>
  <c r="B149" i="80"/>
  <c r="A149" i="80"/>
  <c r="C148" i="80"/>
  <c r="B148" i="80"/>
  <c r="A148" i="80"/>
  <c r="C147" i="80"/>
  <c r="B147" i="80"/>
  <c r="A147" i="80"/>
  <c r="C146" i="80"/>
  <c r="B146" i="80"/>
  <c r="A146" i="80"/>
  <c r="C145" i="80"/>
  <c r="B145" i="80"/>
  <c r="A145" i="80"/>
  <c r="A144" i="80"/>
  <c r="C125" i="80"/>
  <c r="B125" i="80"/>
  <c r="A125" i="80"/>
  <c r="C124" i="80"/>
  <c r="B124" i="80"/>
  <c r="A124" i="80"/>
  <c r="C123" i="80"/>
  <c r="B123" i="80"/>
  <c r="A123" i="80"/>
  <c r="C122" i="80"/>
  <c r="B122" i="80"/>
  <c r="A122" i="80"/>
  <c r="C121" i="80"/>
  <c r="B121" i="80"/>
  <c r="A121" i="80"/>
  <c r="C120" i="80"/>
  <c r="B120" i="80"/>
  <c r="A120" i="80"/>
  <c r="C119" i="80"/>
  <c r="B119" i="80"/>
  <c r="A119" i="80"/>
  <c r="A118" i="80"/>
  <c r="C117" i="80"/>
  <c r="B117" i="80"/>
  <c r="A117" i="80"/>
  <c r="C116" i="80"/>
  <c r="B116" i="80"/>
  <c r="A116" i="80"/>
  <c r="C115" i="80"/>
  <c r="B115" i="80"/>
  <c r="A115" i="80"/>
  <c r="C114" i="80"/>
  <c r="B114" i="80"/>
  <c r="A114" i="80"/>
  <c r="C113" i="80"/>
  <c r="B113" i="80"/>
  <c r="A113" i="80"/>
  <c r="C112" i="80"/>
  <c r="B112" i="80"/>
  <c r="A112" i="80"/>
  <c r="C111" i="80"/>
  <c r="B111" i="80"/>
  <c r="A111" i="80"/>
  <c r="C110" i="80"/>
  <c r="B110" i="80"/>
  <c r="A110" i="80"/>
  <c r="C109" i="80"/>
  <c r="B109" i="80"/>
  <c r="A109" i="80"/>
  <c r="A108" i="80"/>
  <c r="C107" i="80"/>
  <c r="B107" i="80"/>
  <c r="A107" i="80"/>
  <c r="C106" i="80"/>
  <c r="B106" i="80"/>
  <c r="A106" i="80"/>
  <c r="A105" i="80"/>
  <c r="C104" i="80"/>
  <c r="B104" i="80"/>
  <c r="A104" i="80"/>
  <c r="C103" i="80"/>
  <c r="B103" i="80"/>
  <c r="A103" i="80"/>
  <c r="C101" i="80"/>
  <c r="B101" i="80"/>
  <c r="A101" i="80"/>
  <c r="C99" i="80"/>
  <c r="B99" i="80"/>
  <c r="A99" i="80"/>
  <c r="C98" i="80"/>
  <c r="B98" i="80"/>
  <c r="A98" i="80"/>
  <c r="C97" i="80"/>
  <c r="B97" i="80"/>
  <c r="A97" i="80"/>
  <c r="C96" i="80"/>
  <c r="B96" i="80"/>
  <c r="A96" i="80"/>
  <c r="C95" i="80"/>
  <c r="B95" i="80"/>
  <c r="A95" i="80"/>
  <c r="C94" i="80"/>
  <c r="B94" i="80"/>
  <c r="A94" i="80"/>
  <c r="A93" i="80"/>
  <c r="C92" i="80"/>
  <c r="B92" i="80"/>
  <c r="A92" i="80"/>
  <c r="C91" i="80"/>
  <c r="B91" i="80"/>
  <c r="A91" i="80"/>
  <c r="C90" i="80"/>
  <c r="B90" i="80"/>
  <c r="A90" i="80"/>
  <c r="C89" i="80"/>
  <c r="B89" i="80"/>
  <c r="A89" i="80"/>
  <c r="A88" i="80"/>
  <c r="C87" i="80"/>
  <c r="B87" i="80"/>
  <c r="A87" i="80"/>
  <c r="C86" i="80"/>
  <c r="B86" i="80"/>
  <c r="A86" i="80"/>
  <c r="C85" i="80"/>
  <c r="B85" i="80"/>
  <c r="A85" i="80"/>
  <c r="C84" i="80"/>
  <c r="B84" i="80"/>
  <c r="A84" i="80"/>
  <c r="C83" i="80"/>
  <c r="B83" i="80"/>
  <c r="A83" i="80"/>
  <c r="C82" i="80"/>
  <c r="B82" i="80"/>
  <c r="A82" i="80"/>
  <c r="C81" i="80"/>
  <c r="B81" i="80"/>
  <c r="A81" i="80"/>
  <c r="C80" i="80"/>
  <c r="B80" i="80"/>
  <c r="A80" i="80"/>
  <c r="A79" i="80"/>
  <c r="C78" i="80"/>
  <c r="B78" i="80"/>
  <c r="A78" i="80"/>
  <c r="C77" i="80"/>
  <c r="B77" i="80"/>
  <c r="A77" i="80"/>
  <c r="C76" i="80"/>
  <c r="B76" i="80"/>
  <c r="A76" i="80"/>
  <c r="C75" i="80"/>
  <c r="B75" i="80"/>
  <c r="A75" i="80"/>
  <c r="C74" i="80"/>
  <c r="B74" i="80"/>
  <c r="A74" i="80"/>
  <c r="C73" i="80"/>
  <c r="B73" i="80"/>
  <c r="A73" i="80"/>
  <c r="A72" i="80"/>
  <c r="C71" i="80"/>
  <c r="B71" i="80"/>
  <c r="A71" i="80"/>
  <c r="C70" i="80"/>
  <c r="B70" i="80"/>
  <c r="A70" i="80"/>
  <c r="C69" i="80"/>
  <c r="B69" i="80"/>
  <c r="A69" i="80"/>
  <c r="C68" i="80"/>
  <c r="B68" i="80"/>
  <c r="A68" i="80"/>
  <c r="C67" i="80"/>
  <c r="B67" i="80"/>
  <c r="A67" i="80"/>
  <c r="C66" i="80"/>
  <c r="B66" i="80"/>
  <c r="A66" i="80"/>
  <c r="A65" i="80"/>
  <c r="C64" i="80"/>
  <c r="B64" i="80"/>
  <c r="A64" i="80"/>
  <c r="C63" i="80"/>
  <c r="B63" i="80"/>
  <c r="A63" i="80"/>
  <c r="C62" i="80"/>
  <c r="B62" i="80"/>
  <c r="A62" i="80"/>
  <c r="C61" i="80"/>
  <c r="B61" i="80"/>
  <c r="A61" i="80"/>
  <c r="A59" i="80"/>
  <c r="C58" i="80"/>
  <c r="B58" i="80"/>
  <c r="A58" i="80"/>
  <c r="C57" i="80"/>
  <c r="B57" i="80"/>
  <c r="A57" i="80"/>
  <c r="C56" i="80"/>
  <c r="B56" i="80"/>
  <c r="A56" i="80"/>
  <c r="C55" i="80"/>
  <c r="B55" i="80"/>
  <c r="A55" i="80"/>
  <c r="C54" i="80"/>
  <c r="B54" i="80"/>
  <c r="A54" i="80"/>
  <c r="C53" i="80"/>
  <c r="B53" i="80"/>
  <c r="A53" i="80"/>
  <c r="C52" i="80"/>
  <c r="B52" i="80"/>
  <c r="A52" i="80"/>
  <c r="C51" i="80"/>
  <c r="B51" i="80"/>
  <c r="A51" i="80"/>
  <c r="C50" i="80"/>
  <c r="B50" i="80"/>
  <c r="A50" i="80"/>
  <c r="C49" i="80"/>
  <c r="B49" i="80"/>
  <c r="A49" i="80"/>
  <c r="A48" i="80"/>
  <c r="C47" i="80"/>
  <c r="B47" i="80"/>
  <c r="A47" i="80"/>
  <c r="C46" i="80"/>
  <c r="B46" i="80"/>
  <c r="A46" i="80"/>
  <c r="C45" i="80"/>
  <c r="B45" i="80"/>
  <c r="A45" i="80"/>
  <c r="A44" i="80"/>
  <c r="C43" i="80"/>
  <c r="B43" i="80"/>
  <c r="A43" i="80"/>
  <c r="C42" i="80"/>
  <c r="B42" i="80"/>
  <c r="A42" i="80"/>
  <c r="A41" i="80"/>
  <c r="C40" i="80"/>
  <c r="B40" i="80"/>
  <c r="A40" i="80"/>
  <c r="C39" i="80"/>
  <c r="B39" i="80"/>
  <c r="A39" i="80"/>
  <c r="C38" i="80"/>
  <c r="B38" i="80"/>
  <c r="A38" i="80"/>
  <c r="C37" i="80"/>
  <c r="B37" i="80"/>
  <c r="A37" i="80"/>
  <c r="C36" i="80"/>
  <c r="B36" i="80"/>
  <c r="A36" i="80"/>
  <c r="C35" i="80"/>
  <c r="B35" i="80"/>
  <c r="A35" i="80"/>
  <c r="C34" i="80"/>
  <c r="B34" i="80"/>
  <c r="A34" i="80"/>
  <c r="C33" i="80"/>
  <c r="B33" i="80"/>
  <c r="A33" i="80"/>
  <c r="C32" i="80"/>
  <c r="B32" i="80"/>
  <c r="A32" i="80"/>
  <c r="A31" i="80"/>
  <c r="A30" i="80"/>
  <c r="C28" i="80"/>
  <c r="B28" i="80"/>
  <c r="A28" i="80"/>
  <c r="C27" i="80"/>
  <c r="B27" i="80"/>
  <c r="A27" i="80"/>
  <c r="A26" i="80"/>
  <c r="C24" i="80"/>
  <c r="B24" i="80"/>
  <c r="A24" i="80"/>
  <c r="C23" i="80"/>
  <c r="B23" i="80"/>
  <c r="A23" i="80"/>
  <c r="A22" i="80"/>
  <c r="C21" i="80"/>
  <c r="B21" i="80"/>
  <c r="A21" i="80"/>
  <c r="C20" i="80"/>
  <c r="B20" i="80"/>
  <c r="A20" i="80"/>
  <c r="C19" i="80"/>
  <c r="B19" i="80"/>
  <c r="A19" i="80"/>
  <c r="C18" i="80"/>
  <c r="B18" i="80"/>
  <c r="A18" i="80"/>
  <c r="C17" i="80"/>
  <c r="B17" i="80"/>
  <c r="A17" i="80"/>
  <c r="C14" i="80"/>
  <c r="B14" i="80"/>
  <c r="A14" i="80"/>
  <c r="C13" i="80"/>
  <c r="B13" i="80"/>
  <c r="A13" i="80"/>
  <c r="C12" i="80"/>
  <c r="B12" i="80"/>
  <c r="A12" i="80"/>
  <c r="C11" i="80"/>
  <c r="B11" i="80"/>
  <c r="A11" i="80"/>
  <c r="A10" i="80"/>
  <c r="A9" i="80"/>
  <c r="C7" i="80"/>
  <c r="B7" i="80"/>
  <c r="A7" i="80"/>
  <c r="C4" i="80"/>
  <c r="B4" i="80"/>
  <c r="A4" i="80"/>
  <c r="A3" i="80"/>
  <c r="C152" i="79"/>
  <c r="B152" i="79"/>
  <c r="A152" i="79"/>
  <c r="A151" i="79"/>
  <c r="C150" i="79"/>
  <c r="B150" i="79"/>
  <c r="A150" i="79"/>
  <c r="C149" i="79"/>
  <c r="B149" i="79"/>
  <c r="A149" i="79"/>
  <c r="C148" i="79"/>
  <c r="B148" i="79"/>
  <c r="A148" i="79"/>
  <c r="C147" i="79"/>
  <c r="B147" i="79"/>
  <c r="A147" i="79"/>
  <c r="C146" i="79"/>
  <c r="B146" i="79"/>
  <c r="A146" i="79"/>
  <c r="C145" i="79"/>
  <c r="B145" i="79"/>
  <c r="A145" i="79"/>
  <c r="A144" i="79"/>
  <c r="C125" i="79"/>
  <c r="B125" i="79"/>
  <c r="A125" i="79"/>
  <c r="C124" i="79"/>
  <c r="B124" i="79"/>
  <c r="A124" i="79"/>
  <c r="C123" i="79"/>
  <c r="B123" i="79"/>
  <c r="A123" i="79"/>
  <c r="C122" i="79"/>
  <c r="B122" i="79"/>
  <c r="A122" i="79"/>
  <c r="C121" i="79"/>
  <c r="B121" i="79"/>
  <c r="A121" i="79"/>
  <c r="C120" i="79"/>
  <c r="B120" i="79"/>
  <c r="A120" i="79"/>
  <c r="C119" i="79"/>
  <c r="B119" i="79"/>
  <c r="A119" i="79"/>
  <c r="A118" i="79"/>
  <c r="C117" i="79"/>
  <c r="B117" i="79"/>
  <c r="A117" i="79"/>
  <c r="C116" i="79"/>
  <c r="B116" i="79"/>
  <c r="A116" i="79"/>
  <c r="C115" i="79"/>
  <c r="B115" i="79"/>
  <c r="A115" i="79"/>
  <c r="C114" i="79"/>
  <c r="B114" i="79"/>
  <c r="A114" i="79"/>
  <c r="C113" i="79"/>
  <c r="B113" i="79"/>
  <c r="A113" i="79"/>
  <c r="C112" i="79"/>
  <c r="B112" i="79"/>
  <c r="A112" i="79"/>
  <c r="C111" i="79"/>
  <c r="B111" i="79"/>
  <c r="A111" i="79"/>
  <c r="C110" i="79"/>
  <c r="B110" i="79"/>
  <c r="A110" i="79"/>
  <c r="C109" i="79"/>
  <c r="B109" i="79"/>
  <c r="A109" i="79"/>
  <c r="A108" i="79"/>
  <c r="C107" i="79"/>
  <c r="B107" i="79"/>
  <c r="A107" i="79"/>
  <c r="C106" i="79"/>
  <c r="B106" i="79"/>
  <c r="A106" i="79"/>
  <c r="A105" i="79"/>
  <c r="C104" i="79"/>
  <c r="B104" i="79"/>
  <c r="A104" i="79"/>
  <c r="C103" i="79"/>
  <c r="B103" i="79"/>
  <c r="A103" i="79"/>
  <c r="C101" i="79"/>
  <c r="B101" i="79"/>
  <c r="A101" i="79"/>
  <c r="C99" i="79"/>
  <c r="B99" i="79"/>
  <c r="A99" i="79"/>
  <c r="C98" i="79"/>
  <c r="B98" i="79"/>
  <c r="A98" i="79"/>
  <c r="C97" i="79"/>
  <c r="B97" i="79"/>
  <c r="A97" i="79"/>
  <c r="C96" i="79"/>
  <c r="B96" i="79"/>
  <c r="A96" i="79"/>
  <c r="C95" i="79"/>
  <c r="B95" i="79"/>
  <c r="A95" i="79"/>
  <c r="C94" i="79"/>
  <c r="B94" i="79"/>
  <c r="A94" i="79"/>
  <c r="A93" i="79"/>
  <c r="C92" i="79"/>
  <c r="B92" i="79"/>
  <c r="A92" i="79"/>
  <c r="C91" i="79"/>
  <c r="B91" i="79"/>
  <c r="A91" i="79"/>
  <c r="C90" i="79"/>
  <c r="B90" i="79"/>
  <c r="A90" i="79"/>
  <c r="C89" i="79"/>
  <c r="B89" i="79"/>
  <c r="A89" i="79"/>
  <c r="A88" i="79"/>
  <c r="C87" i="79"/>
  <c r="B87" i="79"/>
  <c r="A87" i="79"/>
  <c r="C86" i="79"/>
  <c r="B86" i="79"/>
  <c r="A86" i="79"/>
  <c r="C85" i="79"/>
  <c r="B85" i="79"/>
  <c r="A85" i="79"/>
  <c r="C84" i="79"/>
  <c r="B84" i="79"/>
  <c r="A84" i="79"/>
  <c r="C83" i="79"/>
  <c r="B83" i="79"/>
  <c r="A83" i="79"/>
  <c r="C82" i="79"/>
  <c r="B82" i="79"/>
  <c r="A82" i="79"/>
  <c r="C81" i="79"/>
  <c r="B81" i="79"/>
  <c r="A81" i="79"/>
  <c r="C80" i="79"/>
  <c r="B80" i="79"/>
  <c r="A80" i="79"/>
  <c r="A79" i="79"/>
  <c r="C78" i="79"/>
  <c r="B78" i="79"/>
  <c r="A78" i="79"/>
  <c r="C77" i="79"/>
  <c r="B77" i="79"/>
  <c r="A77" i="79"/>
  <c r="C76" i="79"/>
  <c r="B76" i="79"/>
  <c r="A76" i="79"/>
  <c r="C75" i="79"/>
  <c r="B75" i="79"/>
  <c r="A75" i="79"/>
  <c r="C74" i="79"/>
  <c r="B74" i="79"/>
  <c r="A74" i="79"/>
  <c r="C73" i="79"/>
  <c r="B73" i="79"/>
  <c r="A73" i="79"/>
  <c r="A72" i="79"/>
  <c r="C71" i="79"/>
  <c r="B71" i="79"/>
  <c r="A71" i="79"/>
  <c r="C70" i="79"/>
  <c r="B70" i="79"/>
  <c r="A70" i="79"/>
  <c r="C69" i="79"/>
  <c r="B69" i="79"/>
  <c r="A69" i="79"/>
  <c r="C68" i="79"/>
  <c r="B68" i="79"/>
  <c r="A68" i="79"/>
  <c r="C67" i="79"/>
  <c r="B67" i="79"/>
  <c r="A67" i="79"/>
  <c r="C66" i="79"/>
  <c r="B66" i="79"/>
  <c r="A66" i="79"/>
  <c r="A65" i="79"/>
  <c r="C64" i="79"/>
  <c r="B64" i="79"/>
  <c r="A64" i="79"/>
  <c r="C63" i="79"/>
  <c r="B63" i="79"/>
  <c r="A63" i="79"/>
  <c r="C62" i="79"/>
  <c r="B62" i="79"/>
  <c r="A62" i="79"/>
  <c r="C61" i="79"/>
  <c r="B61" i="79"/>
  <c r="A61" i="79"/>
  <c r="A59" i="79"/>
  <c r="C58" i="79"/>
  <c r="B58" i="79"/>
  <c r="A58" i="79"/>
  <c r="C57" i="79"/>
  <c r="B57" i="79"/>
  <c r="A57" i="79"/>
  <c r="C56" i="79"/>
  <c r="B56" i="79"/>
  <c r="A56" i="79"/>
  <c r="C55" i="79"/>
  <c r="B55" i="79"/>
  <c r="A55" i="79"/>
  <c r="C54" i="79"/>
  <c r="B54" i="79"/>
  <c r="A54" i="79"/>
  <c r="C53" i="79"/>
  <c r="B53" i="79"/>
  <c r="A53" i="79"/>
  <c r="C52" i="79"/>
  <c r="B52" i="79"/>
  <c r="A52" i="79"/>
  <c r="C51" i="79"/>
  <c r="B51" i="79"/>
  <c r="A51" i="79"/>
  <c r="C50" i="79"/>
  <c r="B50" i="79"/>
  <c r="A50" i="79"/>
  <c r="C49" i="79"/>
  <c r="B49" i="79"/>
  <c r="A49" i="79"/>
  <c r="A48" i="79"/>
  <c r="C47" i="79"/>
  <c r="B47" i="79"/>
  <c r="A47" i="79"/>
  <c r="C46" i="79"/>
  <c r="B46" i="79"/>
  <c r="A46" i="79"/>
  <c r="C45" i="79"/>
  <c r="B45" i="79"/>
  <c r="A45" i="79"/>
  <c r="A44" i="79"/>
  <c r="C43" i="79"/>
  <c r="B43" i="79"/>
  <c r="A43" i="79"/>
  <c r="C42" i="79"/>
  <c r="B42" i="79"/>
  <c r="A42" i="79"/>
  <c r="A41" i="79"/>
  <c r="C40" i="79"/>
  <c r="B40" i="79"/>
  <c r="A40" i="79"/>
  <c r="C39" i="79"/>
  <c r="B39" i="79"/>
  <c r="A39" i="79"/>
  <c r="C38" i="79"/>
  <c r="B38" i="79"/>
  <c r="A38" i="79"/>
  <c r="C37" i="79"/>
  <c r="B37" i="79"/>
  <c r="A37" i="79"/>
  <c r="C36" i="79"/>
  <c r="B36" i="79"/>
  <c r="A36" i="79"/>
  <c r="C35" i="79"/>
  <c r="B35" i="79"/>
  <c r="A35" i="79"/>
  <c r="C34" i="79"/>
  <c r="B34" i="79"/>
  <c r="A34" i="79"/>
  <c r="C33" i="79"/>
  <c r="B33" i="79"/>
  <c r="A33" i="79"/>
  <c r="C32" i="79"/>
  <c r="B32" i="79"/>
  <c r="A32" i="79"/>
  <c r="A31" i="79"/>
  <c r="A30" i="79"/>
  <c r="C28" i="79"/>
  <c r="B28" i="79"/>
  <c r="A28" i="79"/>
  <c r="C27" i="79"/>
  <c r="B27" i="79"/>
  <c r="A27" i="79"/>
  <c r="A26" i="79"/>
  <c r="C24" i="79"/>
  <c r="B24" i="79"/>
  <c r="A24" i="79"/>
  <c r="C23" i="79"/>
  <c r="B23" i="79"/>
  <c r="A23" i="79"/>
  <c r="A22" i="79"/>
  <c r="C21" i="79"/>
  <c r="B21" i="79"/>
  <c r="A21" i="79"/>
  <c r="C20" i="79"/>
  <c r="B20" i="79"/>
  <c r="A20" i="79"/>
  <c r="C19" i="79"/>
  <c r="B19" i="79"/>
  <c r="A19" i="79"/>
  <c r="C18" i="79"/>
  <c r="B18" i="79"/>
  <c r="A18" i="79"/>
  <c r="C17" i="79"/>
  <c r="B17" i="79"/>
  <c r="A17" i="79"/>
  <c r="C14" i="79"/>
  <c r="B14" i="79"/>
  <c r="A14" i="79"/>
  <c r="C13" i="79"/>
  <c r="B13" i="79"/>
  <c r="A13" i="79"/>
  <c r="C12" i="79"/>
  <c r="B12" i="79"/>
  <c r="A12" i="79"/>
  <c r="C11" i="79"/>
  <c r="B11" i="79"/>
  <c r="A11" i="79"/>
  <c r="A10" i="79"/>
  <c r="A9" i="79"/>
  <c r="C7" i="79"/>
  <c r="B7" i="79"/>
  <c r="A7" i="79"/>
  <c r="C4" i="79"/>
  <c r="B4" i="79"/>
  <c r="A4" i="79"/>
  <c r="A3" i="79"/>
  <c r="C152" i="78"/>
  <c r="B152" i="78"/>
  <c r="A152" i="78"/>
  <c r="A151" i="78"/>
  <c r="C150" i="78"/>
  <c r="B150" i="78"/>
  <c r="A150" i="78"/>
  <c r="C149" i="78"/>
  <c r="B149" i="78"/>
  <c r="A149" i="78"/>
  <c r="C148" i="78"/>
  <c r="B148" i="78"/>
  <c r="A148" i="78"/>
  <c r="C147" i="78"/>
  <c r="B147" i="78"/>
  <c r="A147" i="78"/>
  <c r="C146" i="78"/>
  <c r="B146" i="78"/>
  <c r="A146" i="78"/>
  <c r="C145" i="78"/>
  <c r="B145" i="78"/>
  <c r="A145" i="78"/>
  <c r="A144" i="78"/>
  <c r="C125" i="78"/>
  <c r="B125" i="78"/>
  <c r="A125" i="78"/>
  <c r="C124" i="78"/>
  <c r="B124" i="78"/>
  <c r="A124" i="78"/>
  <c r="C123" i="78"/>
  <c r="B123" i="78"/>
  <c r="A123" i="78"/>
  <c r="C122" i="78"/>
  <c r="B122" i="78"/>
  <c r="A122" i="78"/>
  <c r="C121" i="78"/>
  <c r="B121" i="78"/>
  <c r="A121" i="78"/>
  <c r="C120" i="78"/>
  <c r="B120" i="78"/>
  <c r="A120" i="78"/>
  <c r="C119" i="78"/>
  <c r="B119" i="78"/>
  <c r="A119" i="78"/>
  <c r="A118" i="78"/>
  <c r="C117" i="78"/>
  <c r="B117" i="78"/>
  <c r="A117" i="78"/>
  <c r="C116" i="78"/>
  <c r="B116" i="78"/>
  <c r="A116" i="78"/>
  <c r="C115" i="78"/>
  <c r="B115" i="78"/>
  <c r="A115" i="78"/>
  <c r="C114" i="78"/>
  <c r="B114" i="78"/>
  <c r="A114" i="78"/>
  <c r="C113" i="78"/>
  <c r="B113" i="78"/>
  <c r="A113" i="78"/>
  <c r="C112" i="78"/>
  <c r="B112" i="78"/>
  <c r="A112" i="78"/>
  <c r="C111" i="78"/>
  <c r="B111" i="78"/>
  <c r="A111" i="78"/>
  <c r="C110" i="78"/>
  <c r="B110" i="78"/>
  <c r="A110" i="78"/>
  <c r="C109" i="78"/>
  <c r="B109" i="78"/>
  <c r="A109" i="78"/>
  <c r="A108" i="78"/>
  <c r="C107" i="78"/>
  <c r="B107" i="78"/>
  <c r="A107" i="78"/>
  <c r="C106" i="78"/>
  <c r="B106" i="78"/>
  <c r="A106" i="78"/>
  <c r="A105" i="78"/>
  <c r="C104" i="78"/>
  <c r="B104" i="78"/>
  <c r="A104" i="78"/>
  <c r="C103" i="78"/>
  <c r="B103" i="78"/>
  <c r="A103" i="78"/>
  <c r="C101" i="78"/>
  <c r="B101" i="78"/>
  <c r="A101" i="78"/>
  <c r="C99" i="78"/>
  <c r="B99" i="78"/>
  <c r="A99" i="78"/>
  <c r="C98" i="78"/>
  <c r="B98" i="78"/>
  <c r="A98" i="78"/>
  <c r="C97" i="78"/>
  <c r="B97" i="78"/>
  <c r="A97" i="78"/>
  <c r="C96" i="78"/>
  <c r="B96" i="78"/>
  <c r="A96" i="78"/>
  <c r="C95" i="78"/>
  <c r="B95" i="78"/>
  <c r="A95" i="78"/>
  <c r="C94" i="78"/>
  <c r="B94" i="78"/>
  <c r="A94" i="78"/>
  <c r="A93" i="78"/>
  <c r="C92" i="78"/>
  <c r="B92" i="78"/>
  <c r="A92" i="78"/>
  <c r="C91" i="78"/>
  <c r="B91" i="78"/>
  <c r="A91" i="78"/>
  <c r="C90" i="78"/>
  <c r="B90" i="78"/>
  <c r="A90" i="78"/>
  <c r="C89" i="78"/>
  <c r="B89" i="78"/>
  <c r="A89" i="78"/>
  <c r="A88" i="78"/>
  <c r="C87" i="78"/>
  <c r="B87" i="78"/>
  <c r="A87" i="78"/>
  <c r="C86" i="78"/>
  <c r="B86" i="78"/>
  <c r="A86" i="78"/>
  <c r="C85" i="78"/>
  <c r="B85" i="78"/>
  <c r="A85" i="78"/>
  <c r="C84" i="78"/>
  <c r="B84" i="78"/>
  <c r="A84" i="78"/>
  <c r="C83" i="78"/>
  <c r="B83" i="78"/>
  <c r="A83" i="78"/>
  <c r="C82" i="78"/>
  <c r="B82" i="78"/>
  <c r="A82" i="78"/>
  <c r="C81" i="78"/>
  <c r="B81" i="78"/>
  <c r="A81" i="78"/>
  <c r="C80" i="78"/>
  <c r="B80" i="78"/>
  <c r="A80" i="78"/>
  <c r="A79" i="78"/>
  <c r="C78" i="78"/>
  <c r="B78" i="78"/>
  <c r="A78" i="78"/>
  <c r="C77" i="78"/>
  <c r="B77" i="78"/>
  <c r="A77" i="78"/>
  <c r="C76" i="78"/>
  <c r="B76" i="78"/>
  <c r="A76" i="78"/>
  <c r="C75" i="78"/>
  <c r="B75" i="78"/>
  <c r="A75" i="78"/>
  <c r="C74" i="78"/>
  <c r="B74" i="78"/>
  <c r="A74" i="78"/>
  <c r="C73" i="78"/>
  <c r="B73" i="78"/>
  <c r="A73" i="78"/>
  <c r="A72" i="78"/>
  <c r="C71" i="78"/>
  <c r="B71" i="78"/>
  <c r="A71" i="78"/>
  <c r="C70" i="78"/>
  <c r="B70" i="78"/>
  <c r="A70" i="78"/>
  <c r="C69" i="78"/>
  <c r="B69" i="78"/>
  <c r="A69" i="78"/>
  <c r="C68" i="78"/>
  <c r="B68" i="78"/>
  <c r="A68" i="78"/>
  <c r="C67" i="78"/>
  <c r="B67" i="78"/>
  <c r="A67" i="78"/>
  <c r="C66" i="78"/>
  <c r="B66" i="78"/>
  <c r="A66" i="78"/>
  <c r="A65" i="78"/>
  <c r="C64" i="78"/>
  <c r="B64" i="78"/>
  <c r="A64" i="78"/>
  <c r="C63" i="78"/>
  <c r="B63" i="78"/>
  <c r="A63" i="78"/>
  <c r="C62" i="78"/>
  <c r="B62" i="78"/>
  <c r="A62" i="78"/>
  <c r="C61" i="78"/>
  <c r="B61" i="78"/>
  <c r="A61" i="78"/>
  <c r="A59" i="78"/>
  <c r="C58" i="78"/>
  <c r="B58" i="78"/>
  <c r="A58" i="78"/>
  <c r="C57" i="78"/>
  <c r="B57" i="78"/>
  <c r="A57" i="78"/>
  <c r="C56" i="78"/>
  <c r="B56" i="78"/>
  <c r="A56" i="78"/>
  <c r="C55" i="78"/>
  <c r="B55" i="78"/>
  <c r="A55" i="78"/>
  <c r="C54" i="78"/>
  <c r="B54" i="78"/>
  <c r="A54" i="78"/>
  <c r="C53" i="78"/>
  <c r="B53" i="78"/>
  <c r="A53" i="78"/>
  <c r="C52" i="78"/>
  <c r="B52" i="78"/>
  <c r="A52" i="78"/>
  <c r="C51" i="78"/>
  <c r="B51" i="78"/>
  <c r="A51" i="78"/>
  <c r="C50" i="78"/>
  <c r="B50" i="78"/>
  <c r="A50" i="78"/>
  <c r="C49" i="78"/>
  <c r="B49" i="78"/>
  <c r="A49" i="78"/>
  <c r="A48" i="78"/>
  <c r="C47" i="78"/>
  <c r="B47" i="78"/>
  <c r="A47" i="78"/>
  <c r="C46" i="78"/>
  <c r="B46" i="78"/>
  <c r="A46" i="78"/>
  <c r="C45" i="78"/>
  <c r="B45" i="78"/>
  <c r="A45" i="78"/>
  <c r="A44" i="78"/>
  <c r="C43" i="78"/>
  <c r="B43" i="78"/>
  <c r="A43" i="78"/>
  <c r="C42" i="78"/>
  <c r="B42" i="78"/>
  <c r="A42" i="78"/>
  <c r="A41" i="78"/>
  <c r="C40" i="78"/>
  <c r="B40" i="78"/>
  <c r="A40" i="78"/>
  <c r="C39" i="78"/>
  <c r="B39" i="78"/>
  <c r="A39" i="78"/>
  <c r="C38" i="78"/>
  <c r="B38" i="78"/>
  <c r="A38" i="78"/>
  <c r="C37" i="78"/>
  <c r="B37" i="78"/>
  <c r="A37" i="78"/>
  <c r="C36" i="78"/>
  <c r="B36" i="78"/>
  <c r="A36" i="78"/>
  <c r="C35" i="78"/>
  <c r="B35" i="78"/>
  <c r="A35" i="78"/>
  <c r="C34" i="78"/>
  <c r="B34" i="78"/>
  <c r="A34" i="78"/>
  <c r="C33" i="78"/>
  <c r="B33" i="78"/>
  <c r="A33" i="78"/>
  <c r="C32" i="78"/>
  <c r="B32" i="78"/>
  <c r="A32" i="78"/>
  <c r="A31" i="78"/>
  <c r="A30" i="78"/>
  <c r="C28" i="78"/>
  <c r="B28" i="78"/>
  <c r="A28" i="78"/>
  <c r="C27" i="78"/>
  <c r="B27" i="78"/>
  <c r="A27" i="78"/>
  <c r="A26" i="78"/>
  <c r="C24" i="78"/>
  <c r="B24" i="78"/>
  <c r="A24" i="78"/>
  <c r="C23" i="78"/>
  <c r="B23" i="78"/>
  <c r="A23" i="78"/>
  <c r="A22" i="78"/>
  <c r="C21" i="78"/>
  <c r="B21" i="78"/>
  <c r="A21" i="78"/>
  <c r="C20" i="78"/>
  <c r="B20" i="78"/>
  <c r="A20" i="78"/>
  <c r="C19" i="78"/>
  <c r="B19" i="78"/>
  <c r="A19" i="78"/>
  <c r="C18" i="78"/>
  <c r="B18" i="78"/>
  <c r="A18" i="78"/>
  <c r="C17" i="78"/>
  <c r="B17" i="78"/>
  <c r="A17" i="78"/>
  <c r="C14" i="78"/>
  <c r="B14" i="78"/>
  <c r="A14" i="78"/>
  <c r="C13" i="78"/>
  <c r="B13" i="78"/>
  <c r="A13" i="78"/>
  <c r="C12" i="78"/>
  <c r="B12" i="78"/>
  <c r="A12" i="78"/>
  <c r="C11" i="78"/>
  <c r="B11" i="78"/>
  <c r="A11" i="78"/>
  <c r="A10" i="78"/>
  <c r="A9" i="78"/>
  <c r="C7" i="78"/>
  <c r="B7" i="78"/>
  <c r="A7" i="78"/>
  <c r="C4" i="78"/>
  <c r="B4" i="78"/>
  <c r="A4" i="78"/>
  <c r="A3" i="78"/>
  <c r="C152" i="77"/>
  <c r="B152" i="77"/>
  <c r="A152" i="77"/>
  <c r="A151" i="77"/>
  <c r="C150" i="77"/>
  <c r="B150" i="77"/>
  <c r="A150" i="77"/>
  <c r="C149" i="77"/>
  <c r="B149" i="77"/>
  <c r="A149" i="77"/>
  <c r="C148" i="77"/>
  <c r="B148" i="77"/>
  <c r="A148" i="77"/>
  <c r="C147" i="77"/>
  <c r="B147" i="77"/>
  <c r="A147" i="77"/>
  <c r="C146" i="77"/>
  <c r="B146" i="77"/>
  <c r="A146" i="77"/>
  <c r="C145" i="77"/>
  <c r="B145" i="77"/>
  <c r="A145" i="77"/>
  <c r="A144" i="77"/>
  <c r="C125" i="77"/>
  <c r="B125" i="77"/>
  <c r="A125" i="77"/>
  <c r="C124" i="77"/>
  <c r="B124" i="77"/>
  <c r="A124" i="77"/>
  <c r="C123" i="77"/>
  <c r="B123" i="77"/>
  <c r="A123" i="77"/>
  <c r="C122" i="77"/>
  <c r="B122" i="77"/>
  <c r="A122" i="77"/>
  <c r="C121" i="77"/>
  <c r="B121" i="77"/>
  <c r="A121" i="77"/>
  <c r="C120" i="77"/>
  <c r="B120" i="77"/>
  <c r="A120" i="77"/>
  <c r="C119" i="77"/>
  <c r="B119" i="77"/>
  <c r="A119" i="77"/>
  <c r="A118" i="77"/>
  <c r="C117" i="77"/>
  <c r="B117" i="77"/>
  <c r="A117" i="77"/>
  <c r="C116" i="77"/>
  <c r="B116" i="77"/>
  <c r="A116" i="77"/>
  <c r="C115" i="77"/>
  <c r="B115" i="77"/>
  <c r="A115" i="77"/>
  <c r="C114" i="77"/>
  <c r="B114" i="77"/>
  <c r="A114" i="77"/>
  <c r="C113" i="77"/>
  <c r="B113" i="77"/>
  <c r="A113" i="77"/>
  <c r="C112" i="77"/>
  <c r="B112" i="77"/>
  <c r="A112" i="77"/>
  <c r="C111" i="77"/>
  <c r="B111" i="77"/>
  <c r="A111" i="77"/>
  <c r="C110" i="77"/>
  <c r="B110" i="77"/>
  <c r="A110" i="77"/>
  <c r="C109" i="77"/>
  <c r="B109" i="77"/>
  <c r="A109" i="77"/>
  <c r="A108" i="77"/>
  <c r="C107" i="77"/>
  <c r="B107" i="77"/>
  <c r="A107" i="77"/>
  <c r="C106" i="77"/>
  <c r="B106" i="77"/>
  <c r="A106" i="77"/>
  <c r="A105" i="77"/>
  <c r="C104" i="77"/>
  <c r="B104" i="77"/>
  <c r="A104" i="77"/>
  <c r="C103" i="77"/>
  <c r="B103" i="77"/>
  <c r="A103" i="77"/>
  <c r="C101" i="77"/>
  <c r="B101" i="77"/>
  <c r="A101" i="77"/>
  <c r="C99" i="77"/>
  <c r="B99" i="77"/>
  <c r="A99" i="77"/>
  <c r="C98" i="77"/>
  <c r="B98" i="77"/>
  <c r="A98" i="77"/>
  <c r="C97" i="77"/>
  <c r="B97" i="77"/>
  <c r="A97" i="77"/>
  <c r="C96" i="77"/>
  <c r="B96" i="77"/>
  <c r="A96" i="77"/>
  <c r="C95" i="77"/>
  <c r="B95" i="77"/>
  <c r="A95" i="77"/>
  <c r="C94" i="77"/>
  <c r="B94" i="77"/>
  <c r="A94" i="77"/>
  <c r="A93" i="77"/>
  <c r="C92" i="77"/>
  <c r="B92" i="77"/>
  <c r="A92" i="77"/>
  <c r="C91" i="77"/>
  <c r="B91" i="77"/>
  <c r="A91" i="77"/>
  <c r="C90" i="77"/>
  <c r="B90" i="77"/>
  <c r="A90" i="77"/>
  <c r="C89" i="77"/>
  <c r="B89" i="77"/>
  <c r="A89" i="77"/>
  <c r="A88" i="77"/>
  <c r="C87" i="77"/>
  <c r="B87" i="77"/>
  <c r="A87" i="77"/>
  <c r="C86" i="77"/>
  <c r="B86" i="77"/>
  <c r="A86" i="77"/>
  <c r="C85" i="77"/>
  <c r="B85" i="77"/>
  <c r="A85" i="77"/>
  <c r="C84" i="77"/>
  <c r="B84" i="77"/>
  <c r="A84" i="77"/>
  <c r="C83" i="77"/>
  <c r="B83" i="77"/>
  <c r="A83" i="77"/>
  <c r="C82" i="77"/>
  <c r="B82" i="77"/>
  <c r="A82" i="77"/>
  <c r="C81" i="77"/>
  <c r="B81" i="77"/>
  <c r="A81" i="77"/>
  <c r="C80" i="77"/>
  <c r="B80" i="77"/>
  <c r="A80" i="77"/>
  <c r="A79" i="77"/>
  <c r="C78" i="77"/>
  <c r="B78" i="77"/>
  <c r="A78" i="77"/>
  <c r="C77" i="77"/>
  <c r="B77" i="77"/>
  <c r="A77" i="77"/>
  <c r="C76" i="77"/>
  <c r="B76" i="77"/>
  <c r="A76" i="77"/>
  <c r="C75" i="77"/>
  <c r="B75" i="77"/>
  <c r="A75" i="77"/>
  <c r="C74" i="77"/>
  <c r="B74" i="77"/>
  <c r="A74" i="77"/>
  <c r="C73" i="77"/>
  <c r="B73" i="77"/>
  <c r="A73" i="77"/>
  <c r="A72" i="77"/>
  <c r="C71" i="77"/>
  <c r="B71" i="77"/>
  <c r="A71" i="77"/>
  <c r="C70" i="77"/>
  <c r="B70" i="77"/>
  <c r="A70" i="77"/>
  <c r="C69" i="77"/>
  <c r="B69" i="77"/>
  <c r="A69" i="77"/>
  <c r="C68" i="77"/>
  <c r="B68" i="77"/>
  <c r="A68" i="77"/>
  <c r="C67" i="77"/>
  <c r="B67" i="77"/>
  <c r="A67" i="77"/>
  <c r="C66" i="77"/>
  <c r="B66" i="77"/>
  <c r="A66" i="77"/>
  <c r="A65" i="77"/>
  <c r="C64" i="77"/>
  <c r="B64" i="77"/>
  <c r="A64" i="77"/>
  <c r="C63" i="77"/>
  <c r="B63" i="77"/>
  <c r="A63" i="77"/>
  <c r="C62" i="77"/>
  <c r="B62" i="77"/>
  <c r="A62" i="77"/>
  <c r="C61" i="77"/>
  <c r="B61" i="77"/>
  <c r="A61" i="77"/>
  <c r="A59" i="77"/>
  <c r="C58" i="77"/>
  <c r="B58" i="77"/>
  <c r="A58" i="77"/>
  <c r="C57" i="77"/>
  <c r="B57" i="77"/>
  <c r="A57" i="77"/>
  <c r="C56" i="77"/>
  <c r="B56" i="77"/>
  <c r="A56" i="77"/>
  <c r="C55" i="77"/>
  <c r="B55" i="77"/>
  <c r="A55" i="77"/>
  <c r="C54" i="77"/>
  <c r="B54" i="77"/>
  <c r="A54" i="77"/>
  <c r="C53" i="77"/>
  <c r="B53" i="77"/>
  <c r="A53" i="77"/>
  <c r="C52" i="77"/>
  <c r="B52" i="77"/>
  <c r="A52" i="77"/>
  <c r="C51" i="77"/>
  <c r="B51" i="77"/>
  <c r="A51" i="77"/>
  <c r="C50" i="77"/>
  <c r="B50" i="77"/>
  <c r="A50" i="77"/>
  <c r="C49" i="77"/>
  <c r="B49" i="77"/>
  <c r="A49" i="77"/>
  <c r="A48" i="77"/>
  <c r="C47" i="77"/>
  <c r="B47" i="77"/>
  <c r="A47" i="77"/>
  <c r="C46" i="77"/>
  <c r="B46" i="77"/>
  <c r="A46" i="77"/>
  <c r="C45" i="77"/>
  <c r="B45" i="77"/>
  <c r="A45" i="77"/>
  <c r="A44" i="77"/>
  <c r="C43" i="77"/>
  <c r="B43" i="77"/>
  <c r="A43" i="77"/>
  <c r="C42" i="77"/>
  <c r="B42" i="77"/>
  <c r="A42" i="77"/>
  <c r="A41" i="77"/>
  <c r="C40" i="77"/>
  <c r="B40" i="77"/>
  <c r="A40" i="77"/>
  <c r="C39" i="77"/>
  <c r="B39" i="77"/>
  <c r="A39" i="77"/>
  <c r="C38" i="77"/>
  <c r="B38" i="77"/>
  <c r="A38" i="77"/>
  <c r="C37" i="77"/>
  <c r="B37" i="77"/>
  <c r="A37" i="77"/>
  <c r="C36" i="77"/>
  <c r="B36" i="77"/>
  <c r="A36" i="77"/>
  <c r="C35" i="77"/>
  <c r="B35" i="77"/>
  <c r="A35" i="77"/>
  <c r="C34" i="77"/>
  <c r="B34" i="77"/>
  <c r="A34" i="77"/>
  <c r="C33" i="77"/>
  <c r="B33" i="77"/>
  <c r="A33" i="77"/>
  <c r="C32" i="77"/>
  <c r="B32" i="77"/>
  <c r="A32" i="77"/>
  <c r="A31" i="77"/>
  <c r="A30" i="77"/>
  <c r="C28" i="77"/>
  <c r="B28" i="77"/>
  <c r="A28" i="77"/>
  <c r="C27" i="77"/>
  <c r="B27" i="77"/>
  <c r="A27" i="77"/>
  <c r="A26" i="77"/>
  <c r="C24" i="77"/>
  <c r="B24" i="77"/>
  <c r="A24" i="77"/>
  <c r="C23" i="77"/>
  <c r="B23" i="77"/>
  <c r="A23" i="77"/>
  <c r="A22" i="77"/>
  <c r="C21" i="77"/>
  <c r="B21" i="77"/>
  <c r="A21" i="77"/>
  <c r="C20" i="77"/>
  <c r="B20" i="77"/>
  <c r="A20" i="77"/>
  <c r="C19" i="77"/>
  <c r="B19" i="77"/>
  <c r="A19" i="77"/>
  <c r="C18" i="77"/>
  <c r="B18" i="77"/>
  <c r="A18" i="77"/>
  <c r="C17" i="77"/>
  <c r="B17" i="77"/>
  <c r="A17" i="77"/>
  <c r="C14" i="77"/>
  <c r="B14" i="77"/>
  <c r="A14" i="77"/>
  <c r="C13" i="77"/>
  <c r="B13" i="77"/>
  <c r="A13" i="77"/>
  <c r="C12" i="77"/>
  <c r="B12" i="77"/>
  <c r="A12" i="77"/>
  <c r="C11" i="77"/>
  <c r="B11" i="77"/>
  <c r="A11" i="77"/>
  <c r="A10" i="77"/>
  <c r="A9" i="77"/>
  <c r="C7" i="77"/>
  <c r="B7" i="77"/>
  <c r="A7" i="77"/>
  <c r="C4" i="77"/>
  <c r="B4" i="77"/>
  <c r="A4" i="77"/>
  <c r="A3" i="77"/>
  <c r="C152" i="76"/>
  <c r="B152" i="76"/>
  <c r="A152" i="76"/>
  <c r="A151" i="76"/>
  <c r="C150" i="76"/>
  <c r="B150" i="76"/>
  <c r="A150" i="76"/>
  <c r="C149" i="76"/>
  <c r="B149" i="76"/>
  <c r="A149" i="76"/>
  <c r="C148" i="76"/>
  <c r="B148" i="76"/>
  <c r="A148" i="76"/>
  <c r="C147" i="76"/>
  <c r="B147" i="76"/>
  <c r="A147" i="76"/>
  <c r="C146" i="76"/>
  <c r="B146" i="76"/>
  <c r="A146" i="76"/>
  <c r="C145" i="76"/>
  <c r="B145" i="76"/>
  <c r="A145" i="76"/>
  <c r="A144" i="76"/>
  <c r="C125" i="76"/>
  <c r="B125" i="76"/>
  <c r="A125" i="76"/>
  <c r="C124" i="76"/>
  <c r="B124" i="76"/>
  <c r="A124" i="76"/>
  <c r="C123" i="76"/>
  <c r="B123" i="76"/>
  <c r="A123" i="76"/>
  <c r="C122" i="76"/>
  <c r="B122" i="76"/>
  <c r="A122" i="76"/>
  <c r="C121" i="76"/>
  <c r="B121" i="76"/>
  <c r="A121" i="76"/>
  <c r="C120" i="76"/>
  <c r="B120" i="76"/>
  <c r="A120" i="76"/>
  <c r="C119" i="76"/>
  <c r="B119" i="76"/>
  <c r="A119" i="76"/>
  <c r="A118" i="76"/>
  <c r="C117" i="76"/>
  <c r="B117" i="76"/>
  <c r="A117" i="76"/>
  <c r="C116" i="76"/>
  <c r="B116" i="76"/>
  <c r="A116" i="76"/>
  <c r="C115" i="76"/>
  <c r="B115" i="76"/>
  <c r="A115" i="76"/>
  <c r="C114" i="76"/>
  <c r="B114" i="76"/>
  <c r="A114" i="76"/>
  <c r="C113" i="76"/>
  <c r="B113" i="76"/>
  <c r="A113" i="76"/>
  <c r="C112" i="76"/>
  <c r="B112" i="76"/>
  <c r="A112" i="76"/>
  <c r="C111" i="76"/>
  <c r="B111" i="76"/>
  <c r="A111" i="76"/>
  <c r="C110" i="76"/>
  <c r="B110" i="76"/>
  <c r="A110" i="76"/>
  <c r="C109" i="76"/>
  <c r="B109" i="76"/>
  <c r="A109" i="76"/>
  <c r="A108" i="76"/>
  <c r="C107" i="76"/>
  <c r="B107" i="76"/>
  <c r="A107" i="76"/>
  <c r="C106" i="76"/>
  <c r="B106" i="76"/>
  <c r="A106" i="76"/>
  <c r="A105" i="76"/>
  <c r="C104" i="76"/>
  <c r="B104" i="76"/>
  <c r="A104" i="76"/>
  <c r="C103" i="76"/>
  <c r="B103" i="76"/>
  <c r="A103" i="76"/>
  <c r="C101" i="76"/>
  <c r="B101" i="76"/>
  <c r="A101" i="76"/>
  <c r="C99" i="76"/>
  <c r="B99" i="76"/>
  <c r="A99" i="76"/>
  <c r="C98" i="76"/>
  <c r="B98" i="76"/>
  <c r="A98" i="76"/>
  <c r="C97" i="76"/>
  <c r="B97" i="76"/>
  <c r="A97" i="76"/>
  <c r="C96" i="76"/>
  <c r="B96" i="76"/>
  <c r="A96" i="76"/>
  <c r="C95" i="76"/>
  <c r="B95" i="76"/>
  <c r="A95" i="76"/>
  <c r="C94" i="76"/>
  <c r="B94" i="76"/>
  <c r="A94" i="76"/>
  <c r="A93" i="76"/>
  <c r="C92" i="76"/>
  <c r="B92" i="76"/>
  <c r="A92" i="76"/>
  <c r="C91" i="76"/>
  <c r="B91" i="76"/>
  <c r="A91" i="76"/>
  <c r="C90" i="76"/>
  <c r="B90" i="76"/>
  <c r="A90" i="76"/>
  <c r="C89" i="76"/>
  <c r="B89" i="76"/>
  <c r="A89" i="76"/>
  <c r="A88" i="76"/>
  <c r="C87" i="76"/>
  <c r="B87" i="76"/>
  <c r="A87" i="76"/>
  <c r="C86" i="76"/>
  <c r="B86" i="76"/>
  <c r="A86" i="76"/>
  <c r="C85" i="76"/>
  <c r="B85" i="76"/>
  <c r="A85" i="76"/>
  <c r="C84" i="76"/>
  <c r="B84" i="76"/>
  <c r="A84" i="76"/>
  <c r="C83" i="76"/>
  <c r="B83" i="76"/>
  <c r="A83" i="76"/>
  <c r="C82" i="76"/>
  <c r="B82" i="76"/>
  <c r="A82" i="76"/>
  <c r="C81" i="76"/>
  <c r="B81" i="76"/>
  <c r="A81" i="76"/>
  <c r="C80" i="76"/>
  <c r="B80" i="76"/>
  <c r="A80" i="76"/>
  <c r="A79" i="76"/>
  <c r="C78" i="76"/>
  <c r="B78" i="76"/>
  <c r="A78" i="76"/>
  <c r="C77" i="76"/>
  <c r="B77" i="76"/>
  <c r="A77" i="76"/>
  <c r="C76" i="76"/>
  <c r="B76" i="76"/>
  <c r="A76" i="76"/>
  <c r="C75" i="76"/>
  <c r="B75" i="76"/>
  <c r="A75" i="76"/>
  <c r="C74" i="76"/>
  <c r="B74" i="76"/>
  <c r="A74" i="76"/>
  <c r="C73" i="76"/>
  <c r="B73" i="76"/>
  <c r="A73" i="76"/>
  <c r="A72" i="76"/>
  <c r="C71" i="76"/>
  <c r="B71" i="76"/>
  <c r="A71" i="76"/>
  <c r="C70" i="76"/>
  <c r="B70" i="76"/>
  <c r="A70" i="76"/>
  <c r="C69" i="76"/>
  <c r="B69" i="76"/>
  <c r="A69" i="76"/>
  <c r="C68" i="76"/>
  <c r="B68" i="76"/>
  <c r="A68" i="76"/>
  <c r="C67" i="76"/>
  <c r="B67" i="76"/>
  <c r="A67" i="76"/>
  <c r="C66" i="76"/>
  <c r="B66" i="76"/>
  <c r="A66" i="76"/>
  <c r="A65" i="76"/>
  <c r="C64" i="76"/>
  <c r="B64" i="76"/>
  <c r="A64" i="76"/>
  <c r="C63" i="76"/>
  <c r="B63" i="76"/>
  <c r="A63" i="76"/>
  <c r="C62" i="76"/>
  <c r="B62" i="76"/>
  <c r="A62" i="76"/>
  <c r="C61" i="76"/>
  <c r="B61" i="76"/>
  <c r="A61" i="76"/>
  <c r="A59" i="76"/>
  <c r="C58" i="76"/>
  <c r="B58" i="76"/>
  <c r="A58" i="76"/>
  <c r="C57" i="76"/>
  <c r="B57" i="76"/>
  <c r="A57" i="76"/>
  <c r="C56" i="76"/>
  <c r="B56" i="76"/>
  <c r="A56" i="76"/>
  <c r="C55" i="76"/>
  <c r="B55" i="76"/>
  <c r="A55" i="76"/>
  <c r="C54" i="76"/>
  <c r="B54" i="76"/>
  <c r="A54" i="76"/>
  <c r="C53" i="76"/>
  <c r="B53" i="76"/>
  <c r="A53" i="76"/>
  <c r="C52" i="76"/>
  <c r="B52" i="76"/>
  <c r="A52" i="76"/>
  <c r="C51" i="76"/>
  <c r="B51" i="76"/>
  <c r="A51" i="76"/>
  <c r="C50" i="76"/>
  <c r="B50" i="76"/>
  <c r="A50" i="76"/>
  <c r="C49" i="76"/>
  <c r="B49" i="76"/>
  <c r="A49" i="76"/>
  <c r="A48" i="76"/>
  <c r="C47" i="76"/>
  <c r="B47" i="76"/>
  <c r="A47" i="76"/>
  <c r="C46" i="76"/>
  <c r="B46" i="76"/>
  <c r="A46" i="76"/>
  <c r="C45" i="76"/>
  <c r="B45" i="76"/>
  <c r="A45" i="76"/>
  <c r="A44" i="76"/>
  <c r="C43" i="76"/>
  <c r="B43" i="76"/>
  <c r="A43" i="76"/>
  <c r="C42" i="76"/>
  <c r="B42" i="76"/>
  <c r="A42" i="76"/>
  <c r="A41" i="76"/>
  <c r="C40" i="76"/>
  <c r="B40" i="76"/>
  <c r="A40" i="76"/>
  <c r="C39" i="76"/>
  <c r="B39" i="76"/>
  <c r="A39" i="76"/>
  <c r="C38" i="76"/>
  <c r="B38" i="76"/>
  <c r="A38" i="76"/>
  <c r="C37" i="76"/>
  <c r="B37" i="76"/>
  <c r="A37" i="76"/>
  <c r="C36" i="76"/>
  <c r="B36" i="76"/>
  <c r="A36" i="76"/>
  <c r="C35" i="76"/>
  <c r="B35" i="76"/>
  <c r="A35" i="76"/>
  <c r="C34" i="76"/>
  <c r="B34" i="76"/>
  <c r="A34" i="76"/>
  <c r="C33" i="76"/>
  <c r="B33" i="76"/>
  <c r="A33" i="76"/>
  <c r="C32" i="76"/>
  <c r="B32" i="76"/>
  <c r="A32" i="76"/>
  <c r="A31" i="76"/>
  <c r="A30" i="76"/>
  <c r="C28" i="76"/>
  <c r="B28" i="76"/>
  <c r="A28" i="76"/>
  <c r="C27" i="76"/>
  <c r="B27" i="76"/>
  <c r="A27" i="76"/>
  <c r="A26" i="76"/>
  <c r="C24" i="76"/>
  <c r="B24" i="76"/>
  <c r="A24" i="76"/>
  <c r="C23" i="76"/>
  <c r="B23" i="76"/>
  <c r="A23" i="76"/>
  <c r="A22" i="76"/>
  <c r="C21" i="76"/>
  <c r="B21" i="76"/>
  <c r="A21" i="76"/>
  <c r="C20" i="76"/>
  <c r="B20" i="76"/>
  <c r="A20" i="76"/>
  <c r="C19" i="76"/>
  <c r="B19" i="76"/>
  <c r="A19" i="76"/>
  <c r="C18" i="76"/>
  <c r="B18" i="76"/>
  <c r="A18" i="76"/>
  <c r="C17" i="76"/>
  <c r="B17" i="76"/>
  <c r="A17" i="76"/>
  <c r="C14" i="76"/>
  <c r="B14" i="76"/>
  <c r="A14" i="76"/>
  <c r="C13" i="76"/>
  <c r="B13" i="76"/>
  <c r="A13" i="76"/>
  <c r="C12" i="76"/>
  <c r="B12" i="76"/>
  <c r="A12" i="76"/>
  <c r="C11" i="76"/>
  <c r="B11" i="76"/>
  <c r="A11" i="76"/>
  <c r="A10" i="76"/>
  <c r="A9" i="76"/>
  <c r="C7" i="76"/>
  <c r="B7" i="76"/>
  <c r="A7" i="76"/>
  <c r="C4" i="76"/>
  <c r="B4" i="76"/>
  <c r="A4" i="76"/>
  <c r="A3" i="76"/>
  <c r="C152" i="75"/>
  <c r="B152" i="75"/>
  <c r="A152" i="75"/>
  <c r="A151" i="75"/>
  <c r="C150" i="75"/>
  <c r="B150" i="75"/>
  <c r="A150" i="75"/>
  <c r="C149" i="75"/>
  <c r="B149" i="75"/>
  <c r="A149" i="75"/>
  <c r="C148" i="75"/>
  <c r="B148" i="75"/>
  <c r="A148" i="75"/>
  <c r="C147" i="75"/>
  <c r="B147" i="75"/>
  <c r="A147" i="75"/>
  <c r="C146" i="75"/>
  <c r="B146" i="75"/>
  <c r="A146" i="75"/>
  <c r="C145" i="75"/>
  <c r="B145" i="75"/>
  <c r="A145" i="75"/>
  <c r="A144" i="75"/>
  <c r="C125" i="75"/>
  <c r="B125" i="75"/>
  <c r="A125" i="75"/>
  <c r="C124" i="75"/>
  <c r="B124" i="75"/>
  <c r="A124" i="75"/>
  <c r="C123" i="75"/>
  <c r="B123" i="75"/>
  <c r="A123" i="75"/>
  <c r="C122" i="75"/>
  <c r="B122" i="75"/>
  <c r="A122" i="75"/>
  <c r="C121" i="75"/>
  <c r="B121" i="75"/>
  <c r="A121" i="75"/>
  <c r="C120" i="75"/>
  <c r="B120" i="75"/>
  <c r="A120" i="75"/>
  <c r="C119" i="75"/>
  <c r="B119" i="75"/>
  <c r="A119" i="75"/>
  <c r="A118" i="75"/>
  <c r="C117" i="75"/>
  <c r="B117" i="75"/>
  <c r="A117" i="75"/>
  <c r="C116" i="75"/>
  <c r="B116" i="75"/>
  <c r="A116" i="75"/>
  <c r="C115" i="75"/>
  <c r="B115" i="75"/>
  <c r="A115" i="75"/>
  <c r="C114" i="75"/>
  <c r="B114" i="75"/>
  <c r="A114" i="75"/>
  <c r="C113" i="75"/>
  <c r="B113" i="75"/>
  <c r="A113" i="75"/>
  <c r="C112" i="75"/>
  <c r="B112" i="75"/>
  <c r="A112" i="75"/>
  <c r="C111" i="75"/>
  <c r="B111" i="75"/>
  <c r="A111" i="75"/>
  <c r="C110" i="75"/>
  <c r="B110" i="75"/>
  <c r="A110" i="75"/>
  <c r="C109" i="75"/>
  <c r="B109" i="75"/>
  <c r="A109" i="75"/>
  <c r="A108" i="75"/>
  <c r="C107" i="75"/>
  <c r="B107" i="75"/>
  <c r="A107" i="75"/>
  <c r="C106" i="75"/>
  <c r="B106" i="75"/>
  <c r="A106" i="75"/>
  <c r="A105" i="75"/>
  <c r="C104" i="75"/>
  <c r="B104" i="75"/>
  <c r="A104" i="75"/>
  <c r="C103" i="75"/>
  <c r="B103" i="75"/>
  <c r="A103" i="75"/>
  <c r="C101" i="75"/>
  <c r="B101" i="75"/>
  <c r="A101" i="75"/>
  <c r="C99" i="75"/>
  <c r="B99" i="75"/>
  <c r="A99" i="75"/>
  <c r="C98" i="75"/>
  <c r="B98" i="75"/>
  <c r="A98" i="75"/>
  <c r="C97" i="75"/>
  <c r="B97" i="75"/>
  <c r="A97" i="75"/>
  <c r="C96" i="75"/>
  <c r="B96" i="75"/>
  <c r="A96" i="75"/>
  <c r="C95" i="75"/>
  <c r="B95" i="75"/>
  <c r="A95" i="75"/>
  <c r="C94" i="75"/>
  <c r="B94" i="75"/>
  <c r="A94" i="75"/>
  <c r="A93" i="75"/>
  <c r="C92" i="75"/>
  <c r="B92" i="75"/>
  <c r="A92" i="75"/>
  <c r="C91" i="75"/>
  <c r="B91" i="75"/>
  <c r="A91" i="75"/>
  <c r="C90" i="75"/>
  <c r="B90" i="75"/>
  <c r="A90" i="75"/>
  <c r="C89" i="75"/>
  <c r="B89" i="75"/>
  <c r="A89" i="75"/>
  <c r="A88" i="75"/>
  <c r="C87" i="75"/>
  <c r="B87" i="75"/>
  <c r="A87" i="75"/>
  <c r="C86" i="75"/>
  <c r="B86" i="75"/>
  <c r="A86" i="75"/>
  <c r="C85" i="75"/>
  <c r="B85" i="75"/>
  <c r="A85" i="75"/>
  <c r="C84" i="75"/>
  <c r="B84" i="75"/>
  <c r="A84" i="75"/>
  <c r="C83" i="75"/>
  <c r="B83" i="75"/>
  <c r="A83" i="75"/>
  <c r="C82" i="75"/>
  <c r="B82" i="75"/>
  <c r="A82" i="75"/>
  <c r="C81" i="75"/>
  <c r="B81" i="75"/>
  <c r="A81" i="75"/>
  <c r="C80" i="75"/>
  <c r="B80" i="75"/>
  <c r="A80" i="75"/>
  <c r="A79" i="75"/>
  <c r="C78" i="75"/>
  <c r="B78" i="75"/>
  <c r="A78" i="75"/>
  <c r="C77" i="75"/>
  <c r="B77" i="75"/>
  <c r="A77" i="75"/>
  <c r="C76" i="75"/>
  <c r="B76" i="75"/>
  <c r="A76" i="75"/>
  <c r="C75" i="75"/>
  <c r="B75" i="75"/>
  <c r="A75" i="75"/>
  <c r="C74" i="75"/>
  <c r="B74" i="75"/>
  <c r="A74" i="75"/>
  <c r="C73" i="75"/>
  <c r="B73" i="75"/>
  <c r="A73" i="75"/>
  <c r="A72" i="75"/>
  <c r="C71" i="75"/>
  <c r="B71" i="75"/>
  <c r="A71" i="75"/>
  <c r="C70" i="75"/>
  <c r="B70" i="75"/>
  <c r="A70" i="75"/>
  <c r="C69" i="75"/>
  <c r="B69" i="75"/>
  <c r="A69" i="75"/>
  <c r="C68" i="75"/>
  <c r="B68" i="75"/>
  <c r="A68" i="75"/>
  <c r="C67" i="75"/>
  <c r="B67" i="75"/>
  <c r="A67" i="75"/>
  <c r="C66" i="75"/>
  <c r="B66" i="75"/>
  <c r="A66" i="75"/>
  <c r="A65" i="75"/>
  <c r="C64" i="75"/>
  <c r="B64" i="75"/>
  <c r="A64" i="75"/>
  <c r="C63" i="75"/>
  <c r="B63" i="75"/>
  <c r="A63" i="75"/>
  <c r="C62" i="75"/>
  <c r="B62" i="75"/>
  <c r="A62" i="75"/>
  <c r="C61" i="75"/>
  <c r="B61" i="75"/>
  <c r="A61" i="75"/>
  <c r="A59" i="75"/>
  <c r="C58" i="75"/>
  <c r="B58" i="75"/>
  <c r="A58" i="75"/>
  <c r="C57" i="75"/>
  <c r="B57" i="75"/>
  <c r="A57" i="75"/>
  <c r="C56" i="75"/>
  <c r="B56" i="75"/>
  <c r="A56" i="75"/>
  <c r="C55" i="75"/>
  <c r="B55" i="75"/>
  <c r="A55" i="75"/>
  <c r="C54" i="75"/>
  <c r="B54" i="75"/>
  <c r="A54" i="75"/>
  <c r="C53" i="75"/>
  <c r="B53" i="75"/>
  <c r="A53" i="75"/>
  <c r="C52" i="75"/>
  <c r="B52" i="75"/>
  <c r="A52" i="75"/>
  <c r="C51" i="75"/>
  <c r="B51" i="75"/>
  <c r="A51" i="75"/>
  <c r="C50" i="75"/>
  <c r="B50" i="75"/>
  <c r="A50" i="75"/>
  <c r="C49" i="75"/>
  <c r="B49" i="75"/>
  <c r="A49" i="75"/>
  <c r="A48" i="75"/>
  <c r="C47" i="75"/>
  <c r="B47" i="75"/>
  <c r="A47" i="75"/>
  <c r="C46" i="75"/>
  <c r="B46" i="75"/>
  <c r="A46" i="75"/>
  <c r="C45" i="75"/>
  <c r="B45" i="75"/>
  <c r="A45" i="75"/>
  <c r="A44" i="75"/>
  <c r="C43" i="75"/>
  <c r="B43" i="75"/>
  <c r="A43" i="75"/>
  <c r="C42" i="75"/>
  <c r="B42" i="75"/>
  <c r="A42" i="75"/>
  <c r="A41" i="75"/>
  <c r="C40" i="75"/>
  <c r="B40" i="75"/>
  <c r="A40" i="75"/>
  <c r="C39" i="75"/>
  <c r="B39" i="75"/>
  <c r="A39" i="75"/>
  <c r="C38" i="75"/>
  <c r="B38" i="75"/>
  <c r="A38" i="75"/>
  <c r="C37" i="75"/>
  <c r="B37" i="75"/>
  <c r="A37" i="75"/>
  <c r="C36" i="75"/>
  <c r="B36" i="75"/>
  <c r="A36" i="75"/>
  <c r="C35" i="75"/>
  <c r="B35" i="75"/>
  <c r="A35" i="75"/>
  <c r="C34" i="75"/>
  <c r="B34" i="75"/>
  <c r="A34" i="75"/>
  <c r="C33" i="75"/>
  <c r="B33" i="75"/>
  <c r="A33" i="75"/>
  <c r="C32" i="75"/>
  <c r="B32" i="75"/>
  <c r="A32" i="75"/>
  <c r="A31" i="75"/>
  <c r="A30" i="75"/>
  <c r="C28" i="75"/>
  <c r="B28" i="75"/>
  <c r="A28" i="75"/>
  <c r="C27" i="75"/>
  <c r="B27" i="75"/>
  <c r="A27" i="75"/>
  <c r="A26" i="75"/>
  <c r="C24" i="75"/>
  <c r="B24" i="75"/>
  <c r="A24" i="75"/>
  <c r="C23" i="75"/>
  <c r="B23" i="75"/>
  <c r="A23" i="75"/>
  <c r="A22" i="75"/>
  <c r="C21" i="75"/>
  <c r="B21" i="75"/>
  <c r="A21" i="75"/>
  <c r="C20" i="75"/>
  <c r="B20" i="75"/>
  <c r="A20" i="75"/>
  <c r="C19" i="75"/>
  <c r="B19" i="75"/>
  <c r="A19" i="75"/>
  <c r="C18" i="75"/>
  <c r="B18" i="75"/>
  <c r="A18" i="75"/>
  <c r="C17" i="75"/>
  <c r="B17" i="75"/>
  <c r="A17" i="75"/>
  <c r="C14" i="75"/>
  <c r="B14" i="75"/>
  <c r="A14" i="75"/>
  <c r="C13" i="75"/>
  <c r="B13" i="75"/>
  <c r="A13" i="75"/>
  <c r="C12" i="75"/>
  <c r="B12" i="75"/>
  <c r="A12" i="75"/>
  <c r="C11" i="75"/>
  <c r="B11" i="75"/>
  <c r="A11" i="75"/>
  <c r="A10" i="75"/>
  <c r="A9" i="75"/>
  <c r="C7" i="75"/>
  <c r="B7" i="75"/>
  <c r="A7" i="75"/>
  <c r="C4" i="75"/>
  <c r="B4" i="75"/>
  <c r="A4" i="75"/>
  <c r="A3" i="75"/>
  <c r="C152" i="74"/>
  <c r="B152" i="74"/>
  <c r="A152" i="74"/>
  <c r="A151" i="74"/>
  <c r="C150" i="74"/>
  <c r="B150" i="74"/>
  <c r="A150" i="74"/>
  <c r="C149" i="74"/>
  <c r="B149" i="74"/>
  <c r="A149" i="74"/>
  <c r="C148" i="74"/>
  <c r="B148" i="74"/>
  <c r="A148" i="74"/>
  <c r="C147" i="74"/>
  <c r="B147" i="74"/>
  <c r="A147" i="74"/>
  <c r="C146" i="74"/>
  <c r="B146" i="74"/>
  <c r="A146" i="74"/>
  <c r="C145" i="74"/>
  <c r="B145" i="74"/>
  <c r="A145" i="74"/>
  <c r="A144" i="74"/>
  <c r="C125" i="74"/>
  <c r="B125" i="74"/>
  <c r="A125" i="74"/>
  <c r="C124" i="74"/>
  <c r="B124" i="74"/>
  <c r="A124" i="74"/>
  <c r="C123" i="74"/>
  <c r="B123" i="74"/>
  <c r="A123" i="74"/>
  <c r="C122" i="74"/>
  <c r="B122" i="74"/>
  <c r="A122" i="74"/>
  <c r="C121" i="74"/>
  <c r="B121" i="74"/>
  <c r="A121" i="74"/>
  <c r="C120" i="74"/>
  <c r="B120" i="74"/>
  <c r="A120" i="74"/>
  <c r="C119" i="74"/>
  <c r="B119" i="74"/>
  <c r="A119" i="74"/>
  <c r="A118" i="74"/>
  <c r="C117" i="74"/>
  <c r="B117" i="74"/>
  <c r="A117" i="74"/>
  <c r="C116" i="74"/>
  <c r="B116" i="74"/>
  <c r="A116" i="74"/>
  <c r="C115" i="74"/>
  <c r="B115" i="74"/>
  <c r="A115" i="74"/>
  <c r="C114" i="74"/>
  <c r="B114" i="74"/>
  <c r="A114" i="74"/>
  <c r="C113" i="74"/>
  <c r="B113" i="74"/>
  <c r="A113" i="74"/>
  <c r="C112" i="74"/>
  <c r="B112" i="74"/>
  <c r="A112" i="74"/>
  <c r="C111" i="74"/>
  <c r="B111" i="74"/>
  <c r="A111" i="74"/>
  <c r="C110" i="74"/>
  <c r="B110" i="74"/>
  <c r="A110" i="74"/>
  <c r="C109" i="74"/>
  <c r="B109" i="74"/>
  <c r="A109" i="74"/>
  <c r="A108" i="74"/>
  <c r="C107" i="74"/>
  <c r="B107" i="74"/>
  <c r="A107" i="74"/>
  <c r="C106" i="74"/>
  <c r="B106" i="74"/>
  <c r="A106" i="74"/>
  <c r="A105" i="74"/>
  <c r="C104" i="74"/>
  <c r="B104" i="74"/>
  <c r="A104" i="74"/>
  <c r="C103" i="74"/>
  <c r="B103" i="74"/>
  <c r="A103" i="74"/>
  <c r="C101" i="74"/>
  <c r="B101" i="74"/>
  <c r="A101" i="74"/>
  <c r="C99" i="74"/>
  <c r="B99" i="74"/>
  <c r="A99" i="74"/>
  <c r="C98" i="74"/>
  <c r="B98" i="74"/>
  <c r="A98" i="74"/>
  <c r="C97" i="74"/>
  <c r="B97" i="74"/>
  <c r="A97" i="74"/>
  <c r="C96" i="74"/>
  <c r="B96" i="74"/>
  <c r="A96" i="74"/>
  <c r="C95" i="74"/>
  <c r="B95" i="74"/>
  <c r="A95" i="74"/>
  <c r="C94" i="74"/>
  <c r="B94" i="74"/>
  <c r="A94" i="74"/>
  <c r="A93" i="74"/>
  <c r="C92" i="74"/>
  <c r="B92" i="74"/>
  <c r="A92" i="74"/>
  <c r="C91" i="74"/>
  <c r="B91" i="74"/>
  <c r="A91" i="74"/>
  <c r="C90" i="74"/>
  <c r="B90" i="74"/>
  <c r="A90" i="74"/>
  <c r="C89" i="74"/>
  <c r="B89" i="74"/>
  <c r="A89" i="74"/>
  <c r="A88" i="74"/>
  <c r="C87" i="74"/>
  <c r="B87" i="74"/>
  <c r="A87" i="74"/>
  <c r="C86" i="74"/>
  <c r="B86" i="74"/>
  <c r="A86" i="74"/>
  <c r="C85" i="74"/>
  <c r="B85" i="74"/>
  <c r="A85" i="74"/>
  <c r="C84" i="74"/>
  <c r="B84" i="74"/>
  <c r="A84" i="74"/>
  <c r="C83" i="74"/>
  <c r="B83" i="74"/>
  <c r="A83" i="74"/>
  <c r="C82" i="74"/>
  <c r="B82" i="74"/>
  <c r="A82" i="74"/>
  <c r="C81" i="74"/>
  <c r="B81" i="74"/>
  <c r="A81" i="74"/>
  <c r="C80" i="74"/>
  <c r="B80" i="74"/>
  <c r="A80" i="74"/>
  <c r="A79" i="74"/>
  <c r="C78" i="74"/>
  <c r="B78" i="74"/>
  <c r="A78" i="74"/>
  <c r="C77" i="74"/>
  <c r="B77" i="74"/>
  <c r="A77" i="74"/>
  <c r="C76" i="74"/>
  <c r="B76" i="74"/>
  <c r="A76" i="74"/>
  <c r="C75" i="74"/>
  <c r="B75" i="74"/>
  <c r="A75" i="74"/>
  <c r="C74" i="74"/>
  <c r="B74" i="74"/>
  <c r="A74" i="74"/>
  <c r="C73" i="74"/>
  <c r="B73" i="74"/>
  <c r="A73" i="74"/>
  <c r="A72" i="74"/>
  <c r="C71" i="74"/>
  <c r="B71" i="74"/>
  <c r="A71" i="74"/>
  <c r="C70" i="74"/>
  <c r="B70" i="74"/>
  <c r="A70" i="74"/>
  <c r="C69" i="74"/>
  <c r="B69" i="74"/>
  <c r="A69" i="74"/>
  <c r="C68" i="74"/>
  <c r="B68" i="74"/>
  <c r="A68" i="74"/>
  <c r="C67" i="74"/>
  <c r="B67" i="74"/>
  <c r="A67" i="74"/>
  <c r="C66" i="74"/>
  <c r="B66" i="74"/>
  <c r="A66" i="74"/>
  <c r="A65" i="74"/>
  <c r="C64" i="74"/>
  <c r="B64" i="74"/>
  <c r="A64" i="74"/>
  <c r="C63" i="74"/>
  <c r="B63" i="74"/>
  <c r="A63" i="74"/>
  <c r="C62" i="74"/>
  <c r="B62" i="74"/>
  <c r="A62" i="74"/>
  <c r="C61" i="74"/>
  <c r="B61" i="74"/>
  <c r="A61" i="74"/>
  <c r="A59" i="74"/>
  <c r="C58" i="74"/>
  <c r="B58" i="74"/>
  <c r="A58" i="74"/>
  <c r="C57" i="74"/>
  <c r="B57" i="74"/>
  <c r="A57" i="74"/>
  <c r="C56" i="74"/>
  <c r="B56" i="74"/>
  <c r="A56" i="74"/>
  <c r="C55" i="74"/>
  <c r="B55" i="74"/>
  <c r="A55" i="74"/>
  <c r="C54" i="74"/>
  <c r="B54" i="74"/>
  <c r="A54" i="74"/>
  <c r="C53" i="74"/>
  <c r="B53" i="74"/>
  <c r="A53" i="74"/>
  <c r="C52" i="74"/>
  <c r="B52" i="74"/>
  <c r="A52" i="74"/>
  <c r="C51" i="74"/>
  <c r="B51" i="74"/>
  <c r="A51" i="74"/>
  <c r="C50" i="74"/>
  <c r="B50" i="74"/>
  <c r="A50" i="74"/>
  <c r="C49" i="74"/>
  <c r="B49" i="74"/>
  <c r="A49" i="74"/>
  <c r="A48" i="74"/>
  <c r="C47" i="74"/>
  <c r="B47" i="74"/>
  <c r="A47" i="74"/>
  <c r="C46" i="74"/>
  <c r="B46" i="74"/>
  <c r="A46" i="74"/>
  <c r="C45" i="74"/>
  <c r="B45" i="74"/>
  <c r="A45" i="74"/>
  <c r="A44" i="74"/>
  <c r="C43" i="74"/>
  <c r="B43" i="74"/>
  <c r="A43" i="74"/>
  <c r="C42" i="74"/>
  <c r="B42" i="74"/>
  <c r="A42" i="74"/>
  <c r="A41" i="74"/>
  <c r="C40" i="74"/>
  <c r="B40" i="74"/>
  <c r="A40" i="74"/>
  <c r="C39" i="74"/>
  <c r="B39" i="74"/>
  <c r="A39" i="74"/>
  <c r="C38" i="74"/>
  <c r="B38" i="74"/>
  <c r="A38" i="74"/>
  <c r="C37" i="74"/>
  <c r="B37" i="74"/>
  <c r="A37" i="74"/>
  <c r="C36" i="74"/>
  <c r="B36" i="74"/>
  <c r="A36" i="74"/>
  <c r="C35" i="74"/>
  <c r="B35" i="74"/>
  <c r="A35" i="74"/>
  <c r="C34" i="74"/>
  <c r="B34" i="74"/>
  <c r="A34" i="74"/>
  <c r="C33" i="74"/>
  <c r="B33" i="74"/>
  <c r="A33" i="74"/>
  <c r="C32" i="74"/>
  <c r="B32" i="74"/>
  <c r="A32" i="74"/>
  <c r="A31" i="74"/>
  <c r="A30" i="74"/>
  <c r="C28" i="74"/>
  <c r="B28" i="74"/>
  <c r="A28" i="74"/>
  <c r="C27" i="74"/>
  <c r="B27" i="74"/>
  <c r="A27" i="74"/>
  <c r="A26" i="74"/>
  <c r="C24" i="74"/>
  <c r="B24" i="74"/>
  <c r="A24" i="74"/>
  <c r="C23" i="74"/>
  <c r="B23" i="74"/>
  <c r="A23" i="74"/>
  <c r="A22" i="74"/>
  <c r="C21" i="74"/>
  <c r="B21" i="74"/>
  <c r="A21" i="74"/>
  <c r="C20" i="74"/>
  <c r="B20" i="74"/>
  <c r="A20" i="74"/>
  <c r="C19" i="74"/>
  <c r="B19" i="74"/>
  <c r="A19" i="74"/>
  <c r="C18" i="74"/>
  <c r="B18" i="74"/>
  <c r="A18" i="74"/>
  <c r="C17" i="74"/>
  <c r="B17" i="74"/>
  <c r="A17" i="74"/>
  <c r="C14" i="74"/>
  <c r="B14" i="74"/>
  <c r="A14" i="74"/>
  <c r="C13" i="74"/>
  <c r="B13" i="74"/>
  <c r="A13" i="74"/>
  <c r="C12" i="74"/>
  <c r="B12" i="74"/>
  <c r="A12" i="74"/>
  <c r="C11" i="74"/>
  <c r="B11" i="74"/>
  <c r="A11" i="74"/>
  <c r="A10" i="74"/>
  <c r="A9" i="74"/>
  <c r="C7" i="74"/>
  <c r="B7" i="74"/>
  <c r="A7" i="74"/>
  <c r="C4" i="74"/>
  <c r="B4" i="74"/>
  <c r="A4" i="74"/>
  <c r="A3" i="74"/>
  <c r="C152" i="73"/>
  <c r="B152" i="73"/>
  <c r="A152" i="73"/>
  <c r="A151" i="73"/>
  <c r="C150" i="73"/>
  <c r="B150" i="73"/>
  <c r="A150" i="73"/>
  <c r="C149" i="73"/>
  <c r="B149" i="73"/>
  <c r="A149" i="73"/>
  <c r="C148" i="73"/>
  <c r="B148" i="73"/>
  <c r="A148" i="73"/>
  <c r="C147" i="73"/>
  <c r="B147" i="73"/>
  <c r="A147" i="73"/>
  <c r="C146" i="73"/>
  <c r="B146" i="73"/>
  <c r="A146" i="73"/>
  <c r="C145" i="73"/>
  <c r="B145" i="73"/>
  <c r="A145" i="73"/>
  <c r="A144" i="73"/>
  <c r="C125" i="73"/>
  <c r="B125" i="73"/>
  <c r="A125" i="73"/>
  <c r="C124" i="73"/>
  <c r="B124" i="73"/>
  <c r="A124" i="73"/>
  <c r="C123" i="73"/>
  <c r="B123" i="73"/>
  <c r="A123" i="73"/>
  <c r="C122" i="73"/>
  <c r="B122" i="73"/>
  <c r="A122" i="73"/>
  <c r="C121" i="73"/>
  <c r="B121" i="73"/>
  <c r="A121" i="73"/>
  <c r="C120" i="73"/>
  <c r="B120" i="73"/>
  <c r="A120" i="73"/>
  <c r="C119" i="73"/>
  <c r="B119" i="73"/>
  <c r="A119" i="73"/>
  <c r="A118" i="73"/>
  <c r="C117" i="73"/>
  <c r="B117" i="73"/>
  <c r="A117" i="73"/>
  <c r="C116" i="73"/>
  <c r="B116" i="73"/>
  <c r="A116" i="73"/>
  <c r="C115" i="73"/>
  <c r="B115" i="73"/>
  <c r="A115" i="73"/>
  <c r="C114" i="73"/>
  <c r="B114" i="73"/>
  <c r="A114" i="73"/>
  <c r="C113" i="73"/>
  <c r="B113" i="73"/>
  <c r="A113" i="73"/>
  <c r="C112" i="73"/>
  <c r="B112" i="73"/>
  <c r="A112" i="73"/>
  <c r="C111" i="73"/>
  <c r="B111" i="73"/>
  <c r="A111" i="73"/>
  <c r="C110" i="73"/>
  <c r="B110" i="73"/>
  <c r="A110" i="73"/>
  <c r="C109" i="73"/>
  <c r="B109" i="73"/>
  <c r="A109" i="73"/>
  <c r="A108" i="73"/>
  <c r="C107" i="73"/>
  <c r="B107" i="73"/>
  <c r="A107" i="73"/>
  <c r="C106" i="73"/>
  <c r="B106" i="73"/>
  <c r="A106" i="73"/>
  <c r="A105" i="73"/>
  <c r="C104" i="73"/>
  <c r="B104" i="73"/>
  <c r="A104" i="73"/>
  <c r="C103" i="73"/>
  <c r="B103" i="73"/>
  <c r="A103" i="73"/>
  <c r="C101" i="73"/>
  <c r="B101" i="73"/>
  <c r="A101" i="73"/>
  <c r="C99" i="73"/>
  <c r="B99" i="73"/>
  <c r="A99" i="73"/>
  <c r="C98" i="73"/>
  <c r="B98" i="73"/>
  <c r="A98" i="73"/>
  <c r="C97" i="73"/>
  <c r="B97" i="73"/>
  <c r="A97" i="73"/>
  <c r="C96" i="73"/>
  <c r="B96" i="73"/>
  <c r="A96" i="73"/>
  <c r="C95" i="73"/>
  <c r="B95" i="73"/>
  <c r="A95" i="73"/>
  <c r="C94" i="73"/>
  <c r="B94" i="73"/>
  <c r="A94" i="73"/>
  <c r="A93" i="73"/>
  <c r="C92" i="73"/>
  <c r="B92" i="73"/>
  <c r="A92" i="73"/>
  <c r="C91" i="73"/>
  <c r="B91" i="73"/>
  <c r="A91" i="73"/>
  <c r="C90" i="73"/>
  <c r="B90" i="73"/>
  <c r="A90" i="73"/>
  <c r="C89" i="73"/>
  <c r="B89" i="73"/>
  <c r="A89" i="73"/>
  <c r="A88" i="73"/>
  <c r="C87" i="73"/>
  <c r="B87" i="73"/>
  <c r="A87" i="73"/>
  <c r="C86" i="73"/>
  <c r="B86" i="73"/>
  <c r="A86" i="73"/>
  <c r="C85" i="73"/>
  <c r="B85" i="73"/>
  <c r="A85" i="73"/>
  <c r="C84" i="73"/>
  <c r="B84" i="73"/>
  <c r="A84" i="73"/>
  <c r="C83" i="73"/>
  <c r="B83" i="73"/>
  <c r="A83" i="73"/>
  <c r="C82" i="73"/>
  <c r="B82" i="73"/>
  <c r="A82" i="73"/>
  <c r="C81" i="73"/>
  <c r="B81" i="73"/>
  <c r="A81" i="73"/>
  <c r="C80" i="73"/>
  <c r="B80" i="73"/>
  <c r="A80" i="73"/>
  <c r="A79" i="73"/>
  <c r="C78" i="73"/>
  <c r="B78" i="73"/>
  <c r="A78" i="73"/>
  <c r="C77" i="73"/>
  <c r="B77" i="73"/>
  <c r="A77" i="73"/>
  <c r="C76" i="73"/>
  <c r="B76" i="73"/>
  <c r="A76" i="73"/>
  <c r="C75" i="73"/>
  <c r="B75" i="73"/>
  <c r="A75" i="73"/>
  <c r="C74" i="73"/>
  <c r="B74" i="73"/>
  <c r="A74" i="73"/>
  <c r="C73" i="73"/>
  <c r="B73" i="73"/>
  <c r="A73" i="73"/>
  <c r="A72" i="73"/>
  <c r="C71" i="73"/>
  <c r="B71" i="73"/>
  <c r="A71" i="73"/>
  <c r="C70" i="73"/>
  <c r="B70" i="73"/>
  <c r="A70" i="73"/>
  <c r="C69" i="73"/>
  <c r="B69" i="73"/>
  <c r="A69" i="73"/>
  <c r="C68" i="73"/>
  <c r="B68" i="73"/>
  <c r="A68" i="73"/>
  <c r="C67" i="73"/>
  <c r="B67" i="73"/>
  <c r="A67" i="73"/>
  <c r="C66" i="73"/>
  <c r="B66" i="73"/>
  <c r="A66" i="73"/>
  <c r="A65" i="73"/>
  <c r="C64" i="73"/>
  <c r="B64" i="73"/>
  <c r="A64" i="73"/>
  <c r="C63" i="73"/>
  <c r="B63" i="73"/>
  <c r="A63" i="73"/>
  <c r="C62" i="73"/>
  <c r="B62" i="73"/>
  <c r="A62" i="73"/>
  <c r="C61" i="73"/>
  <c r="B61" i="73"/>
  <c r="A61" i="73"/>
  <c r="A59" i="73"/>
  <c r="C58" i="73"/>
  <c r="B58" i="73"/>
  <c r="A58" i="73"/>
  <c r="C57" i="73"/>
  <c r="B57" i="73"/>
  <c r="A57" i="73"/>
  <c r="C56" i="73"/>
  <c r="B56" i="73"/>
  <c r="A56" i="73"/>
  <c r="C55" i="73"/>
  <c r="B55" i="73"/>
  <c r="A55" i="73"/>
  <c r="C54" i="73"/>
  <c r="B54" i="73"/>
  <c r="A54" i="73"/>
  <c r="C53" i="73"/>
  <c r="B53" i="73"/>
  <c r="A53" i="73"/>
  <c r="C52" i="73"/>
  <c r="B52" i="73"/>
  <c r="A52" i="73"/>
  <c r="C51" i="73"/>
  <c r="B51" i="73"/>
  <c r="A51" i="73"/>
  <c r="C50" i="73"/>
  <c r="B50" i="73"/>
  <c r="A50" i="73"/>
  <c r="C49" i="73"/>
  <c r="B49" i="73"/>
  <c r="A49" i="73"/>
  <c r="A48" i="73"/>
  <c r="C47" i="73"/>
  <c r="B47" i="73"/>
  <c r="A47" i="73"/>
  <c r="C46" i="73"/>
  <c r="B46" i="73"/>
  <c r="A46" i="73"/>
  <c r="C45" i="73"/>
  <c r="B45" i="73"/>
  <c r="A45" i="73"/>
  <c r="A44" i="73"/>
  <c r="C43" i="73"/>
  <c r="B43" i="73"/>
  <c r="A43" i="73"/>
  <c r="C42" i="73"/>
  <c r="B42" i="73"/>
  <c r="A42" i="73"/>
  <c r="A41" i="73"/>
  <c r="C40" i="73"/>
  <c r="B40" i="73"/>
  <c r="A40" i="73"/>
  <c r="C39" i="73"/>
  <c r="B39" i="73"/>
  <c r="A39" i="73"/>
  <c r="C38" i="73"/>
  <c r="B38" i="73"/>
  <c r="A38" i="73"/>
  <c r="C37" i="73"/>
  <c r="B37" i="73"/>
  <c r="A37" i="73"/>
  <c r="C36" i="73"/>
  <c r="B36" i="73"/>
  <c r="A36" i="73"/>
  <c r="C35" i="73"/>
  <c r="B35" i="73"/>
  <c r="A35" i="73"/>
  <c r="C34" i="73"/>
  <c r="B34" i="73"/>
  <c r="A34" i="73"/>
  <c r="C33" i="73"/>
  <c r="B33" i="73"/>
  <c r="A33" i="73"/>
  <c r="C32" i="73"/>
  <c r="B32" i="73"/>
  <c r="A32" i="73"/>
  <c r="A31" i="73"/>
  <c r="A30" i="73"/>
  <c r="C28" i="73"/>
  <c r="B28" i="73"/>
  <c r="A28" i="73"/>
  <c r="C27" i="73"/>
  <c r="B27" i="73"/>
  <c r="A27" i="73"/>
  <c r="A26" i="73"/>
  <c r="C24" i="73"/>
  <c r="B24" i="73"/>
  <c r="A24" i="73"/>
  <c r="C23" i="73"/>
  <c r="B23" i="73"/>
  <c r="A23" i="73"/>
  <c r="A22" i="73"/>
  <c r="C21" i="73"/>
  <c r="B21" i="73"/>
  <c r="A21" i="73"/>
  <c r="C20" i="73"/>
  <c r="B20" i="73"/>
  <c r="A20" i="73"/>
  <c r="C19" i="73"/>
  <c r="B19" i="73"/>
  <c r="A19" i="73"/>
  <c r="C18" i="73"/>
  <c r="B18" i="73"/>
  <c r="A18" i="73"/>
  <c r="C17" i="73"/>
  <c r="B17" i="73"/>
  <c r="A17" i="73"/>
  <c r="C14" i="73"/>
  <c r="B14" i="73"/>
  <c r="A14" i="73"/>
  <c r="C13" i="73"/>
  <c r="B13" i="73"/>
  <c r="A13" i="73"/>
  <c r="C12" i="73"/>
  <c r="B12" i="73"/>
  <c r="A12" i="73"/>
  <c r="C11" i="73"/>
  <c r="B11" i="73"/>
  <c r="A11" i="73"/>
  <c r="A10" i="73"/>
  <c r="A9" i="73"/>
  <c r="C7" i="73"/>
  <c r="B7" i="73"/>
  <c r="A7" i="73"/>
  <c r="C4" i="73"/>
  <c r="B4" i="73"/>
  <c r="A4" i="73"/>
  <c r="A3" i="73"/>
  <c r="C152" i="72"/>
  <c r="B152" i="72"/>
  <c r="A152" i="72"/>
  <c r="A151" i="72"/>
  <c r="C150" i="72"/>
  <c r="B150" i="72"/>
  <c r="A150" i="72"/>
  <c r="C149" i="72"/>
  <c r="B149" i="72"/>
  <c r="A149" i="72"/>
  <c r="C148" i="72"/>
  <c r="B148" i="72"/>
  <c r="A148" i="72"/>
  <c r="C147" i="72"/>
  <c r="B147" i="72"/>
  <c r="A147" i="72"/>
  <c r="C146" i="72"/>
  <c r="B146" i="72"/>
  <c r="A146" i="72"/>
  <c r="C145" i="72"/>
  <c r="B145" i="72"/>
  <c r="A145" i="72"/>
  <c r="A144" i="72"/>
  <c r="C125" i="72"/>
  <c r="B125" i="72"/>
  <c r="A125" i="72"/>
  <c r="C124" i="72"/>
  <c r="B124" i="72"/>
  <c r="A124" i="72"/>
  <c r="C123" i="72"/>
  <c r="B123" i="72"/>
  <c r="A123" i="72"/>
  <c r="C122" i="72"/>
  <c r="B122" i="72"/>
  <c r="A122" i="72"/>
  <c r="C121" i="72"/>
  <c r="B121" i="72"/>
  <c r="A121" i="72"/>
  <c r="C120" i="72"/>
  <c r="B120" i="72"/>
  <c r="A120" i="72"/>
  <c r="C119" i="72"/>
  <c r="B119" i="72"/>
  <c r="A119" i="72"/>
  <c r="A118" i="72"/>
  <c r="C117" i="72"/>
  <c r="B117" i="72"/>
  <c r="A117" i="72"/>
  <c r="C116" i="72"/>
  <c r="B116" i="72"/>
  <c r="A116" i="72"/>
  <c r="C115" i="72"/>
  <c r="B115" i="72"/>
  <c r="A115" i="72"/>
  <c r="C114" i="72"/>
  <c r="B114" i="72"/>
  <c r="A114" i="72"/>
  <c r="C113" i="72"/>
  <c r="B113" i="72"/>
  <c r="A113" i="72"/>
  <c r="C112" i="72"/>
  <c r="B112" i="72"/>
  <c r="A112" i="72"/>
  <c r="C111" i="72"/>
  <c r="B111" i="72"/>
  <c r="A111" i="72"/>
  <c r="C110" i="72"/>
  <c r="B110" i="72"/>
  <c r="A110" i="72"/>
  <c r="C109" i="72"/>
  <c r="B109" i="72"/>
  <c r="A109" i="72"/>
  <c r="A108" i="72"/>
  <c r="C107" i="72"/>
  <c r="B107" i="72"/>
  <c r="A107" i="72"/>
  <c r="C106" i="72"/>
  <c r="B106" i="72"/>
  <c r="A106" i="72"/>
  <c r="A105" i="72"/>
  <c r="C104" i="72"/>
  <c r="B104" i="72"/>
  <c r="A104" i="72"/>
  <c r="C103" i="72"/>
  <c r="B103" i="72"/>
  <c r="A103" i="72"/>
  <c r="C101" i="72"/>
  <c r="B101" i="72"/>
  <c r="A101" i="72"/>
  <c r="C99" i="72"/>
  <c r="B99" i="72"/>
  <c r="A99" i="72"/>
  <c r="C98" i="72"/>
  <c r="B98" i="72"/>
  <c r="A98" i="72"/>
  <c r="C97" i="72"/>
  <c r="B97" i="72"/>
  <c r="A97" i="72"/>
  <c r="C96" i="72"/>
  <c r="B96" i="72"/>
  <c r="A96" i="72"/>
  <c r="C95" i="72"/>
  <c r="B95" i="72"/>
  <c r="A95" i="72"/>
  <c r="C94" i="72"/>
  <c r="B94" i="72"/>
  <c r="A94" i="72"/>
  <c r="A93" i="72"/>
  <c r="C92" i="72"/>
  <c r="B92" i="72"/>
  <c r="A92" i="72"/>
  <c r="C91" i="72"/>
  <c r="B91" i="72"/>
  <c r="A91" i="72"/>
  <c r="C90" i="72"/>
  <c r="B90" i="72"/>
  <c r="A90" i="72"/>
  <c r="C89" i="72"/>
  <c r="B89" i="72"/>
  <c r="A89" i="72"/>
  <c r="A88" i="72"/>
  <c r="C87" i="72"/>
  <c r="B87" i="72"/>
  <c r="A87" i="72"/>
  <c r="C86" i="72"/>
  <c r="B86" i="72"/>
  <c r="A86" i="72"/>
  <c r="C85" i="72"/>
  <c r="B85" i="72"/>
  <c r="A85" i="72"/>
  <c r="C84" i="72"/>
  <c r="B84" i="72"/>
  <c r="A84" i="72"/>
  <c r="C83" i="72"/>
  <c r="B83" i="72"/>
  <c r="A83" i="72"/>
  <c r="C82" i="72"/>
  <c r="B82" i="72"/>
  <c r="A82" i="72"/>
  <c r="C81" i="72"/>
  <c r="B81" i="72"/>
  <c r="A81" i="72"/>
  <c r="C80" i="72"/>
  <c r="B80" i="72"/>
  <c r="A80" i="72"/>
  <c r="A79" i="72"/>
  <c r="C78" i="72"/>
  <c r="B78" i="72"/>
  <c r="A78" i="72"/>
  <c r="C77" i="72"/>
  <c r="B77" i="72"/>
  <c r="A77" i="72"/>
  <c r="C76" i="72"/>
  <c r="B76" i="72"/>
  <c r="A76" i="72"/>
  <c r="C75" i="72"/>
  <c r="B75" i="72"/>
  <c r="A75" i="72"/>
  <c r="C74" i="72"/>
  <c r="B74" i="72"/>
  <c r="A74" i="72"/>
  <c r="C73" i="72"/>
  <c r="B73" i="72"/>
  <c r="A73" i="72"/>
  <c r="A72" i="72"/>
  <c r="C71" i="72"/>
  <c r="B71" i="72"/>
  <c r="A71" i="72"/>
  <c r="C70" i="72"/>
  <c r="B70" i="72"/>
  <c r="A70" i="72"/>
  <c r="C69" i="72"/>
  <c r="B69" i="72"/>
  <c r="A69" i="72"/>
  <c r="C68" i="72"/>
  <c r="B68" i="72"/>
  <c r="A68" i="72"/>
  <c r="C67" i="72"/>
  <c r="B67" i="72"/>
  <c r="A67" i="72"/>
  <c r="C66" i="72"/>
  <c r="B66" i="72"/>
  <c r="A66" i="72"/>
  <c r="A65" i="72"/>
  <c r="C64" i="72"/>
  <c r="B64" i="72"/>
  <c r="A64" i="72"/>
  <c r="C63" i="72"/>
  <c r="B63" i="72"/>
  <c r="A63" i="72"/>
  <c r="C62" i="72"/>
  <c r="B62" i="72"/>
  <c r="A62" i="72"/>
  <c r="C61" i="72"/>
  <c r="B61" i="72"/>
  <c r="A61" i="72"/>
  <c r="A59" i="72"/>
  <c r="C58" i="72"/>
  <c r="B58" i="72"/>
  <c r="A58" i="72"/>
  <c r="C57" i="72"/>
  <c r="B57" i="72"/>
  <c r="A57" i="72"/>
  <c r="C56" i="72"/>
  <c r="B56" i="72"/>
  <c r="A56" i="72"/>
  <c r="C55" i="72"/>
  <c r="B55" i="72"/>
  <c r="A55" i="72"/>
  <c r="C54" i="72"/>
  <c r="B54" i="72"/>
  <c r="A54" i="72"/>
  <c r="C53" i="72"/>
  <c r="B53" i="72"/>
  <c r="A53" i="72"/>
  <c r="C52" i="72"/>
  <c r="B52" i="72"/>
  <c r="A52" i="72"/>
  <c r="C51" i="72"/>
  <c r="B51" i="72"/>
  <c r="A51" i="72"/>
  <c r="C50" i="72"/>
  <c r="B50" i="72"/>
  <c r="A50" i="72"/>
  <c r="C49" i="72"/>
  <c r="B49" i="72"/>
  <c r="A49" i="72"/>
  <c r="A48" i="72"/>
  <c r="C47" i="72"/>
  <c r="B47" i="72"/>
  <c r="A47" i="72"/>
  <c r="C46" i="72"/>
  <c r="B46" i="72"/>
  <c r="A46" i="72"/>
  <c r="C45" i="72"/>
  <c r="B45" i="72"/>
  <c r="A45" i="72"/>
  <c r="A44" i="72"/>
  <c r="C43" i="72"/>
  <c r="B43" i="72"/>
  <c r="A43" i="72"/>
  <c r="C42" i="72"/>
  <c r="B42" i="72"/>
  <c r="A42" i="72"/>
  <c r="A41" i="72"/>
  <c r="C40" i="72"/>
  <c r="B40" i="72"/>
  <c r="A40" i="72"/>
  <c r="C39" i="72"/>
  <c r="B39" i="72"/>
  <c r="A39" i="72"/>
  <c r="C38" i="72"/>
  <c r="B38" i="72"/>
  <c r="A38" i="72"/>
  <c r="C37" i="72"/>
  <c r="B37" i="72"/>
  <c r="A37" i="72"/>
  <c r="C36" i="72"/>
  <c r="B36" i="72"/>
  <c r="A36" i="72"/>
  <c r="C35" i="72"/>
  <c r="B35" i="72"/>
  <c r="A35" i="72"/>
  <c r="C34" i="72"/>
  <c r="B34" i="72"/>
  <c r="A34" i="72"/>
  <c r="C33" i="72"/>
  <c r="B33" i="72"/>
  <c r="A33" i="72"/>
  <c r="C32" i="72"/>
  <c r="B32" i="72"/>
  <c r="A32" i="72"/>
  <c r="A31" i="72"/>
  <c r="A30" i="72"/>
  <c r="C28" i="72"/>
  <c r="B28" i="72"/>
  <c r="A28" i="72"/>
  <c r="C27" i="72"/>
  <c r="B27" i="72"/>
  <c r="A27" i="72"/>
  <c r="A26" i="72"/>
  <c r="C24" i="72"/>
  <c r="B24" i="72"/>
  <c r="A24" i="72"/>
  <c r="C23" i="72"/>
  <c r="B23" i="72"/>
  <c r="A23" i="72"/>
  <c r="A22" i="72"/>
  <c r="C21" i="72"/>
  <c r="B21" i="72"/>
  <c r="A21" i="72"/>
  <c r="C20" i="72"/>
  <c r="B20" i="72"/>
  <c r="A20" i="72"/>
  <c r="C19" i="72"/>
  <c r="B19" i="72"/>
  <c r="A19" i="72"/>
  <c r="C18" i="72"/>
  <c r="B18" i="72"/>
  <c r="A18" i="72"/>
  <c r="C17" i="72"/>
  <c r="B17" i="72"/>
  <c r="A17" i="72"/>
  <c r="C14" i="72"/>
  <c r="B14" i="72"/>
  <c r="A14" i="72"/>
  <c r="C13" i="72"/>
  <c r="B13" i="72"/>
  <c r="A13" i="72"/>
  <c r="C12" i="72"/>
  <c r="B12" i="72"/>
  <c r="A12" i="72"/>
  <c r="C11" i="72"/>
  <c r="B11" i="72"/>
  <c r="A11" i="72"/>
  <c r="A10" i="72"/>
  <c r="A9" i="72"/>
  <c r="C7" i="72"/>
  <c r="B7" i="72"/>
  <c r="A7" i="72"/>
  <c r="C4" i="72"/>
  <c r="B4" i="72"/>
  <c r="A4" i="72"/>
  <c r="A3" i="72"/>
  <c r="C152" i="71"/>
  <c r="B152" i="71"/>
  <c r="A152" i="71"/>
  <c r="A151" i="71"/>
  <c r="C150" i="71"/>
  <c r="B150" i="71"/>
  <c r="A150" i="71"/>
  <c r="C149" i="71"/>
  <c r="B149" i="71"/>
  <c r="A149" i="71"/>
  <c r="C148" i="71"/>
  <c r="B148" i="71"/>
  <c r="A148" i="71"/>
  <c r="C147" i="71"/>
  <c r="B147" i="71"/>
  <c r="A147" i="71"/>
  <c r="C146" i="71"/>
  <c r="B146" i="71"/>
  <c r="A146" i="71"/>
  <c r="C145" i="71"/>
  <c r="B145" i="71"/>
  <c r="A145" i="71"/>
  <c r="A144" i="71"/>
  <c r="C125" i="71"/>
  <c r="B125" i="71"/>
  <c r="A125" i="71"/>
  <c r="C124" i="71"/>
  <c r="B124" i="71"/>
  <c r="A124" i="71"/>
  <c r="C123" i="71"/>
  <c r="B123" i="71"/>
  <c r="A123" i="71"/>
  <c r="C122" i="71"/>
  <c r="B122" i="71"/>
  <c r="A122" i="71"/>
  <c r="C121" i="71"/>
  <c r="B121" i="71"/>
  <c r="A121" i="71"/>
  <c r="C120" i="71"/>
  <c r="B120" i="71"/>
  <c r="A120" i="71"/>
  <c r="C119" i="71"/>
  <c r="B119" i="71"/>
  <c r="A119" i="71"/>
  <c r="A118" i="71"/>
  <c r="C117" i="71"/>
  <c r="B117" i="71"/>
  <c r="A117" i="71"/>
  <c r="C116" i="71"/>
  <c r="B116" i="71"/>
  <c r="A116" i="71"/>
  <c r="C115" i="71"/>
  <c r="B115" i="71"/>
  <c r="A115" i="71"/>
  <c r="C114" i="71"/>
  <c r="B114" i="71"/>
  <c r="A114" i="71"/>
  <c r="C113" i="71"/>
  <c r="B113" i="71"/>
  <c r="A113" i="71"/>
  <c r="C112" i="71"/>
  <c r="B112" i="71"/>
  <c r="A112" i="71"/>
  <c r="C111" i="71"/>
  <c r="B111" i="71"/>
  <c r="A111" i="71"/>
  <c r="C110" i="71"/>
  <c r="B110" i="71"/>
  <c r="A110" i="71"/>
  <c r="C109" i="71"/>
  <c r="B109" i="71"/>
  <c r="A109" i="71"/>
  <c r="A108" i="71"/>
  <c r="C107" i="71"/>
  <c r="B107" i="71"/>
  <c r="A107" i="71"/>
  <c r="C106" i="71"/>
  <c r="B106" i="71"/>
  <c r="A106" i="71"/>
  <c r="A105" i="71"/>
  <c r="C104" i="71"/>
  <c r="B104" i="71"/>
  <c r="A104" i="71"/>
  <c r="C103" i="71"/>
  <c r="B103" i="71"/>
  <c r="A103" i="71"/>
  <c r="C101" i="71"/>
  <c r="B101" i="71"/>
  <c r="A101" i="71"/>
  <c r="C99" i="71"/>
  <c r="B99" i="71"/>
  <c r="A99" i="71"/>
  <c r="C98" i="71"/>
  <c r="B98" i="71"/>
  <c r="A98" i="71"/>
  <c r="C97" i="71"/>
  <c r="B97" i="71"/>
  <c r="A97" i="71"/>
  <c r="C96" i="71"/>
  <c r="B96" i="71"/>
  <c r="A96" i="71"/>
  <c r="C95" i="71"/>
  <c r="B95" i="71"/>
  <c r="A95" i="71"/>
  <c r="C94" i="71"/>
  <c r="B94" i="71"/>
  <c r="A94" i="71"/>
  <c r="A93" i="71"/>
  <c r="C92" i="71"/>
  <c r="B92" i="71"/>
  <c r="A92" i="71"/>
  <c r="C91" i="71"/>
  <c r="B91" i="71"/>
  <c r="A91" i="71"/>
  <c r="C90" i="71"/>
  <c r="B90" i="71"/>
  <c r="A90" i="71"/>
  <c r="C89" i="71"/>
  <c r="B89" i="71"/>
  <c r="A89" i="71"/>
  <c r="A88" i="71"/>
  <c r="C87" i="71"/>
  <c r="B87" i="71"/>
  <c r="A87" i="71"/>
  <c r="C86" i="71"/>
  <c r="B86" i="71"/>
  <c r="A86" i="71"/>
  <c r="C85" i="71"/>
  <c r="B85" i="71"/>
  <c r="A85" i="71"/>
  <c r="C84" i="71"/>
  <c r="B84" i="71"/>
  <c r="A84" i="71"/>
  <c r="C83" i="71"/>
  <c r="B83" i="71"/>
  <c r="A83" i="71"/>
  <c r="C82" i="71"/>
  <c r="B82" i="71"/>
  <c r="A82" i="71"/>
  <c r="C81" i="71"/>
  <c r="B81" i="71"/>
  <c r="A81" i="71"/>
  <c r="C80" i="71"/>
  <c r="B80" i="71"/>
  <c r="A80" i="71"/>
  <c r="A79" i="71"/>
  <c r="C78" i="71"/>
  <c r="B78" i="71"/>
  <c r="A78" i="71"/>
  <c r="C77" i="71"/>
  <c r="B77" i="71"/>
  <c r="A77" i="71"/>
  <c r="C76" i="71"/>
  <c r="B76" i="71"/>
  <c r="A76" i="71"/>
  <c r="C75" i="71"/>
  <c r="B75" i="71"/>
  <c r="A75" i="71"/>
  <c r="C74" i="71"/>
  <c r="B74" i="71"/>
  <c r="A74" i="71"/>
  <c r="C73" i="71"/>
  <c r="B73" i="71"/>
  <c r="A73" i="71"/>
  <c r="A72" i="71"/>
  <c r="C71" i="71"/>
  <c r="B71" i="71"/>
  <c r="A71" i="71"/>
  <c r="C70" i="71"/>
  <c r="B70" i="71"/>
  <c r="A70" i="71"/>
  <c r="C69" i="71"/>
  <c r="B69" i="71"/>
  <c r="A69" i="71"/>
  <c r="C68" i="71"/>
  <c r="B68" i="71"/>
  <c r="A68" i="71"/>
  <c r="C67" i="71"/>
  <c r="B67" i="71"/>
  <c r="A67" i="71"/>
  <c r="C66" i="71"/>
  <c r="B66" i="71"/>
  <c r="A66" i="71"/>
  <c r="A65" i="71"/>
  <c r="C64" i="71"/>
  <c r="B64" i="71"/>
  <c r="A64" i="71"/>
  <c r="C63" i="71"/>
  <c r="B63" i="71"/>
  <c r="A63" i="71"/>
  <c r="C62" i="71"/>
  <c r="B62" i="71"/>
  <c r="A62" i="71"/>
  <c r="C61" i="71"/>
  <c r="B61" i="71"/>
  <c r="A61" i="71"/>
  <c r="A59" i="71"/>
  <c r="C58" i="71"/>
  <c r="B58" i="71"/>
  <c r="A58" i="71"/>
  <c r="C57" i="71"/>
  <c r="B57" i="71"/>
  <c r="A57" i="71"/>
  <c r="C56" i="71"/>
  <c r="B56" i="71"/>
  <c r="A56" i="71"/>
  <c r="C55" i="71"/>
  <c r="B55" i="71"/>
  <c r="A55" i="71"/>
  <c r="C54" i="71"/>
  <c r="B54" i="71"/>
  <c r="A54" i="71"/>
  <c r="C53" i="71"/>
  <c r="B53" i="71"/>
  <c r="A53" i="71"/>
  <c r="C52" i="71"/>
  <c r="B52" i="71"/>
  <c r="A52" i="71"/>
  <c r="C51" i="71"/>
  <c r="B51" i="71"/>
  <c r="A51" i="71"/>
  <c r="C50" i="71"/>
  <c r="B50" i="71"/>
  <c r="A50" i="71"/>
  <c r="C49" i="71"/>
  <c r="B49" i="71"/>
  <c r="A49" i="71"/>
  <c r="A48" i="71"/>
  <c r="C47" i="71"/>
  <c r="B47" i="71"/>
  <c r="A47" i="71"/>
  <c r="C46" i="71"/>
  <c r="B46" i="71"/>
  <c r="A46" i="71"/>
  <c r="C45" i="71"/>
  <c r="B45" i="71"/>
  <c r="A45" i="71"/>
  <c r="A44" i="71"/>
  <c r="C43" i="71"/>
  <c r="B43" i="71"/>
  <c r="A43" i="71"/>
  <c r="C42" i="71"/>
  <c r="B42" i="71"/>
  <c r="A42" i="71"/>
  <c r="A41" i="71"/>
  <c r="C40" i="71"/>
  <c r="B40" i="71"/>
  <c r="A40" i="71"/>
  <c r="C39" i="71"/>
  <c r="B39" i="71"/>
  <c r="A39" i="71"/>
  <c r="C38" i="71"/>
  <c r="B38" i="71"/>
  <c r="A38" i="71"/>
  <c r="C37" i="71"/>
  <c r="B37" i="71"/>
  <c r="A37" i="71"/>
  <c r="C36" i="71"/>
  <c r="B36" i="71"/>
  <c r="A36" i="71"/>
  <c r="C35" i="71"/>
  <c r="B35" i="71"/>
  <c r="A35" i="71"/>
  <c r="C34" i="71"/>
  <c r="B34" i="71"/>
  <c r="A34" i="71"/>
  <c r="C33" i="71"/>
  <c r="B33" i="71"/>
  <c r="A33" i="71"/>
  <c r="C32" i="71"/>
  <c r="B32" i="71"/>
  <c r="A32" i="71"/>
  <c r="A31" i="71"/>
  <c r="A30" i="71"/>
  <c r="C28" i="71"/>
  <c r="B28" i="71"/>
  <c r="A28" i="71"/>
  <c r="C27" i="71"/>
  <c r="B27" i="71"/>
  <c r="A27" i="71"/>
  <c r="A26" i="71"/>
  <c r="C24" i="71"/>
  <c r="B24" i="71"/>
  <c r="A24" i="71"/>
  <c r="C23" i="71"/>
  <c r="B23" i="71"/>
  <c r="A23" i="71"/>
  <c r="A22" i="71"/>
  <c r="C21" i="71"/>
  <c r="B21" i="71"/>
  <c r="A21" i="71"/>
  <c r="C20" i="71"/>
  <c r="B20" i="71"/>
  <c r="A20" i="71"/>
  <c r="C19" i="71"/>
  <c r="B19" i="71"/>
  <c r="A19" i="71"/>
  <c r="C18" i="71"/>
  <c r="B18" i="71"/>
  <c r="A18" i="71"/>
  <c r="C17" i="71"/>
  <c r="B17" i="71"/>
  <c r="A17" i="71"/>
  <c r="C14" i="71"/>
  <c r="B14" i="71"/>
  <c r="A14" i="71"/>
  <c r="C13" i="71"/>
  <c r="B13" i="71"/>
  <c r="A13" i="71"/>
  <c r="C12" i="71"/>
  <c r="B12" i="71"/>
  <c r="A12" i="71"/>
  <c r="C11" i="71"/>
  <c r="B11" i="71"/>
  <c r="A11" i="71"/>
  <c r="A10" i="71"/>
  <c r="A9" i="71"/>
  <c r="C7" i="71"/>
  <c r="B7" i="71"/>
  <c r="A7" i="71"/>
  <c r="C4" i="71"/>
  <c r="B4" i="71"/>
  <c r="A4" i="71"/>
  <c r="A3" i="71"/>
  <c r="C152" i="69"/>
  <c r="B152" i="69"/>
  <c r="A152" i="69"/>
  <c r="A151" i="69"/>
  <c r="C150" i="69"/>
  <c r="B150" i="69"/>
  <c r="A150" i="69"/>
  <c r="C149" i="69"/>
  <c r="B149" i="69"/>
  <c r="A149" i="69"/>
  <c r="C148" i="69"/>
  <c r="B148" i="69"/>
  <c r="A148" i="69"/>
  <c r="C147" i="69"/>
  <c r="B147" i="69"/>
  <c r="A147" i="69"/>
  <c r="C146" i="69"/>
  <c r="B146" i="69"/>
  <c r="A146" i="69"/>
  <c r="C145" i="69"/>
  <c r="B145" i="69"/>
  <c r="A145" i="69"/>
  <c r="A144" i="69"/>
  <c r="C125" i="69"/>
  <c r="B125" i="69"/>
  <c r="A125" i="69"/>
  <c r="C124" i="69"/>
  <c r="B124" i="69"/>
  <c r="A124" i="69"/>
  <c r="C123" i="69"/>
  <c r="B123" i="69"/>
  <c r="A123" i="69"/>
  <c r="C122" i="69"/>
  <c r="B122" i="69"/>
  <c r="A122" i="69"/>
  <c r="C121" i="69"/>
  <c r="B121" i="69"/>
  <c r="A121" i="69"/>
  <c r="C120" i="69"/>
  <c r="B120" i="69"/>
  <c r="A120" i="69"/>
  <c r="C119" i="69"/>
  <c r="B119" i="69"/>
  <c r="A119" i="69"/>
  <c r="A118" i="69"/>
  <c r="C117" i="69"/>
  <c r="B117" i="69"/>
  <c r="A117" i="69"/>
  <c r="C116" i="69"/>
  <c r="B116" i="69"/>
  <c r="A116" i="69"/>
  <c r="C115" i="69"/>
  <c r="B115" i="69"/>
  <c r="A115" i="69"/>
  <c r="C114" i="69"/>
  <c r="B114" i="69"/>
  <c r="A114" i="69"/>
  <c r="C113" i="69"/>
  <c r="B113" i="69"/>
  <c r="A113" i="69"/>
  <c r="C112" i="69"/>
  <c r="B112" i="69"/>
  <c r="A112" i="69"/>
  <c r="C111" i="69"/>
  <c r="B111" i="69"/>
  <c r="A111" i="69"/>
  <c r="C110" i="69"/>
  <c r="B110" i="69"/>
  <c r="A110" i="69"/>
  <c r="C109" i="69"/>
  <c r="B109" i="69"/>
  <c r="A109" i="69"/>
  <c r="A108" i="69"/>
  <c r="C107" i="69"/>
  <c r="B107" i="69"/>
  <c r="A107" i="69"/>
  <c r="C106" i="69"/>
  <c r="B106" i="69"/>
  <c r="A106" i="69"/>
  <c r="A105" i="69"/>
  <c r="C104" i="69"/>
  <c r="B104" i="69"/>
  <c r="A104" i="69"/>
  <c r="C103" i="69"/>
  <c r="B103" i="69"/>
  <c r="A103" i="69"/>
  <c r="C101" i="69"/>
  <c r="B101" i="69"/>
  <c r="A101" i="69"/>
  <c r="C99" i="69"/>
  <c r="B99" i="69"/>
  <c r="A99" i="69"/>
  <c r="C98" i="69"/>
  <c r="B98" i="69"/>
  <c r="A98" i="69"/>
  <c r="C97" i="69"/>
  <c r="B97" i="69"/>
  <c r="A97" i="69"/>
  <c r="C96" i="69"/>
  <c r="B96" i="69"/>
  <c r="A96" i="69"/>
  <c r="C95" i="69"/>
  <c r="B95" i="69"/>
  <c r="A95" i="69"/>
  <c r="C94" i="69"/>
  <c r="B94" i="69"/>
  <c r="A94" i="69"/>
  <c r="A93" i="69"/>
  <c r="C92" i="69"/>
  <c r="B92" i="69"/>
  <c r="A92" i="69"/>
  <c r="C91" i="69"/>
  <c r="B91" i="69"/>
  <c r="A91" i="69"/>
  <c r="C90" i="69"/>
  <c r="B90" i="69"/>
  <c r="A90" i="69"/>
  <c r="C89" i="69"/>
  <c r="B89" i="69"/>
  <c r="A89" i="69"/>
  <c r="A88" i="69"/>
  <c r="C87" i="69"/>
  <c r="B87" i="69"/>
  <c r="A87" i="69"/>
  <c r="C86" i="69"/>
  <c r="B86" i="69"/>
  <c r="A86" i="69"/>
  <c r="C85" i="69"/>
  <c r="B85" i="69"/>
  <c r="A85" i="69"/>
  <c r="C84" i="69"/>
  <c r="B84" i="69"/>
  <c r="A84" i="69"/>
  <c r="C83" i="69"/>
  <c r="B83" i="69"/>
  <c r="A83" i="69"/>
  <c r="C82" i="69"/>
  <c r="B82" i="69"/>
  <c r="A82" i="69"/>
  <c r="C81" i="69"/>
  <c r="B81" i="69"/>
  <c r="A81" i="69"/>
  <c r="C80" i="69"/>
  <c r="B80" i="69"/>
  <c r="A80" i="69"/>
  <c r="A79" i="69"/>
  <c r="C78" i="69"/>
  <c r="B78" i="69"/>
  <c r="A78" i="69"/>
  <c r="C77" i="69"/>
  <c r="B77" i="69"/>
  <c r="A77" i="69"/>
  <c r="C76" i="69"/>
  <c r="B76" i="69"/>
  <c r="A76" i="69"/>
  <c r="C75" i="69"/>
  <c r="B75" i="69"/>
  <c r="A75" i="69"/>
  <c r="C74" i="69"/>
  <c r="B74" i="69"/>
  <c r="A74" i="69"/>
  <c r="C73" i="69"/>
  <c r="B73" i="69"/>
  <c r="A73" i="69"/>
  <c r="A72" i="69"/>
  <c r="C71" i="69"/>
  <c r="B71" i="69"/>
  <c r="A71" i="69"/>
  <c r="C70" i="69"/>
  <c r="B70" i="69"/>
  <c r="A70" i="69"/>
  <c r="C69" i="69"/>
  <c r="B69" i="69"/>
  <c r="A69" i="69"/>
  <c r="C68" i="69"/>
  <c r="B68" i="69"/>
  <c r="A68" i="69"/>
  <c r="C67" i="69"/>
  <c r="B67" i="69"/>
  <c r="A67" i="69"/>
  <c r="C66" i="69"/>
  <c r="B66" i="69"/>
  <c r="A66" i="69"/>
  <c r="A65" i="69"/>
  <c r="C64" i="69"/>
  <c r="B64" i="69"/>
  <c r="A64" i="69"/>
  <c r="C63" i="69"/>
  <c r="B63" i="69"/>
  <c r="A63" i="69"/>
  <c r="C62" i="69"/>
  <c r="B62" i="69"/>
  <c r="A62" i="69"/>
  <c r="C61" i="69"/>
  <c r="B61" i="69"/>
  <c r="A61" i="69"/>
  <c r="A59" i="69"/>
  <c r="C58" i="69"/>
  <c r="B58" i="69"/>
  <c r="A58" i="69"/>
  <c r="C57" i="69"/>
  <c r="B57" i="69"/>
  <c r="A57" i="69"/>
  <c r="C56" i="69"/>
  <c r="B56" i="69"/>
  <c r="A56" i="69"/>
  <c r="C55" i="69"/>
  <c r="B55" i="69"/>
  <c r="A55" i="69"/>
  <c r="C54" i="69"/>
  <c r="B54" i="69"/>
  <c r="A54" i="69"/>
  <c r="C53" i="69"/>
  <c r="B53" i="69"/>
  <c r="A53" i="69"/>
  <c r="C52" i="69"/>
  <c r="B52" i="69"/>
  <c r="A52" i="69"/>
  <c r="C51" i="69"/>
  <c r="B51" i="69"/>
  <c r="A51" i="69"/>
  <c r="C50" i="69"/>
  <c r="B50" i="69"/>
  <c r="A50" i="69"/>
  <c r="C49" i="69"/>
  <c r="B49" i="69"/>
  <c r="A49" i="69"/>
  <c r="A48" i="69"/>
  <c r="C47" i="69"/>
  <c r="B47" i="69"/>
  <c r="A47" i="69"/>
  <c r="C46" i="69"/>
  <c r="B46" i="69"/>
  <c r="A46" i="69"/>
  <c r="C45" i="69"/>
  <c r="B45" i="69"/>
  <c r="A45" i="69"/>
  <c r="A44" i="69"/>
  <c r="C43" i="69"/>
  <c r="B43" i="69"/>
  <c r="A43" i="69"/>
  <c r="C42" i="69"/>
  <c r="B42" i="69"/>
  <c r="A42" i="69"/>
  <c r="A41" i="69"/>
  <c r="C40" i="69"/>
  <c r="B40" i="69"/>
  <c r="A40" i="69"/>
  <c r="C39" i="69"/>
  <c r="B39" i="69"/>
  <c r="A39" i="69"/>
  <c r="C38" i="69"/>
  <c r="B38" i="69"/>
  <c r="A38" i="69"/>
  <c r="C37" i="69"/>
  <c r="B37" i="69"/>
  <c r="A37" i="69"/>
  <c r="C36" i="69"/>
  <c r="B36" i="69"/>
  <c r="A36" i="69"/>
  <c r="C35" i="69"/>
  <c r="B35" i="69"/>
  <c r="A35" i="69"/>
  <c r="C34" i="69"/>
  <c r="B34" i="69"/>
  <c r="A34" i="69"/>
  <c r="C33" i="69"/>
  <c r="B33" i="69"/>
  <c r="A33" i="69"/>
  <c r="C32" i="69"/>
  <c r="B32" i="69"/>
  <c r="A32" i="69"/>
  <c r="A31" i="69"/>
  <c r="A30" i="69"/>
  <c r="C28" i="69"/>
  <c r="B28" i="69"/>
  <c r="A28" i="69"/>
  <c r="C27" i="69"/>
  <c r="B27" i="69"/>
  <c r="A27" i="69"/>
  <c r="A26" i="69"/>
  <c r="C24" i="69"/>
  <c r="B24" i="69"/>
  <c r="A24" i="69"/>
  <c r="C23" i="69"/>
  <c r="B23" i="69"/>
  <c r="A23" i="69"/>
  <c r="A22" i="69"/>
  <c r="C21" i="69"/>
  <c r="B21" i="69"/>
  <c r="A21" i="69"/>
  <c r="C20" i="69"/>
  <c r="B20" i="69"/>
  <c r="A20" i="69"/>
  <c r="C19" i="69"/>
  <c r="B19" i="69"/>
  <c r="A19" i="69"/>
  <c r="C18" i="69"/>
  <c r="B18" i="69"/>
  <c r="A18" i="69"/>
  <c r="C17" i="69"/>
  <c r="B17" i="69"/>
  <c r="A17" i="69"/>
  <c r="C14" i="69"/>
  <c r="B14" i="69"/>
  <c r="A14" i="69"/>
  <c r="C13" i="69"/>
  <c r="B13" i="69"/>
  <c r="A13" i="69"/>
  <c r="C12" i="69"/>
  <c r="B12" i="69"/>
  <c r="A12" i="69"/>
  <c r="C11" i="69"/>
  <c r="B11" i="69"/>
  <c r="A11" i="69"/>
  <c r="A10" i="69"/>
  <c r="A9" i="69"/>
  <c r="C7" i="69"/>
  <c r="B7" i="69"/>
  <c r="A7" i="69"/>
  <c r="C4" i="69"/>
  <c r="B4" i="69"/>
  <c r="A4" i="69"/>
  <c r="A3" i="69"/>
  <c r="C152" i="68"/>
  <c r="B152" i="68"/>
  <c r="A152" i="68"/>
  <c r="A151" i="68"/>
  <c r="C150" i="68"/>
  <c r="B150" i="68"/>
  <c r="A150" i="68"/>
  <c r="C149" i="68"/>
  <c r="B149" i="68"/>
  <c r="A149" i="68"/>
  <c r="C148" i="68"/>
  <c r="B148" i="68"/>
  <c r="A148" i="68"/>
  <c r="C147" i="68"/>
  <c r="B147" i="68"/>
  <c r="A147" i="68"/>
  <c r="C146" i="68"/>
  <c r="B146" i="68"/>
  <c r="A146" i="68"/>
  <c r="C145" i="68"/>
  <c r="B145" i="68"/>
  <c r="A145" i="68"/>
  <c r="A144" i="68"/>
  <c r="C125" i="68"/>
  <c r="B125" i="68"/>
  <c r="A125" i="68"/>
  <c r="C124" i="68"/>
  <c r="B124" i="68"/>
  <c r="A124" i="68"/>
  <c r="C123" i="68"/>
  <c r="B123" i="68"/>
  <c r="A123" i="68"/>
  <c r="C122" i="68"/>
  <c r="B122" i="68"/>
  <c r="A122" i="68"/>
  <c r="C121" i="68"/>
  <c r="B121" i="68"/>
  <c r="A121" i="68"/>
  <c r="C120" i="68"/>
  <c r="B120" i="68"/>
  <c r="A120" i="68"/>
  <c r="C119" i="68"/>
  <c r="B119" i="68"/>
  <c r="A119" i="68"/>
  <c r="A118" i="68"/>
  <c r="C117" i="68"/>
  <c r="B117" i="68"/>
  <c r="A117" i="68"/>
  <c r="C116" i="68"/>
  <c r="B116" i="68"/>
  <c r="A116" i="68"/>
  <c r="C115" i="68"/>
  <c r="B115" i="68"/>
  <c r="A115" i="68"/>
  <c r="C114" i="68"/>
  <c r="B114" i="68"/>
  <c r="A114" i="68"/>
  <c r="C113" i="68"/>
  <c r="B113" i="68"/>
  <c r="A113" i="68"/>
  <c r="C112" i="68"/>
  <c r="B112" i="68"/>
  <c r="A112" i="68"/>
  <c r="C111" i="68"/>
  <c r="B111" i="68"/>
  <c r="A111" i="68"/>
  <c r="C110" i="68"/>
  <c r="B110" i="68"/>
  <c r="A110" i="68"/>
  <c r="C109" i="68"/>
  <c r="B109" i="68"/>
  <c r="A109" i="68"/>
  <c r="A108" i="68"/>
  <c r="C107" i="68"/>
  <c r="B107" i="68"/>
  <c r="A107" i="68"/>
  <c r="C106" i="68"/>
  <c r="B106" i="68"/>
  <c r="A106" i="68"/>
  <c r="A105" i="68"/>
  <c r="C104" i="68"/>
  <c r="B104" i="68"/>
  <c r="A104" i="68"/>
  <c r="C103" i="68"/>
  <c r="B103" i="68"/>
  <c r="A103" i="68"/>
  <c r="C101" i="68"/>
  <c r="B101" i="68"/>
  <c r="A101" i="68"/>
  <c r="C99" i="68"/>
  <c r="B99" i="68"/>
  <c r="A99" i="68"/>
  <c r="C98" i="68"/>
  <c r="B98" i="68"/>
  <c r="A98" i="68"/>
  <c r="C97" i="68"/>
  <c r="B97" i="68"/>
  <c r="A97" i="68"/>
  <c r="C96" i="68"/>
  <c r="B96" i="68"/>
  <c r="A96" i="68"/>
  <c r="C95" i="68"/>
  <c r="B95" i="68"/>
  <c r="A95" i="68"/>
  <c r="C94" i="68"/>
  <c r="B94" i="68"/>
  <c r="A94" i="68"/>
  <c r="A93" i="68"/>
  <c r="C92" i="68"/>
  <c r="B92" i="68"/>
  <c r="A92" i="68"/>
  <c r="C91" i="68"/>
  <c r="B91" i="68"/>
  <c r="A91" i="68"/>
  <c r="C90" i="68"/>
  <c r="B90" i="68"/>
  <c r="A90" i="68"/>
  <c r="C89" i="68"/>
  <c r="B89" i="68"/>
  <c r="A89" i="68"/>
  <c r="A88" i="68"/>
  <c r="C87" i="68"/>
  <c r="B87" i="68"/>
  <c r="A87" i="68"/>
  <c r="C86" i="68"/>
  <c r="B86" i="68"/>
  <c r="A86" i="68"/>
  <c r="C85" i="68"/>
  <c r="B85" i="68"/>
  <c r="A85" i="68"/>
  <c r="C84" i="68"/>
  <c r="B84" i="68"/>
  <c r="A84" i="68"/>
  <c r="C83" i="68"/>
  <c r="B83" i="68"/>
  <c r="A83" i="68"/>
  <c r="C82" i="68"/>
  <c r="B82" i="68"/>
  <c r="A82" i="68"/>
  <c r="C81" i="68"/>
  <c r="B81" i="68"/>
  <c r="A81" i="68"/>
  <c r="C80" i="68"/>
  <c r="B80" i="68"/>
  <c r="A80" i="68"/>
  <c r="A79" i="68"/>
  <c r="C78" i="68"/>
  <c r="B78" i="68"/>
  <c r="A78" i="68"/>
  <c r="C77" i="68"/>
  <c r="B77" i="68"/>
  <c r="A77" i="68"/>
  <c r="C76" i="68"/>
  <c r="B76" i="68"/>
  <c r="A76" i="68"/>
  <c r="C75" i="68"/>
  <c r="B75" i="68"/>
  <c r="A75" i="68"/>
  <c r="C74" i="68"/>
  <c r="B74" i="68"/>
  <c r="A74" i="68"/>
  <c r="C73" i="68"/>
  <c r="B73" i="68"/>
  <c r="A73" i="68"/>
  <c r="A72" i="68"/>
  <c r="C71" i="68"/>
  <c r="B71" i="68"/>
  <c r="A71" i="68"/>
  <c r="C70" i="68"/>
  <c r="B70" i="68"/>
  <c r="A70" i="68"/>
  <c r="C69" i="68"/>
  <c r="B69" i="68"/>
  <c r="A69" i="68"/>
  <c r="C68" i="68"/>
  <c r="B68" i="68"/>
  <c r="A68" i="68"/>
  <c r="C67" i="68"/>
  <c r="B67" i="68"/>
  <c r="A67" i="68"/>
  <c r="C66" i="68"/>
  <c r="B66" i="68"/>
  <c r="A66" i="68"/>
  <c r="A65" i="68"/>
  <c r="C64" i="68"/>
  <c r="B64" i="68"/>
  <c r="A64" i="68"/>
  <c r="C63" i="68"/>
  <c r="B63" i="68"/>
  <c r="A63" i="68"/>
  <c r="C62" i="68"/>
  <c r="B62" i="68"/>
  <c r="A62" i="68"/>
  <c r="C61" i="68"/>
  <c r="B61" i="68"/>
  <c r="A61" i="68"/>
  <c r="A59" i="68"/>
  <c r="C58" i="68"/>
  <c r="B58" i="68"/>
  <c r="A58" i="68"/>
  <c r="C57" i="68"/>
  <c r="B57" i="68"/>
  <c r="A57" i="68"/>
  <c r="C56" i="68"/>
  <c r="B56" i="68"/>
  <c r="A56" i="68"/>
  <c r="C55" i="68"/>
  <c r="B55" i="68"/>
  <c r="A55" i="68"/>
  <c r="C54" i="68"/>
  <c r="B54" i="68"/>
  <c r="A54" i="68"/>
  <c r="C53" i="68"/>
  <c r="B53" i="68"/>
  <c r="A53" i="68"/>
  <c r="C52" i="68"/>
  <c r="B52" i="68"/>
  <c r="A52" i="68"/>
  <c r="C51" i="68"/>
  <c r="B51" i="68"/>
  <c r="A51" i="68"/>
  <c r="C50" i="68"/>
  <c r="B50" i="68"/>
  <c r="A50" i="68"/>
  <c r="C49" i="68"/>
  <c r="B49" i="68"/>
  <c r="A49" i="68"/>
  <c r="A48" i="68"/>
  <c r="C47" i="68"/>
  <c r="B47" i="68"/>
  <c r="A47" i="68"/>
  <c r="C46" i="68"/>
  <c r="B46" i="68"/>
  <c r="A46" i="68"/>
  <c r="C45" i="68"/>
  <c r="B45" i="68"/>
  <c r="A45" i="68"/>
  <c r="A44" i="68"/>
  <c r="C43" i="68"/>
  <c r="B43" i="68"/>
  <c r="A43" i="68"/>
  <c r="C42" i="68"/>
  <c r="B42" i="68"/>
  <c r="A42" i="68"/>
  <c r="A41" i="68"/>
  <c r="C40" i="68"/>
  <c r="B40" i="68"/>
  <c r="A40" i="68"/>
  <c r="C39" i="68"/>
  <c r="B39" i="68"/>
  <c r="A39" i="68"/>
  <c r="C38" i="68"/>
  <c r="B38" i="68"/>
  <c r="A38" i="68"/>
  <c r="C37" i="68"/>
  <c r="B37" i="68"/>
  <c r="A37" i="68"/>
  <c r="C36" i="68"/>
  <c r="B36" i="68"/>
  <c r="A36" i="68"/>
  <c r="C35" i="68"/>
  <c r="B35" i="68"/>
  <c r="A35" i="68"/>
  <c r="C34" i="68"/>
  <c r="B34" i="68"/>
  <c r="A34" i="68"/>
  <c r="C33" i="68"/>
  <c r="B33" i="68"/>
  <c r="A33" i="68"/>
  <c r="C32" i="68"/>
  <c r="B32" i="68"/>
  <c r="A32" i="68"/>
  <c r="A31" i="68"/>
  <c r="A30" i="68"/>
  <c r="C28" i="68"/>
  <c r="B28" i="68"/>
  <c r="A28" i="68"/>
  <c r="C27" i="68"/>
  <c r="B27" i="68"/>
  <c r="A27" i="68"/>
  <c r="A26" i="68"/>
  <c r="C24" i="68"/>
  <c r="B24" i="68"/>
  <c r="A24" i="68"/>
  <c r="C23" i="68"/>
  <c r="B23" i="68"/>
  <c r="A23" i="68"/>
  <c r="A22" i="68"/>
  <c r="C21" i="68"/>
  <c r="B21" i="68"/>
  <c r="A21" i="68"/>
  <c r="C20" i="68"/>
  <c r="B20" i="68"/>
  <c r="A20" i="68"/>
  <c r="C19" i="68"/>
  <c r="B19" i="68"/>
  <c r="A19" i="68"/>
  <c r="C18" i="68"/>
  <c r="B18" i="68"/>
  <c r="A18" i="68"/>
  <c r="C17" i="68"/>
  <c r="B17" i="68"/>
  <c r="A17" i="68"/>
  <c r="C14" i="68"/>
  <c r="B14" i="68"/>
  <c r="A14" i="68"/>
  <c r="C13" i="68"/>
  <c r="B13" i="68"/>
  <c r="A13" i="68"/>
  <c r="C12" i="68"/>
  <c r="B12" i="68"/>
  <c r="A12" i="68"/>
  <c r="C11" i="68"/>
  <c r="B11" i="68"/>
  <c r="A11" i="68"/>
  <c r="A10" i="68"/>
  <c r="A9" i="68"/>
  <c r="C7" i="68"/>
  <c r="B7" i="68"/>
  <c r="A7" i="68"/>
  <c r="C4" i="68"/>
  <c r="B4" i="68"/>
  <c r="A4" i="68"/>
  <c r="A3" i="68"/>
  <c r="C46" i="55"/>
  <c r="E13" i="55"/>
  <c r="E50" i="55" s="1"/>
  <c r="J112" i="30"/>
  <c r="J108" i="30"/>
  <c r="J105" i="30"/>
  <c r="J93" i="30"/>
  <c r="J88" i="30"/>
  <c r="J79" i="30"/>
  <c r="J72" i="30"/>
  <c r="J65" i="30"/>
  <c r="J59" i="30"/>
  <c r="J48" i="30"/>
  <c r="J44" i="30"/>
  <c r="J41" i="30"/>
  <c r="J31" i="30"/>
  <c r="J26" i="30"/>
  <c r="J10" i="30"/>
  <c r="A3" i="30"/>
  <c r="B7" i="30"/>
  <c r="C7" i="30"/>
  <c r="B11" i="30"/>
  <c r="C11" i="30"/>
  <c r="B12" i="30"/>
  <c r="C12" i="30"/>
  <c r="B13" i="30"/>
  <c r="C13" i="30"/>
  <c r="B14" i="30"/>
  <c r="C14" i="30"/>
  <c r="B17" i="30"/>
  <c r="C17" i="30"/>
  <c r="B18" i="30"/>
  <c r="C18" i="30"/>
  <c r="B19" i="30"/>
  <c r="C19" i="30"/>
  <c r="B20" i="30"/>
  <c r="C20" i="30"/>
  <c r="B21" i="30"/>
  <c r="C21" i="30"/>
  <c r="B23" i="30"/>
  <c r="C23" i="30"/>
  <c r="B24" i="30"/>
  <c r="C24" i="30"/>
  <c r="B27" i="30"/>
  <c r="C27" i="30"/>
  <c r="B28" i="30"/>
  <c r="C28" i="30"/>
  <c r="B32" i="30"/>
  <c r="C32" i="30"/>
  <c r="B33" i="30"/>
  <c r="C33" i="30"/>
  <c r="B34" i="30"/>
  <c r="C34" i="30"/>
  <c r="B35" i="30"/>
  <c r="C35" i="30"/>
  <c r="B36" i="30"/>
  <c r="C36" i="30"/>
  <c r="B37" i="30"/>
  <c r="C37" i="30"/>
  <c r="B38" i="30"/>
  <c r="C38" i="30"/>
  <c r="B39" i="30"/>
  <c r="C39" i="30"/>
  <c r="B40" i="30"/>
  <c r="C40" i="30"/>
  <c r="B42" i="30"/>
  <c r="C42" i="30"/>
  <c r="B43" i="30"/>
  <c r="C43" i="30"/>
  <c r="B45" i="30"/>
  <c r="C45" i="30"/>
  <c r="B46" i="30"/>
  <c r="C46" i="30"/>
  <c r="B47" i="30"/>
  <c r="C47" i="30"/>
  <c r="B49" i="30"/>
  <c r="C49" i="30"/>
  <c r="B50" i="30"/>
  <c r="C50" i="30"/>
  <c r="B51" i="30"/>
  <c r="C51" i="30"/>
  <c r="B52" i="30"/>
  <c r="C52" i="30"/>
  <c r="B53" i="30"/>
  <c r="C53" i="30"/>
  <c r="B54" i="30"/>
  <c r="C54" i="30"/>
  <c r="B55" i="30"/>
  <c r="C55" i="30"/>
  <c r="B56" i="30"/>
  <c r="C56" i="30"/>
  <c r="B57" i="30"/>
  <c r="C57" i="30"/>
  <c r="B58" i="30"/>
  <c r="C58" i="30"/>
  <c r="B61" i="30"/>
  <c r="C61" i="30"/>
  <c r="B62" i="30"/>
  <c r="C62" i="30"/>
  <c r="B63" i="30"/>
  <c r="C63" i="30"/>
  <c r="B64" i="30"/>
  <c r="C64" i="30"/>
  <c r="B66" i="30"/>
  <c r="C66" i="30"/>
  <c r="B67" i="30"/>
  <c r="C67" i="30"/>
  <c r="B68" i="30"/>
  <c r="C68" i="30"/>
  <c r="B69" i="30"/>
  <c r="C69" i="30"/>
  <c r="B70" i="30"/>
  <c r="C70" i="30"/>
  <c r="B71" i="30"/>
  <c r="C71" i="30"/>
  <c r="B73" i="30"/>
  <c r="C73" i="30"/>
  <c r="B74" i="30"/>
  <c r="C74" i="30"/>
  <c r="B75" i="30"/>
  <c r="C75" i="30"/>
  <c r="B76" i="30"/>
  <c r="C76" i="30"/>
  <c r="B77" i="30"/>
  <c r="C77" i="30"/>
  <c r="B78" i="30"/>
  <c r="C78" i="30"/>
  <c r="B80" i="30"/>
  <c r="C80" i="30"/>
  <c r="B81" i="30"/>
  <c r="C81" i="30"/>
  <c r="B82" i="30"/>
  <c r="C82" i="30"/>
  <c r="B83" i="30"/>
  <c r="C83" i="30"/>
  <c r="B84" i="30"/>
  <c r="C84" i="30"/>
  <c r="B85" i="30"/>
  <c r="C85" i="30"/>
  <c r="B86" i="30"/>
  <c r="C86" i="30"/>
  <c r="B87" i="30"/>
  <c r="C87" i="30"/>
  <c r="B89" i="30"/>
  <c r="C89" i="30"/>
  <c r="B90" i="30"/>
  <c r="C90" i="30"/>
  <c r="B91" i="30"/>
  <c r="C91" i="30"/>
  <c r="B92" i="30"/>
  <c r="C92" i="30"/>
  <c r="B94" i="30"/>
  <c r="C94" i="30"/>
  <c r="B95" i="30"/>
  <c r="C95" i="30"/>
  <c r="B96" i="30"/>
  <c r="C96" i="30"/>
  <c r="B97" i="30"/>
  <c r="C97" i="30"/>
  <c r="B98" i="30"/>
  <c r="C98" i="30"/>
  <c r="B99" i="30"/>
  <c r="C99" i="30"/>
  <c r="B101" i="30"/>
  <c r="C101" i="30"/>
  <c r="B103" i="30"/>
  <c r="C103" i="30"/>
  <c r="B104" i="30"/>
  <c r="C104" i="30"/>
  <c r="B106" i="30"/>
  <c r="C106" i="30"/>
  <c r="B107" i="30"/>
  <c r="C107" i="30"/>
  <c r="B109" i="30"/>
  <c r="C109" i="30"/>
  <c r="B110" i="30"/>
  <c r="C110" i="30"/>
  <c r="B111" i="30"/>
  <c r="C111" i="30"/>
  <c r="B112" i="30"/>
  <c r="C112" i="30"/>
  <c r="B113" i="30"/>
  <c r="C113" i="30"/>
  <c r="B114" i="30"/>
  <c r="C114" i="30"/>
  <c r="B115" i="30"/>
  <c r="C115" i="30"/>
  <c r="B116" i="30"/>
  <c r="C116" i="30"/>
  <c r="B117" i="30"/>
  <c r="C117" i="30"/>
  <c r="B119" i="30"/>
  <c r="C119" i="30"/>
  <c r="B120" i="30"/>
  <c r="C120" i="30"/>
  <c r="B121" i="30"/>
  <c r="C121" i="30"/>
  <c r="B122" i="30"/>
  <c r="C122" i="30"/>
  <c r="B123" i="30"/>
  <c r="C123" i="30"/>
  <c r="B124" i="30"/>
  <c r="C124" i="30"/>
  <c r="B125" i="30"/>
  <c r="C125" i="30"/>
  <c r="B145" i="30"/>
  <c r="C145" i="30"/>
  <c r="B146" i="30"/>
  <c r="C146" i="30"/>
  <c r="B147" i="30"/>
  <c r="C147" i="30"/>
  <c r="B148" i="30"/>
  <c r="C148" i="30"/>
  <c r="B149" i="30"/>
  <c r="C149" i="30"/>
  <c r="B150" i="30"/>
  <c r="C150" i="30"/>
  <c r="B152" i="30"/>
  <c r="C152" i="30"/>
  <c r="C4" i="30"/>
  <c r="B4" i="30"/>
  <c r="A4" i="30"/>
  <c r="A7" i="30"/>
  <c r="A9" i="30"/>
  <c r="A10" i="30"/>
  <c r="A11" i="30"/>
  <c r="A12" i="30"/>
  <c r="A13" i="30"/>
  <c r="A14" i="30"/>
  <c r="A17" i="30"/>
  <c r="A18" i="30"/>
  <c r="A19" i="30"/>
  <c r="A20" i="30"/>
  <c r="A21" i="30"/>
  <c r="A22" i="30"/>
  <c r="A23" i="30"/>
  <c r="A24" i="30"/>
  <c r="A26" i="30"/>
  <c r="A27" i="30"/>
  <c r="A28" i="30"/>
  <c r="A30" i="30"/>
  <c r="A31" i="30"/>
  <c r="A32" i="30"/>
  <c r="A33" i="30"/>
  <c r="A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7" i="30"/>
  <c r="A58" i="30"/>
  <c r="A59" i="30"/>
  <c r="A61" i="30"/>
  <c r="A62" i="30"/>
  <c r="A63" i="30"/>
  <c r="A64" i="30"/>
  <c r="A65" i="30"/>
  <c r="A66" i="30"/>
  <c r="A67" i="30"/>
  <c r="A68" i="30"/>
  <c r="A69" i="30"/>
  <c r="A70" i="30"/>
  <c r="A71" i="30"/>
  <c r="A72" i="30"/>
  <c r="A73" i="30"/>
  <c r="A74" i="30"/>
  <c r="A75" i="30"/>
  <c r="A76" i="30"/>
  <c r="A77" i="30"/>
  <c r="A78" i="30"/>
  <c r="A79" i="30"/>
  <c r="A80" i="30"/>
  <c r="A81" i="30"/>
  <c r="A82" i="30"/>
  <c r="A83" i="30"/>
  <c r="A84" i="30"/>
  <c r="A85" i="30"/>
  <c r="A86" i="30"/>
  <c r="A87" i="30"/>
  <c r="A88" i="30"/>
  <c r="A89" i="30"/>
  <c r="A90" i="30"/>
  <c r="A91" i="30"/>
  <c r="A92" i="30"/>
  <c r="A93" i="30"/>
  <c r="A94" i="30"/>
  <c r="A95" i="30"/>
  <c r="A96" i="30"/>
  <c r="A97" i="30"/>
  <c r="A98" i="30"/>
  <c r="A99" i="30"/>
  <c r="A101" i="30"/>
  <c r="A103" i="30"/>
  <c r="A104" i="30"/>
  <c r="A105" i="30"/>
  <c r="A106" i="30"/>
  <c r="A107" i="30"/>
  <c r="A108" i="30"/>
  <c r="A109" i="30"/>
  <c r="A110" i="30"/>
  <c r="A111" i="30"/>
  <c r="A112" i="30"/>
  <c r="A113" i="30"/>
  <c r="A114" i="30"/>
  <c r="A115" i="30"/>
  <c r="A116" i="30"/>
  <c r="A117" i="30"/>
  <c r="A118" i="30"/>
  <c r="A121" i="30"/>
  <c r="A122" i="30"/>
  <c r="A123" i="30"/>
  <c r="A124" i="30"/>
  <c r="A125" i="30"/>
  <c r="A144" i="30"/>
  <c r="A145" i="30"/>
  <c r="A146" i="30"/>
  <c r="A147" i="30"/>
  <c r="A148" i="30"/>
  <c r="A149" i="30"/>
  <c r="A150" i="30"/>
  <c r="A151" i="30"/>
  <c r="A152" i="30"/>
  <c r="F112" i="89"/>
  <c r="F118" i="30"/>
  <c r="F151" i="30"/>
  <c r="F41" i="88"/>
  <c r="F112" i="88"/>
  <c r="F151" i="88"/>
  <c r="F105" i="88"/>
  <c r="F112" i="87"/>
  <c r="F151" i="87"/>
  <c r="F105" i="87"/>
  <c r="F41" i="86"/>
  <c r="F112" i="86"/>
  <c r="F151" i="86"/>
  <c r="F105" i="86"/>
  <c r="F41" i="85"/>
  <c r="F112" i="85"/>
  <c r="F151" i="85"/>
  <c r="F105" i="85"/>
  <c r="F112" i="84"/>
  <c r="F151" i="84"/>
  <c r="F105" i="84"/>
  <c r="F108" i="84"/>
  <c r="F112" i="83"/>
  <c r="F151" i="83"/>
  <c r="F105" i="83"/>
  <c r="F112" i="82"/>
  <c r="F151" i="82"/>
  <c r="F105" i="82"/>
  <c r="F108" i="82"/>
  <c r="F41" i="81"/>
  <c r="F112" i="81"/>
  <c r="F151" i="81"/>
  <c r="F105" i="81"/>
  <c r="F41" i="80"/>
  <c r="F112" i="80"/>
  <c r="F151" i="80"/>
  <c r="F105" i="80"/>
  <c r="F41" i="79"/>
  <c r="F44" i="79"/>
  <c r="F112" i="79"/>
  <c r="F151" i="79"/>
  <c r="F105" i="79"/>
  <c r="F41" i="78"/>
  <c r="F112" i="78"/>
  <c r="F151" i="78"/>
  <c r="F105" i="78"/>
  <c r="F151" i="77"/>
  <c r="F112" i="77"/>
  <c r="F105" i="77"/>
  <c r="F41" i="76"/>
  <c r="F44" i="76"/>
  <c r="F112" i="76"/>
  <c r="F151" i="76"/>
  <c r="F105" i="76"/>
  <c r="F41" i="75"/>
  <c r="F112" i="75"/>
  <c r="F151" i="75"/>
  <c r="F105" i="75"/>
  <c r="F44" i="74"/>
  <c r="F112" i="74"/>
  <c r="F151" i="74"/>
  <c r="F105" i="74"/>
  <c r="F108" i="74"/>
  <c r="F112" i="73"/>
  <c r="F151" i="73"/>
  <c r="F105" i="73"/>
  <c r="F112" i="72"/>
  <c r="F151" i="72"/>
  <c r="F105" i="72"/>
  <c r="F112" i="71"/>
  <c r="F151" i="71"/>
  <c r="F105" i="71"/>
  <c r="F112" i="69"/>
  <c r="F151" i="69"/>
  <c r="F105" i="69"/>
  <c r="F112" i="68"/>
  <c r="F151" i="68"/>
  <c r="F105" i="68"/>
  <c r="F112" i="30"/>
  <c r="F105" i="30"/>
  <c r="F88" i="30"/>
  <c r="F48" i="30"/>
  <c r="F108" i="69"/>
  <c r="F108" i="71"/>
  <c r="F108" i="80"/>
  <c r="F44" i="85"/>
  <c r="F65" i="30"/>
  <c r="F31" i="30"/>
  <c r="F144" i="68"/>
  <c r="F118" i="68"/>
  <c r="F108" i="68"/>
  <c r="F93" i="68"/>
  <c r="F44" i="68"/>
  <c r="F65" i="68"/>
  <c r="F72" i="68"/>
  <c r="F41" i="68"/>
  <c r="F44" i="30"/>
  <c r="F79" i="30"/>
  <c r="F93" i="30"/>
  <c r="F41" i="30"/>
  <c r="F72" i="30"/>
  <c r="F108" i="30"/>
  <c r="F79" i="68"/>
  <c r="F48" i="68"/>
  <c r="F31" i="68"/>
  <c r="F144" i="69"/>
  <c r="F118" i="69"/>
  <c r="F79" i="69"/>
  <c r="F93" i="69"/>
  <c r="F72" i="69"/>
  <c r="F48" i="69"/>
  <c r="F44" i="69"/>
  <c r="F31" i="69"/>
  <c r="F79" i="71"/>
  <c r="F65" i="71"/>
  <c r="F41" i="71"/>
  <c r="F144" i="72"/>
  <c r="F118" i="72"/>
  <c r="F108" i="72"/>
  <c r="F79" i="72"/>
  <c r="F65" i="72"/>
  <c r="F31" i="72"/>
  <c r="F144" i="73"/>
  <c r="F118" i="73"/>
  <c r="F108" i="73"/>
  <c r="F93" i="73"/>
  <c r="F72" i="73"/>
  <c r="F48" i="73"/>
  <c r="F44" i="73"/>
  <c r="F31" i="73"/>
  <c r="F41" i="73"/>
  <c r="F93" i="74"/>
  <c r="F72" i="74"/>
  <c r="F31" i="74"/>
  <c r="F41" i="74"/>
  <c r="F144" i="75"/>
  <c r="F118" i="75"/>
  <c r="F108" i="75"/>
  <c r="F93" i="75"/>
  <c r="F79" i="75"/>
  <c r="F65" i="75"/>
  <c r="F44" i="75"/>
  <c r="F31" i="75"/>
  <c r="F144" i="76"/>
  <c r="F118" i="76"/>
  <c r="F108" i="76"/>
  <c r="F31" i="76"/>
  <c r="F144" i="77"/>
  <c r="F118" i="77"/>
  <c r="F108" i="77"/>
  <c r="F72" i="77"/>
  <c r="F48" i="77"/>
  <c r="F93" i="77"/>
  <c r="F44" i="77"/>
  <c r="F31" i="77"/>
  <c r="F41" i="77"/>
  <c r="F144" i="78"/>
  <c r="F118" i="78"/>
  <c r="F108" i="78"/>
  <c r="F93" i="78"/>
  <c r="F72" i="78"/>
  <c r="F48" i="78"/>
  <c r="F44" i="78"/>
  <c r="F144" i="79"/>
  <c r="F118" i="79"/>
  <c r="F108" i="79"/>
  <c r="F79" i="79"/>
  <c r="F48" i="79"/>
  <c r="F44" i="80"/>
  <c r="F72" i="80"/>
  <c r="F65" i="80"/>
  <c r="F31" i="80"/>
  <c r="F65" i="69"/>
  <c r="F41" i="69"/>
  <c r="F144" i="71"/>
  <c r="F118" i="71"/>
  <c r="F93" i="71"/>
  <c r="F72" i="71"/>
  <c r="F48" i="71"/>
  <c r="F44" i="71"/>
  <c r="F31" i="71"/>
  <c r="F72" i="72"/>
  <c r="F48" i="72"/>
  <c r="F93" i="72"/>
  <c r="F44" i="72"/>
  <c r="F41" i="72"/>
  <c r="F79" i="73"/>
  <c r="F65" i="73"/>
  <c r="F144" i="74"/>
  <c r="F118" i="74"/>
  <c r="F79" i="74"/>
  <c r="F65" i="74"/>
  <c r="F72" i="75"/>
  <c r="F48" i="75"/>
  <c r="F93" i="76"/>
  <c r="F79" i="76"/>
  <c r="F72" i="76"/>
  <c r="F65" i="76"/>
  <c r="F48" i="76"/>
  <c r="F79" i="77"/>
  <c r="F65" i="77"/>
  <c r="F79" i="78"/>
  <c r="F65" i="78"/>
  <c r="F31" i="78"/>
  <c r="F93" i="79"/>
  <c r="F72" i="79"/>
  <c r="F65" i="79"/>
  <c r="F31" i="79"/>
  <c r="F144" i="80"/>
  <c r="F118" i="80"/>
  <c r="F93" i="80"/>
  <c r="F79" i="80"/>
  <c r="F48" i="80"/>
  <c r="F72" i="81"/>
  <c r="F48" i="81"/>
  <c r="F31" i="81"/>
  <c r="F144" i="82"/>
  <c r="F118" i="82"/>
  <c r="F72" i="82"/>
  <c r="F48" i="82"/>
  <c r="F44" i="82"/>
  <c r="F31" i="82"/>
  <c r="F93" i="83"/>
  <c r="F48" i="83"/>
  <c r="F72" i="83"/>
  <c r="F144" i="84"/>
  <c r="F118" i="84"/>
  <c r="F93" i="84"/>
  <c r="F72" i="84"/>
  <c r="F48" i="84"/>
  <c r="F93" i="85"/>
  <c r="F79" i="85"/>
  <c r="F65" i="85"/>
  <c r="F48" i="85"/>
  <c r="F93" i="86"/>
  <c r="F72" i="86"/>
  <c r="F31" i="86"/>
  <c r="F79" i="87"/>
  <c r="F65" i="87"/>
  <c r="F41" i="87"/>
  <c r="F93" i="88"/>
  <c r="F79" i="88"/>
  <c r="F65" i="88"/>
  <c r="F44" i="88"/>
  <c r="F93" i="89"/>
  <c r="F79" i="89"/>
  <c r="F65" i="89"/>
  <c r="F31" i="89"/>
  <c r="F105" i="89"/>
  <c r="F41" i="89"/>
  <c r="F144" i="81"/>
  <c r="F118" i="81"/>
  <c r="F108" i="81"/>
  <c r="F93" i="81"/>
  <c r="F79" i="81"/>
  <c r="F65" i="81"/>
  <c r="F44" i="81"/>
  <c r="F93" i="82"/>
  <c r="F79" i="82"/>
  <c r="F65" i="82"/>
  <c r="F41" i="82"/>
  <c r="F144" i="83"/>
  <c r="F118" i="83"/>
  <c r="F108" i="83"/>
  <c r="F44" i="83"/>
  <c r="F79" i="83"/>
  <c r="F65" i="83"/>
  <c r="F31" i="83"/>
  <c r="F41" i="83"/>
  <c r="F79" i="84"/>
  <c r="F44" i="84"/>
  <c r="F31" i="84"/>
  <c r="F41" i="84"/>
  <c r="F144" i="85"/>
  <c r="F118" i="85"/>
  <c r="F108" i="85"/>
  <c r="F72" i="85"/>
  <c r="F31" i="85"/>
  <c r="F144" i="86"/>
  <c r="F118" i="86"/>
  <c r="F108" i="86"/>
  <c r="F79" i="86"/>
  <c r="F65" i="86"/>
  <c r="F44" i="86"/>
  <c r="F48" i="86"/>
  <c r="F144" i="87"/>
  <c r="F118" i="87"/>
  <c r="F108" i="87"/>
  <c r="F93" i="87"/>
  <c r="F72" i="87"/>
  <c r="F48" i="87"/>
  <c r="F44" i="87"/>
  <c r="F31" i="87"/>
  <c r="F144" i="88"/>
  <c r="F118" i="88"/>
  <c r="F108" i="88"/>
  <c r="F72" i="88"/>
  <c r="F48" i="88"/>
  <c r="F31" i="88"/>
  <c r="F144" i="30"/>
  <c r="F72" i="89"/>
  <c r="F48" i="89"/>
  <c r="F108" i="89"/>
  <c r="F44" i="89"/>
  <c r="F9" i="89"/>
  <c r="F88" i="89"/>
  <c r="F88" i="88"/>
  <c r="F9" i="87"/>
  <c r="F88" i="87"/>
  <c r="F88" i="86"/>
  <c r="F117" i="86"/>
  <c r="F88" i="85"/>
  <c r="F117" i="85"/>
  <c r="F9" i="84"/>
  <c r="F88" i="84"/>
  <c r="F88" i="83"/>
  <c r="F88" i="82"/>
  <c r="F9" i="82"/>
  <c r="F88" i="81"/>
  <c r="F117" i="81"/>
  <c r="F88" i="80"/>
  <c r="F88" i="79"/>
  <c r="F117" i="79"/>
  <c r="F88" i="78"/>
  <c r="F117" i="78"/>
  <c r="F88" i="77"/>
  <c r="F88" i="76"/>
  <c r="F9" i="76"/>
  <c r="F88" i="75"/>
  <c r="F9" i="74"/>
  <c r="F88" i="74"/>
  <c r="F88" i="73"/>
  <c r="F9" i="73"/>
  <c r="F88" i="72"/>
  <c r="F9" i="72"/>
  <c r="F88" i="71"/>
  <c r="F88" i="69"/>
  <c r="F88" i="68"/>
  <c r="F117" i="68"/>
  <c r="F9" i="68"/>
  <c r="F117" i="30"/>
  <c r="F9" i="30"/>
  <c r="F9" i="85"/>
  <c r="F9" i="86"/>
  <c r="F9" i="69"/>
  <c r="F9" i="71"/>
  <c r="F117" i="73"/>
  <c r="F117" i="75"/>
  <c r="F117" i="76"/>
  <c r="F117" i="80"/>
  <c r="F9" i="83"/>
  <c r="F117" i="89"/>
  <c r="F9" i="88"/>
  <c r="F117" i="88"/>
  <c r="F117" i="87"/>
  <c r="F117" i="84"/>
  <c r="F117" i="83"/>
  <c r="F117" i="82"/>
  <c r="F9" i="81"/>
  <c r="F9" i="80"/>
  <c r="F9" i="79"/>
  <c r="F9" i="78"/>
  <c r="F9" i="77"/>
  <c r="F117" i="77"/>
  <c r="F9" i="75"/>
  <c r="F117" i="74"/>
  <c r="F117" i="72"/>
  <c r="F117" i="71"/>
  <c r="F117" i="69"/>
  <c r="F65" i="84"/>
  <c r="F48" i="74"/>
  <c r="E3" i="45"/>
  <c r="D3" i="45"/>
  <c r="F117" i="24"/>
  <c r="E102" i="49"/>
  <c r="E98" i="49"/>
  <c r="C98" i="49"/>
  <c r="E71" i="49"/>
  <c r="D52" i="49"/>
  <c r="C37" i="49"/>
  <c r="C24" i="49"/>
  <c r="C20" i="49"/>
  <c r="F16" i="34"/>
  <c r="D3" i="49"/>
  <c r="E119" i="49"/>
  <c r="E95" i="49"/>
  <c r="E91" i="34"/>
  <c r="C71" i="49"/>
  <c r="F21" i="49"/>
  <c r="F3" i="49"/>
  <c r="D80" i="49"/>
  <c r="E64" i="49"/>
  <c r="E41" i="49"/>
  <c r="E37" i="49"/>
  <c r="E34" i="49"/>
  <c r="E24" i="49"/>
  <c r="C7" i="49"/>
  <c r="D91" i="49"/>
  <c r="F88" i="34"/>
  <c r="F83" i="34"/>
  <c r="E80" i="49"/>
  <c r="D77" i="49"/>
  <c r="F75" i="34"/>
  <c r="F70" i="34"/>
  <c r="F67" i="49"/>
  <c r="F51" i="49"/>
  <c r="F50" i="34"/>
  <c r="F48" i="49"/>
  <c r="F46" i="34"/>
  <c r="F44" i="49"/>
  <c r="F43" i="34"/>
  <c r="F40" i="34"/>
  <c r="D37" i="49"/>
  <c r="F36" i="34"/>
  <c r="D34" i="49"/>
  <c r="F33" i="49"/>
  <c r="F31" i="49"/>
  <c r="F29" i="49"/>
  <c r="F26" i="49"/>
  <c r="E7" i="49"/>
  <c r="C64" i="49"/>
  <c r="C52" i="49"/>
  <c r="F42" i="49"/>
  <c r="C41" i="49"/>
  <c r="F30" i="34"/>
  <c r="F26" i="34"/>
  <c r="C109" i="37"/>
  <c r="C108" i="37"/>
  <c r="D105" i="37"/>
  <c r="C102" i="37"/>
  <c r="F80" i="37"/>
  <c r="D71" i="37"/>
  <c r="D64" i="37"/>
  <c r="F61" i="37"/>
  <c r="F52" i="37"/>
  <c r="F41" i="37"/>
  <c r="E23" i="37"/>
  <c r="C37" i="37"/>
  <c r="C24" i="37"/>
  <c r="C23" i="37"/>
  <c r="E20" i="37"/>
  <c r="C20" i="37"/>
  <c r="E18" i="37"/>
  <c r="C17" i="37"/>
  <c r="F13" i="37"/>
  <c r="C105" i="37"/>
  <c r="C3" i="37"/>
  <c r="E129" i="40"/>
  <c r="C129" i="40"/>
  <c r="C115" i="40"/>
  <c r="F114" i="34"/>
  <c r="F90" i="34"/>
  <c r="F77" i="34"/>
  <c r="F63" i="34"/>
  <c r="F58" i="34"/>
  <c r="F44" i="34"/>
  <c r="F25" i="34"/>
  <c r="F13" i="34"/>
  <c r="C3" i="45"/>
  <c r="D47" i="24"/>
  <c r="F95" i="24"/>
  <c r="F3" i="24"/>
  <c r="F141" i="24"/>
  <c r="E133" i="24"/>
  <c r="D117" i="24"/>
  <c r="F116" i="24"/>
  <c r="F114" i="24"/>
  <c r="F113" i="24"/>
  <c r="F112" i="24"/>
  <c r="F111" i="24"/>
  <c r="C109" i="24"/>
  <c r="E102" i="24"/>
  <c r="C102" i="24"/>
  <c r="E98" i="24"/>
  <c r="C95" i="24"/>
  <c r="E85" i="24"/>
  <c r="D85" i="24"/>
  <c r="F83" i="24"/>
  <c r="F82" i="24"/>
  <c r="F81" i="24"/>
  <c r="D80" i="24"/>
  <c r="F79" i="24"/>
  <c r="F76" i="24"/>
  <c r="F74" i="14"/>
  <c r="F73" i="24"/>
  <c r="E71" i="24"/>
  <c r="C71" i="24"/>
  <c r="F69" i="24"/>
  <c r="F66" i="24"/>
  <c r="D64" i="24"/>
  <c r="F57" i="24"/>
  <c r="E57" i="24"/>
  <c r="C52" i="24"/>
  <c r="F50" i="24"/>
  <c r="F48" i="24"/>
  <c r="F46" i="24"/>
  <c r="F44" i="24"/>
  <c r="F42" i="14"/>
  <c r="C41" i="24"/>
  <c r="F39" i="24"/>
  <c r="D37" i="24"/>
  <c r="E34" i="24"/>
  <c r="F33" i="24"/>
  <c r="F32" i="24"/>
  <c r="F31" i="24"/>
  <c r="F27" i="24"/>
  <c r="D24" i="24"/>
  <c r="D22" i="24"/>
  <c r="D19" i="24"/>
  <c r="E18" i="24"/>
  <c r="C17" i="24"/>
  <c r="F15" i="24"/>
  <c r="F13" i="24"/>
  <c r="F12" i="24"/>
  <c r="D7" i="24"/>
  <c r="C105" i="24"/>
  <c r="D3" i="24"/>
  <c r="D19" i="61"/>
  <c r="E11" i="60"/>
  <c r="C11" i="60"/>
  <c r="E9" i="60"/>
  <c r="C9" i="60"/>
  <c r="Q6" i="60"/>
  <c r="P6" i="60"/>
  <c r="O6" i="60"/>
  <c r="N6" i="60"/>
  <c r="M6" i="60"/>
  <c r="L6" i="60"/>
  <c r="K6" i="60"/>
  <c r="J6" i="60"/>
  <c r="I6" i="60"/>
  <c r="G6" i="60"/>
  <c r="F6" i="60"/>
  <c r="C6" i="60"/>
  <c r="D26" i="59"/>
  <c r="C26" i="59"/>
  <c r="C12" i="56"/>
  <c r="E11" i="56"/>
  <c r="E13" i="56" s="1"/>
  <c r="B24" i="55"/>
  <c r="B30" i="55" s="1"/>
  <c r="H48" i="55"/>
  <c r="G48" i="55"/>
  <c r="F48" i="55"/>
  <c r="E48" i="55"/>
  <c r="H37" i="55"/>
  <c r="G37" i="55"/>
  <c r="F37" i="55"/>
  <c r="E37" i="55"/>
  <c r="H26" i="55"/>
  <c r="G26" i="55"/>
  <c r="F26" i="55"/>
  <c r="E26" i="55"/>
  <c r="B28" i="55"/>
  <c r="B34" i="55"/>
  <c r="B27" i="55"/>
  <c r="B33" i="55"/>
  <c r="B26" i="55"/>
  <c r="B25" i="55"/>
  <c r="P16" i="55"/>
  <c r="O16" i="55"/>
  <c r="N16" i="55"/>
  <c r="L13" i="55"/>
  <c r="K13" i="55"/>
  <c r="J13" i="55"/>
  <c r="I13" i="55"/>
  <c r="H13" i="55"/>
  <c r="H50" i="55"/>
  <c r="G13" i="55"/>
  <c r="G50" i="55"/>
  <c r="F13" i="55"/>
  <c r="F50" i="55"/>
  <c r="B13" i="54"/>
  <c r="B12" i="54"/>
  <c r="B15" i="54" s="1"/>
  <c r="I28" i="52"/>
  <c r="J27" i="52"/>
  <c r="J26" i="52"/>
  <c r="J25" i="52"/>
  <c r="J24" i="52"/>
  <c r="J23" i="52"/>
  <c r="J22" i="52"/>
  <c r="J21" i="52"/>
  <c r="J20" i="52"/>
  <c r="J19" i="52"/>
  <c r="J18" i="52"/>
  <c r="J17" i="52"/>
  <c r="J16" i="52"/>
  <c r="J15" i="52"/>
  <c r="J14" i="52"/>
  <c r="J13" i="52"/>
  <c r="J12" i="52"/>
  <c r="J11" i="52"/>
  <c r="H28" i="52"/>
  <c r="G28" i="52"/>
  <c r="J29" i="53"/>
  <c r="H29" i="53"/>
  <c r="I28" i="53"/>
  <c r="K28" i="53" s="1"/>
  <c r="I27" i="53"/>
  <c r="K27" i="53" s="1"/>
  <c r="I26" i="53"/>
  <c r="K26" i="53" s="1"/>
  <c r="I25" i="53"/>
  <c r="K25" i="53" s="1"/>
  <c r="I24" i="53"/>
  <c r="K24" i="53" s="1"/>
  <c r="I23" i="53"/>
  <c r="K23" i="53" s="1"/>
  <c r="I22" i="53"/>
  <c r="K22" i="53" s="1"/>
  <c r="I21" i="53"/>
  <c r="K21" i="53" s="1"/>
  <c r="I20" i="53"/>
  <c r="K20" i="53" s="1"/>
  <c r="I19" i="53"/>
  <c r="K19" i="53" s="1"/>
  <c r="I18" i="53"/>
  <c r="K18" i="53" s="1"/>
  <c r="I17" i="53"/>
  <c r="K17" i="53" s="1"/>
  <c r="I16" i="53"/>
  <c r="K16" i="53" s="1"/>
  <c r="I15" i="53"/>
  <c r="K15" i="53" s="1"/>
  <c r="I14" i="53"/>
  <c r="K14" i="53" s="1"/>
  <c r="I13" i="53"/>
  <c r="K13" i="53" s="1"/>
  <c r="I12" i="53"/>
  <c r="K12" i="53" s="1"/>
  <c r="I11" i="53"/>
  <c r="K11" i="53"/>
  <c r="I10" i="53"/>
  <c r="K10" i="53"/>
  <c r="I9" i="53"/>
  <c r="K9" i="53"/>
  <c r="I8" i="53"/>
  <c r="K8" i="53"/>
  <c r="I7" i="53"/>
  <c r="K7" i="53"/>
  <c r="F5" i="37"/>
  <c r="E110" i="37"/>
  <c r="E109" i="37" s="1"/>
  <c r="E111" i="37"/>
  <c r="E112" i="37"/>
  <c r="E113" i="37"/>
  <c r="E114" i="37"/>
  <c r="E115" i="37"/>
  <c r="D110" i="37"/>
  <c r="D111" i="37"/>
  <c r="D112" i="37"/>
  <c r="D113" i="37"/>
  <c r="D109" i="37"/>
  <c r="D114" i="37"/>
  <c r="D115" i="37"/>
  <c r="F110" i="37"/>
  <c r="F111" i="37"/>
  <c r="F112" i="37"/>
  <c r="F113" i="37"/>
  <c r="F114" i="37"/>
  <c r="F115" i="37"/>
  <c r="D116" i="37"/>
  <c r="E116" i="37"/>
  <c r="F116" i="37"/>
  <c r="D117" i="37"/>
  <c r="E117" i="37"/>
  <c r="F117" i="37"/>
  <c r="D118" i="37"/>
  <c r="E118" i="37"/>
  <c r="F118" i="37"/>
  <c r="D119" i="37"/>
  <c r="E119" i="37"/>
  <c r="F119" i="37"/>
  <c r="D120" i="37"/>
  <c r="E120" i="37"/>
  <c r="F120" i="37"/>
  <c r="D121" i="37"/>
  <c r="E121" i="37"/>
  <c r="F121" i="37"/>
  <c r="D122" i="37"/>
  <c r="E122" i="37"/>
  <c r="F122" i="37"/>
  <c r="D123" i="37"/>
  <c r="E123" i="37"/>
  <c r="F123" i="37"/>
  <c r="D124" i="37"/>
  <c r="E124" i="37"/>
  <c r="F124" i="37"/>
  <c r="D125" i="37"/>
  <c r="E125" i="37"/>
  <c r="F125" i="37"/>
  <c r="D126" i="37"/>
  <c r="E126" i="37"/>
  <c r="F126" i="37"/>
  <c r="D127" i="37"/>
  <c r="E127" i="37"/>
  <c r="F127" i="37"/>
  <c r="D128" i="37"/>
  <c r="E128" i="37"/>
  <c r="F128" i="37"/>
  <c r="D129" i="37"/>
  <c r="E129" i="37"/>
  <c r="F129" i="37"/>
  <c r="D130" i="37"/>
  <c r="E130" i="37"/>
  <c r="F130" i="37"/>
  <c r="D131" i="37"/>
  <c r="E131" i="37"/>
  <c r="F131" i="37"/>
  <c r="D132" i="37"/>
  <c r="E132" i="37"/>
  <c r="F132" i="37"/>
  <c r="D133" i="37"/>
  <c r="E133" i="37"/>
  <c r="F133" i="37"/>
  <c r="D134" i="37"/>
  <c r="E134" i="37"/>
  <c r="F134" i="37"/>
  <c r="D135" i="37"/>
  <c r="E135" i="37"/>
  <c r="F135" i="37"/>
  <c r="D136" i="37"/>
  <c r="E136" i="37"/>
  <c r="F136" i="37"/>
  <c r="C110" i="37"/>
  <c r="C111" i="37"/>
  <c r="C112" i="37"/>
  <c r="C113" i="37"/>
  <c r="C114" i="37"/>
  <c r="C115" i="37"/>
  <c r="C116" i="37"/>
  <c r="C117" i="37"/>
  <c r="C118" i="37"/>
  <c r="C119" i="37"/>
  <c r="C120" i="37"/>
  <c r="C121" i="37"/>
  <c r="C122" i="37"/>
  <c r="C123" i="37"/>
  <c r="C124" i="37"/>
  <c r="C125" i="37"/>
  <c r="C126" i="37"/>
  <c r="C127" i="37"/>
  <c r="C128" i="37"/>
  <c r="C129" i="37"/>
  <c r="C130" i="37"/>
  <c r="C131" i="37"/>
  <c r="C132" i="37"/>
  <c r="C133" i="37"/>
  <c r="C134" i="37"/>
  <c r="C135" i="37"/>
  <c r="C136" i="37"/>
  <c r="C15" i="37"/>
  <c r="D15" i="37"/>
  <c r="E15" i="37"/>
  <c r="C16" i="37"/>
  <c r="D16" i="37"/>
  <c r="E16" i="37"/>
  <c r="C18" i="37"/>
  <c r="D18" i="37"/>
  <c r="F18" i="37"/>
  <c r="C19" i="37"/>
  <c r="D19" i="37"/>
  <c r="C21" i="37"/>
  <c r="D21" i="37"/>
  <c r="F21" i="37"/>
  <c r="C22" i="37"/>
  <c r="D22" i="37"/>
  <c r="C25" i="37"/>
  <c r="D25" i="37"/>
  <c r="E25" i="37"/>
  <c r="F25" i="37"/>
  <c r="C26" i="37"/>
  <c r="D26" i="37"/>
  <c r="E26" i="37"/>
  <c r="F26" i="37"/>
  <c r="C27" i="37"/>
  <c r="D27" i="37"/>
  <c r="E27" i="37"/>
  <c r="F27" i="37"/>
  <c r="C28" i="37"/>
  <c r="D28" i="37"/>
  <c r="E28" i="37"/>
  <c r="F28" i="37"/>
  <c r="C29" i="37"/>
  <c r="D29" i="37"/>
  <c r="E29" i="37"/>
  <c r="F29" i="37"/>
  <c r="C30" i="37"/>
  <c r="D30" i="37"/>
  <c r="E30" i="37"/>
  <c r="F30" i="37"/>
  <c r="C31" i="37"/>
  <c r="D31" i="37"/>
  <c r="E31" i="37"/>
  <c r="F31" i="37"/>
  <c r="C32" i="37"/>
  <c r="D32" i="37"/>
  <c r="E32" i="37"/>
  <c r="F32" i="37"/>
  <c r="C33" i="37"/>
  <c r="D33" i="37"/>
  <c r="E33" i="37"/>
  <c r="F33" i="37"/>
  <c r="C35" i="37"/>
  <c r="D35" i="37"/>
  <c r="E35" i="37"/>
  <c r="F35" i="37"/>
  <c r="C36" i="37"/>
  <c r="D36" i="37"/>
  <c r="E36" i="37"/>
  <c r="F36" i="37"/>
  <c r="C38" i="37"/>
  <c r="D38" i="37"/>
  <c r="E38" i="37"/>
  <c r="C39" i="37"/>
  <c r="D39" i="37"/>
  <c r="E39" i="37"/>
  <c r="F39" i="37"/>
  <c r="C40" i="37"/>
  <c r="D40" i="37"/>
  <c r="E40" i="37"/>
  <c r="F40" i="37"/>
  <c r="C42" i="37"/>
  <c r="D42" i="37"/>
  <c r="E42" i="37"/>
  <c r="F42" i="37"/>
  <c r="C43" i="37"/>
  <c r="D43" i="37"/>
  <c r="E43" i="37"/>
  <c r="F43" i="37"/>
  <c r="C44" i="37"/>
  <c r="D44" i="37"/>
  <c r="E44" i="37"/>
  <c r="F44" i="37"/>
  <c r="C45" i="37"/>
  <c r="D45" i="37"/>
  <c r="E45" i="37"/>
  <c r="F45" i="37"/>
  <c r="C46" i="37"/>
  <c r="D46" i="37"/>
  <c r="E46" i="37"/>
  <c r="F46" i="37"/>
  <c r="C47" i="37"/>
  <c r="D47" i="37"/>
  <c r="E47" i="37"/>
  <c r="F47" i="37"/>
  <c r="C48" i="37"/>
  <c r="D48" i="37"/>
  <c r="E48" i="37"/>
  <c r="F48" i="37"/>
  <c r="C49" i="37"/>
  <c r="D49" i="37"/>
  <c r="E49" i="37"/>
  <c r="F49" i="37"/>
  <c r="C50" i="37"/>
  <c r="D50" i="37"/>
  <c r="E50" i="37"/>
  <c r="F50" i="37"/>
  <c r="C51" i="37"/>
  <c r="D51" i="37"/>
  <c r="E51" i="37"/>
  <c r="F51" i="37"/>
  <c r="C53" i="37"/>
  <c r="D53" i="37"/>
  <c r="E53" i="37"/>
  <c r="F53" i="37"/>
  <c r="C54" i="37"/>
  <c r="D54" i="37"/>
  <c r="E54" i="37"/>
  <c r="F54" i="37"/>
  <c r="C55" i="37"/>
  <c r="D55" i="37"/>
  <c r="E55" i="37"/>
  <c r="F55" i="37"/>
  <c r="C56" i="37"/>
  <c r="D56" i="37"/>
  <c r="E56" i="37"/>
  <c r="F56" i="37"/>
  <c r="C58" i="37"/>
  <c r="D58" i="37"/>
  <c r="E58" i="37"/>
  <c r="F58" i="37"/>
  <c r="C59" i="37"/>
  <c r="D59" i="37"/>
  <c r="E59" i="37"/>
  <c r="F59" i="37"/>
  <c r="C60" i="37"/>
  <c r="D60" i="37"/>
  <c r="E60" i="37"/>
  <c r="F60" i="37"/>
  <c r="C61" i="37"/>
  <c r="D61" i="37"/>
  <c r="E61" i="37"/>
  <c r="C62" i="37"/>
  <c r="D62" i="37"/>
  <c r="E62" i="37"/>
  <c r="F62" i="37"/>
  <c r="C63" i="37"/>
  <c r="D63" i="37"/>
  <c r="E63" i="37"/>
  <c r="F63" i="37"/>
  <c r="F64" i="37"/>
  <c r="C65" i="37"/>
  <c r="D65" i="37"/>
  <c r="E65" i="37"/>
  <c r="F65" i="37"/>
  <c r="C66" i="37"/>
  <c r="D66" i="37"/>
  <c r="E66" i="37"/>
  <c r="F66" i="37"/>
  <c r="C67" i="37"/>
  <c r="D67" i="37"/>
  <c r="E67" i="37"/>
  <c r="F67" i="37"/>
  <c r="C68" i="37"/>
  <c r="D68" i="37"/>
  <c r="E68" i="37"/>
  <c r="F68" i="37"/>
  <c r="C69" i="37"/>
  <c r="D69" i="37"/>
  <c r="E69" i="37"/>
  <c r="F69" i="37"/>
  <c r="C70" i="37"/>
  <c r="D70" i="37"/>
  <c r="E70" i="37"/>
  <c r="F70" i="37"/>
  <c r="C72" i="37"/>
  <c r="D72" i="37"/>
  <c r="E72" i="37"/>
  <c r="F72" i="37"/>
  <c r="C73" i="37"/>
  <c r="D73" i="37"/>
  <c r="E73" i="37"/>
  <c r="F73" i="37"/>
  <c r="C74" i="37"/>
  <c r="D74" i="37"/>
  <c r="E74" i="37"/>
  <c r="F74" i="37"/>
  <c r="C75" i="37"/>
  <c r="D75" i="37"/>
  <c r="E75" i="37"/>
  <c r="F75" i="37"/>
  <c r="C76" i="37"/>
  <c r="D76" i="37"/>
  <c r="E76" i="37"/>
  <c r="F76" i="37"/>
  <c r="C77" i="37"/>
  <c r="D77" i="37"/>
  <c r="E77" i="37"/>
  <c r="F77" i="37"/>
  <c r="C78" i="37"/>
  <c r="D78" i="37"/>
  <c r="E78" i="37"/>
  <c r="F78" i="37"/>
  <c r="C79" i="37"/>
  <c r="D79" i="37"/>
  <c r="E79" i="37"/>
  <c r="F79" i="37"/>
  <c r="C81" i="37"/>
  <c r="D81" i="37"/>
  <c r="E81" i="37"/>
  <c r="F81" i="37"/>
  <c r="C82" i="37"/>
  <c r="D82" i="37"/>
  <c r="E82" i="37"/>
  <c r="F82" i="37"/>
  <c r="C83" i="37"/>
  <c r="D83" i="37"/>
  <c r="E83" i="37"/>
  <c r="F83" i="37"/>
  <c r="C84" i="37"/>
  <c r="D84" i="37"/>
  <c r="E84" i="37"/>
  <c r="F84" i="37"/>
  <c r="C86" i="37"/>
  <c r="D86" i="37"/>
  <c r="E86" i="37"/>
  <c r="F86" i="37"/>
  <c r="C87" i="37"/>
  <c r="D87" i="37"/>
  <c r="E87" i="37"/>
  <c r="F87" i="37"/>
  <c r="C88" i="37"/>
  <c r="D88" i="37"/>
  <c r="E88" i="37"/>
  <c r="F88" i="37"/>
  <c r="C89" i="37"/>
  <c r="D89" i="37"/>
  <c r="E89" i="37"/>
  <c r="F89" i="37"/>
  <c r="C90" i="37"/>
  <c r="D90" i="37"/>
  <c r="E90" i="37"/>
  <c r="F90" i="37"/>
  <c r="C91" i="37"/>
  <c r="D91" i="37"/>
  <c r="E91" i="37"/>
  <c r="F91" i="37"/>
  <c r="C92" i="37"/>
  <c r="D92" i="37"/>
  <c r="E92" i="37"/>
  <c r="F92" i="37"/>
  <c r="C93" i="37"/>
  <c r="D93" i="37"/>
  <c r="E93" i="37"/>
  <c r="F93" i="37"/>
  <c r="C94" i="37"/>
  <c r="D94" i="37"/>
  <c r="E94" i="37"/>
  <c r="F94" i="37"/>
  <c r="D95" i="37"/>
  <c r="C96" i="37"/>
  <c r="D96" i="37"/>
  <c r="E96" i="37"/>
  <c r="F96" i="37"/>
  <c r="C97" i="37"/>
  <c r="D97" i="37"/>
  <c r="E97" i="37"/>
  <c r="F97" i="37"/>
  <c r="D98" i="37"/>
  <c r="C99" i="37"/>
  <c r="D99" i="37"/>
  <c r="E99" i="37"/>
  <c r="F99" i="37"/>
  <c r="C100" i="37"/>
  <c r="D100" i="37"/>
  <c r="E100" i="37"/>
  <c r="F100" i="37"/>
  <c r="C101" i="37"/>
  <c r="D101" i="37"/>
  <c r="E101" i="37"/>
  <c r="F101" i="37"/>
  <c r="D102" i="37"/>
  <c r="F102" i="37"/>
  <c r="C103" i="37"/>
  <c r="D103" i="37"/>
  <c r="E103" i="37"/>
  <c r="F103" i="37"/>
  <c r="C104" i="37"/>
  <c r="D104" i="37"/>
  <c r="E104" i="37"/>
  <c r="F104" i="37"/>
  <c r="D14" i="37"/>
  <c r="E14" i="37"/>
  <c r="D13" i="37"/>
  <c r="E13" i="37"/>
  <c r="D12" i="37"/>
  <c r="E12" i="37"/>
  <c r="D11" i="37"/>
  <c r="E11" i="37"/>
  <c r="D10" i="37"/>
  <c r="E10" i="37"/>
  <c r="D9" i="37"/>
  <c r="E9" i="37"/>
  <c r="D8" i="37"/>
  <c r="E8" i="37"/>
  <c r="F8" i="37"/>
  <c r="D5" i="37"/>
  <c r="D4" i="37"/>
  <c r="E4" i="37"/>
  <c r="F4" i="37"/>
  <c r="C14" i="37"/>
  <c r="C13" i="37"/>
  <c r="C12" i="37"/>
  <c r="C11" i="37"/>
  <c r="C10" i="37"/>
  <c r="C9" i="37"/>
  <c r="C8" i="37"/>
  <c r="C4" i="37"/>
  <c r="F5" i="31"/>
  <c r="E130" i="40"/>
  <c r="E110" i="40"/>
  <c r="F13" i="40"/>
  <c r="F12" i="40"/>
  <c r="F12" i="37"/>
  <c r="D17" i="37"/>
  <c r="D20" i="37"/>
  <c r="D34" i="37"/>
  <c r="D37" i="37"/>
  <c r="D41" i="37"/>
  <c r="D52" i="37"/>
  <c r="D57" i="37"/>
  <c r="D80" i="37"/>
  <c r="D85" i="37"/>
  <c r="F11" i="37"/>
  <c r="F14" i="37"/>
  <c r="F15" i="37"/>
  <c r="F16" i="37"/>
  <c r="F24" i="37"/>
  <c r="F34" i="37"/>
  <c r="F57" i="37"/>
  <c r="F71" i="37"/>
  <c r="F85" i="37"/>
  <c r="E21" i="37"/>
  <c r="E24" i="37"/>
  <c r="E34" i="37"/>
  <c r="E37" i="37"/>
  <c r="E41" i="37"/>
  <c r="E52" i="37"/>
  <c r="E57" i="37"/>
  <c r="E64" i="37"/>
  <c r="E71" i="37"/>
  <c r="E80" i="37"/>
  <c r="E85" i="37"/>
  <c r="E102" i="37"/>
  <c r="E108" i="37"/>
  <c r="D108" i="37"/>
  <c r="D6" i="37"/>
  <c r="D3" i="37"/>
  <c r="D27" i="34"/>
  <c r="E27" i="34"/>
  <c r="C68" i="34"/>
  <c r="E68" i="34"/>
  <c r="C27" i="34"/>
  <c r="D26" i="34"/>
  <c r="E26" i="34"/>
  <c r="C10" i="34"/>
  <c r="C135" i="34"/>
  <c r="D135" i="34"/>
  <c r="E135" i="34"/>
  <c r="F135" i="34"/>
  <c r="D134" i="34"/>
  <c r="E134" i="34"/>
  <c r="F134" i="34"/>
  <c r="C121" i="34"/>
  <c r="D121" i="34"/>
  <c r="E121" i="34"/>
  <c r="F121" i="34"/>
  <c r="C122" i="34"/>
  <c r="D122" i="34"/>
  <c r="E122" i="34"/>
  <c r="F122" i="34"/>
  <c r="C123" i="34"/>
  <c r="D123" i="34"/>
  <c r="E123" i="34"/>
  <c r="F123" i="34"/>
  <c r="C124" i="34"/>
  <c r="D124" i="34"/>
  <c r="E124" i="34"/>
  <c r="F124" i="34"/>
  <c r="C125" i="34"/>
  <c r="D125" i="34"/>
  <c r="E125" i="34"/>
  <c r="F125" i="34"/>
  <c r="C126" i="34"/>
  <c r="D126" i="34"/>
  <c r="E126" i="34"/>
  <c r="F126" i="34"/>
  <c r="C127" i="34"/>
  <c r="D127" i="34"/>
  <c r="E127" i="34"/>
  <c r="F127" i="34"/>
  <c r="C128" i="34"/>
  <c r="D128" i="34"/>
  <c r="E128" i="34"/>
  <c r="F128" i="34"/>
  <c r="C129" i="34"/>
  <c r="D129" i="34"/>
  <c r="E129" i="34"/>
  <c r="F129" i="34"/>
  <c r="C130" i="34"/>
  <c r="D130" i="34"/>
  <c r="E130" i="34"/>
  <c r="F130" i="34"/>
  <c r="C131" i="34"/>
  <c r="D131" i="34"/>
  <c r="E131" i="34"/>
  <c r="F131" i="34"/>
  <c r="C132" i="34"/>
  <c r="D132" i="34"/>
  <c r="E132" i="34"/>
  <c r="F132" i="34"/>
  <c r="D120" i="34"/>
  <c r="E120" i="34"/>
  <c r="F120" i="34"/>
  <c r="C115" i="34"/>
  <c r="D115" i="34"/>
  <c r="E115" i="34"/>
  <c r="F115" i="34"/>
  <c r="C116" i="34"/>
  <c r="D116" i="34"/>
  <c r="E116" i="34"/>
  <c r="F116" i="34"/>
  <c r="C117" i="34"/>
  <c r="D117" i="34"/>
  <c r="E117" i="34"/>
  <c r="F117" i="34"/>
  <c r="C118" i="34"/>
  <c r="D118" i="34"/>
  <c r="E118" i="34"/>
  <c r="F118" i="34"/>
  <c r="D114" i="34"/>
  <c r="E114" i="34"/>
  <c r="D113" i="34"/>
  <c r="E113" i="34"/>
  <c r="F113" i="34"/>
  <c r="D112" i="34"/>
  <c r="E112" i="34"/>
  <c r="E111" i="34"/>
  <c r="D110" i="34"/>
  <c r="E110" i="34"/>
  <c r="F110" i="34"/>
  <c r="D7" i="4"/>
  <c r="D17" i="4"/>
  <c r="D20" i="4"/>
  <c r="D6" i="4"/>
  <c r="D24" i="4"/>
  <c r="D24" i="34" s="1"/>
  <c r="D34" i="4"/>
  <c r="D37" i="4"/>
  <c r="D37" i="34" s="1"/>
  <c r="D41" i="4"/>
  <c r="D52" i="4"/>
  <c r="D57" i="4"/>
  <c r="D64" i="4"/>
  <c r="D71" i="4"/>
  <c r="D80" i="4"/>
  <c r="D85" i="4"/>
  <c r="D85" i="34" s="1"/>
  <c r="D102" i="4"/>
  <c r="E7" i="4"/>
  <c r="E18" i="4"/>
  <c r="E19" i="4"/>
  <c r="E21" i="4"/>
  <c r="E21" i="34" s="1"/>
  <c r="E22" i="4"/>
  <c r="E24" i="4"/>
  <c r="E34" i="4"/>
  <c r="E37" i="4"/>
  <c r="E41" i="4"/>
  <c r="E52" i="4"/>
  <c r="E57" i="4"/>
  <c r="E57" i="34" s="1"/>
  <c r="E64" i="4"/>
  <c r="E64" i="34" s="1"/>
  <c r="E71" i="4"/>
  <c r="E71" i="34" s="1"/>
  <c r="E80" i="4"/>
  <c r="E85" i="4"/>
  <c r="E85" i="34" s="1"/>
  <c r="E102" i="4"/>
  <c r="E102" i="34" s="1"/>
  <c r="F7" i="4"/>
  <c r="F18" i="4"/>
  <c r="F17" i="4"/>
  <c r="F19" i="4"/>
  <c r="F21" i="4"/>
  <c r="F20" i="4" s="1"/>
  <c r="F22" i="4"/>
  <c r="F24" i="4"/>
  <c r="F34" i="4"/>
  <c r="F23" i="4" s="1"/>
  <c r="F23" i="34" s="1"/>
  <c r="F37" i="4"/>
  <c r="F41" i="4"/>
  <c r="F52" i="4"/>
  <c r="F57" i="4"/>
  <c r="F64" i="4"/>
  <c r="F71" i="4"/>
  <c r="F80" i="4"/>
  <c r="F85" i="4"/>
  <c r="F102" i="4"/>
  <c r="D103" i="34"/>
  <c r="E103" i="34"/>
  <c r="D100" i="34"/>
  <c r="E100" i="34"/>
  <c r="F100" i="34"/>
  <c r="D101" i="34"/>
  <c r="E101" i="34"/>
  <c r="F101" i="34"/>
  <c r="D99" i="34"/>
  <c r="E99" i="34"/>
  <c r="F99" i="34"/>
  <c r="D98" i="4"/>
  <c r="D98" i="34" s="1"/>
  <c r="E98" i="4"/>
  <c r="F98" i="4"/>
  <c r="F98" i="34" s="1"/>
  <c r="D97" i="34"/>
  <c r="E97" i="34"/>
  <c r="D96" i="34"/>
  <c r="E96" i="34"/>
  <c r="F96" i="34"/>
  <c r="D95" i="4"/>
  <c r="E95" i="4"/>
  <c r="F95" i="4"/>
  <c r="D94" i="34"/>
  <c r="E94" i="34"/>
  <c r="F94" i="34"/>
  <c r="C87" i="34"/>
  <c r="D87" i="34"/>
  <c r="E87" i="34"/>
  <c r="F87" i="34"/>
  <c r="C88" i="34"/>
  <c r="E88" i="34"/>
  <c r="C89" i="34"/>
  <c r="D89" i="34"/>
  <c r="E89" i="34"/>
  <c r="F89" i="34"/>
  <c r="C90" i="34"/>
  <c r="D90" i="34"/>
  <c r="E90" i="34"/>
  <c r="D86" i="34"/>
  <c r="E86" i="34"/>
  <c r="D84" i="34"/>
  <c r="E84" i="34"/>
  <c r="F84" i="34"/>
  <c r="C82" i="34"/>
  <c r="D82" i="34"/>
  <c r="E82" i="34"/>
  <c r="F82" i="34"/>
  <c r="C83" i="34"/>
  <c r="D83" i="34"/>
  <c r="E83" i="34"/>
  <c r="D81" i="34"/>
  <c r="E81" i="34"/>
  <c r="C73" i="34"/>
  <c r="D73" i="34"/>
  <c r="E73" i="34"/>
  <c r="C74" i="34"/>
  <c r="D74" i="34"/>
  <c r="E74" i="34"/>
  <c r="F74" i="34"/>
  <c r="C75" i="34"/>
  <c r="D75" i="34"/>
  <c r="E75" i="34"/>
  <c r="C76" i="34"/>
  <c r="D76" i="34"/>
  <c r="E76" i="34"/>
  <c r="C77" i="34"/>
  <c r="E77" i="34"/>
  <c r="D72" i="34"/>
  <c r="E72" i="34"/>
  <c r="F72" i="34"/>
  <c r="C66" i="34"/>
  <c r="D66" i="34"/>
  <c r="E66" i="34"/>
  <c r="F66" i="34"/>
  <c r="C67" i="34"/>
  <c r="D67" i="34"/>
  <c r="E67" i="34"/>
  <c r="C69" i="34"/>
  <c r="D69" i="34"/>
  <c r="E69" i="34"/>
  <c r="F69" i="34"/>
  <c r="C70" i="34"/>
  <c r="D70" i="34"/>
  <c r="E70" i="34"/>
  <c r="D65" i="34"/>
  <c r="E65" i="34"/>
  <c r="F65" i="34"/>
  <c r="C59" i="34"/>
  <c r="E59" i="34"/>
  <c r="F59" i="34"/>
  <c r="C60" i="34"/>
  <c r="D60" i="34"/>
  <c r="E60" i="34"/>
  <c r="F60" i="34"/>
  <c r="C61" i="34"/>
  <c r="D61" i="34"/>
  <c r="E61" i="34"/>
  <c r="F61" i="34"/>
  <c r="C62" i="34"/>
  <c r="E62" i="34"/>
  <c r="F62" i="34"/>
  <c r="C63" i="34"/>
  <c r="D63" i="34"/>
  <c r="E63" i="34"/>
  <c r="E58" i="34"/>
  <c r="C54" i="34"/>
  <c r="D54" i="34"/>
  <c r="E54" i="34"/>
  <c r="F54" i="34"/>
  <c r="C55" i="34"/>
  <c r="D55" i="34"/>
  <c r="E55" i="34"/>
  <c r="F55" i="34"/>
  <c r="C56" i="34"/>
  <c r="D56" i="34"/>
  <c r="E56" i="34"/>
  <c r="F56" i="34"/>
  <c r="D53" i="34"/>
  <c r="E53" i="34"/>
  <c r="F53" i="34"/>
  <c r="C43" i="34"/>
  <c r="C44" i="34"/>
  <c r="E44" i="34"/>
  <c r="C45" i="34"/>
  <c r="D45" i="34"/>
  <c r="E45" i="34"/>
  <c r="F45" i="34"/>
  <c r="C46" i="34"/>
  <c r="D46" i="34"/>
  <c r="E46" i="34"/>
  <c r="C47" i="34"/>
  <c r="E47" i="34"/>
  <c r="F47" i="34"/>
  <c r="C48" i="34"/>
  <c r="D48" i="34"/>
  <c r="E48" i="34"/>
  <c r="C49" i="34"/>
  <c r="D49" i="34"/>
  <c r="E49" i="34"/>
  <c r="F49" i="34"/>
  <c r="C50" i="34"/>
  <c r="E50" i="34"/>
  <c r="C51" i="34"/>
  <c r="E51" i="34"/>
  <c r="F51" i="34"/>
  <c r="D42" i="34"/>
  <c r="E42" i="34"/>
  <c r="C42" i="34"/>
  <c r="C39" i="34"/>
  <c r="D39" i="34"/>
  <c r="E39" i="34"/>
  <c r="F39" i="34"/>
  <c r="C40" i="34"/>
  <c r="D40" i="34"/>
  <c r="E40" i="34"/>
  <c r="E38" i="34"/>
  <c r="C36" i="34"/>
  <c r="D36" i="34"/>
  <c r="E36" i="34"/>
  <c r="D35" i="34"/>
  <c r="E35" i="34"/>
  <c r="F35" i="34"/>
  <c r="C26" i="34"/>
  <c r="C28" i="34"/>
  <c r="E28" i="34"/>
  <c r="C29" i="34"/>
  <c r="D29" i="34"/>
  <c r="E29" i="34"/>
  <c r="C30" i="34"/>
  <c r="D30" i="34"/>
  <c r="E30" i="34"/>
  <c r="C31" i="34"/>
  <c r="D31" i="34"/>
  <c r="E31" i="34"/>
  <c r="F31" i="34"/>
  <c r="C32" i="34"/>
  <c r="D32" i="34"/>
  <c r="E32" i="34"/>
  <c r="F32" i="34"/>
  <c r="C33" i="34"/>
  <c r="D33" i="34"/>
  <c r="E33" i="34"/>
  <c r="C24" i="4"/>
  <c r="C34" i="4"/>
  <c r="C34" i="34" s="1"/>
  <c r="C37" i="4"/>
  <c r="C41" i="4"/>
  <c r="C52" i="4"/>
  <c r="C57" i="4"/>
  <c r="C57" i="34" s="1"/>
  <c r="C64" i="4"/>
  <c r="C64" i="34" s="1"/>
  <c r="C71" i="4"/>
  <c r="C71" i="34" s="1"/>
  <c r="C80" i="4"/>
  <c r="C85" i="4"/>
  <c r="C85" i="34" s="1"/>
  <c r="C25" i="34"/>
  <c r="C35" i="34"/>
  <c r="C38" i="34"/>
  <c r="D16" i="34"/>
  <c r="E16" i="34"/>
  <c r="D15" i="34"/>
  <c r="E15" i="34"/>
  <c r="D14" i="34"/>
  <c r="E14" i="34"/>
  <c r="D13" i="34"/>
  <c r="E13" i="34"/>
  <c r="D12" i="34"/>
  <c r="E12" i="34"/>
  <c r="D11" i="34"/>
  <c r="E11" i="34"/>
  <c r="F11" i="34"/>
  <c r="D10" i="34"/>
  <c r="E10" i="34"/>
  <c r="F10" i="34"/>
  <c r="D9" i="34"/>
  <c r="E9" i="34"/>
  <c r="D8" i="34"/>
  <c r="E8" i="34"/>
  <c r="F8" i="34"/>
  <c r="F18" i="34"/>
  <c r="F17" i="34" s="1"/>
  <c r="D4" i="34"/>
  <c r="E4" i="34"/>
  <c r="F4" i="34"/>
  <c r="C4" i="49"/>
  <c r="D4" i="49"/>
  <c r="E4" i="49"/>
  <c r="F4" i="49"/>
  <c r="C5" i="49"/>
  <c r="D5" i="49"/>
  <c r="E5" i="49"/>
  <c r="F5" i="49"/>
  <c r="C8" i="49"/>
  <c r="D8" i="49"/>
  <c r="E8" i="49"/>
  <c r="F8" i="49"/>
  <c r="C9" i="49"/>
  <c r="D9" i="49"/>
  <c r="E9" i="49"/>
  <c r="C10" i="49"/>
  <c r="D10" i="49"/>
  <c r="E10" i="49"/>
  <c r="F10" i="49"/>
  <c r="C11" i="49"/>
  <c r="D11" i="49"/>
  <c r="E11" i="49"/>
  <c r="F11" i="49"/>
  <c r="C12" i="49"/>
  <c r="D12" i="49"/>
  <c r="E12" i="49"/>
  <c r="C13" i="49"/>
  <c r="D13" i="49"/>
  <c r="E13" i="49"/>
  <c r="C14" i="49"/>
  <c r="D14" i="49"/>
  <c r="E14" i="49"/>
  <c r="C15" i="49"/>
  <c r="D15" i="49"/>
  <c r="E15" i="49"/>
  <c r="C16" i="49"/>
  <c r="D16" i="49"/>
  <c r="E16" i="49"/>
  <c r="C18" i="49"/>
  <c r="D18" i="49"/>
  <c r="C19" i="49"/>
  <c r="C21" i="49"/>
  <c r="D21" i="49"/>
  <c r="C22" i="49"/>
  <c r="C25" i="49"/>
  <c r="D25" i="49"/>
  <c r="E25" i="49"/>
  <c r="F25" i="49"/>
  <c r="C26" i="49"/>
  <c r="D26" i="49"/>
  <c r="E26" i="49"/>
  <c r="C27" i="49"/>
  <c r="D27" i="49"/>
  <c r="E27" i="49"/>
  <c r="F27" i="49"/>
  <c r="C28" i="49"/>
  <c r="E28" i="49"/>
  <c r="C29" i="49"/>
  <c r="D29" i="49"/>
  <c r="E29" i="49"/>
  <c r="C30" i="49"/>
  <c r="D30" i="49"/>
  <c r="E30" i="49"/>
  <c r="C31" i="49"/>
  <c r="D31" i="49"/>
  <c r="E31" i="49"/>
  <c r="C32" i="49"/>
  <c r="D32" i="49"/>
  <c r="E32" i="49"/>
  <c r="F32" i="49"/>
  <c r="C33" i="49"/>
  <c r="D33" i="49"/>
  <c r="E33" i="49"/>
  <c r="C35" i="49"/>
  <c r="D35" i="49"/>
  <c r="E35" i="49"/>
  <c r="C36" i="49"/>
  <c r="D36" i="49"/>
  <c r="E36" i="49"/>
  <c r="F36" i="49"/>
  <c r="C38" i="49"/>
  <c r="E38" i="49"/>
  <c r="C39" i="49"/>
  <c r="D39" i="49"/>
  <c r="E39" i="49"/>
  <c r="F39" i="49"/>
  <c r="C40" i="49"/>
  <c r="D40" i="49"/>
  <c r="E40" i="49"/>
  <c r="C42" i="49"/>
  <c r="D42" i="49"/>
  <c r="E42" i="49"/>
  <c r="C43" i="49"/>
  <c r="D43" i="49"/>
  <c r="E43" i="49"/>
  <c r="C44" i="49"/>
  <c r="E44" i="49"/>
  <c r="C45" i="49"/>
  <c r="D45" i="49"/>
  <c r="E45" i="49"/>
  <c r="F45" i="49"/>
  <c r="C46" i="49"/>
  <c r="D46" i="49"/>
  <c r="E46" i="49"/>
  <c r="C47" i="49"/>
  <c r="D47" i="49"/>
  <c r="E47" i="49"/>
  <c r="F47" i="49"/>
  <c r="C48" i="49"/>
  <c r="D48" i="49"/>
  <c r="E48" i="49"/>
  <c r="C49" i="49"/>
  <c r="D49" i="49"/>
  <c r="E49" i="49"/>
  <c r="F49" i="49"/>
  <c r="C50" i="49"/>
  <c r="E50" i="49"/>
  <c r="F50" i="49"/>
  <c r="C51" i="49"/>
  <c r="E51" i="49"/>
  <c r="C53" i="49"/>
  <c r="D53" i="49"/>
  <c r="E53" i="49"/>
  <c r="F53" i="49"/>
  <c r="C54" i="49"/>
  <c r="D54" i="49"/>
  <c r="E54" i="49"/>
  <c r="F54" i="49"/>
  <c r="C55" i="49"/>
  <c r="D55" i="49"/>
  <c r="E55" i="49"/>
  <c r="F55" i="49"/>
  <c r="C56" i="49"/>
  <c r="D56" i="49"/>
  <c r="E56" i="49"/>
  <c r="F56" i="49"/>
  <c r="C58" i="49"/>
  <c r="D58" i="49"/>
  <c r="E58" i="49"/>
  <c r="F58" i="49"/>
  <c r="C59" i="49"/>
  <c r="D59" i="49"/>
  <c r="E59" i="49"/>
  <c r="F59" i="49"/>
  <c r="C60" i="49"/>
  <c r="D60" i="49"/>
  <c r="E60" i="49"/>
  <c r="F60" i="49"/>
  <c r="C61" i="49"/>
  <c r="D61" i="49"/>
  <c r="E61" i="49"/>
  <c r="F61" i="49"/>
  <c r="C62" i="49"/>
  <c r="E62" i="49"/>
  <c r="C63" i="49"/>
  <c r="D63" i="49"/>
  <c r="E63" i="49"/>
  <c r="F63" i="49"/>
  <c r="C65" i="49"/>
  <c r="D65" i="49"/>
  <c r="E65" i="49"/>
  <c r="F65" i="49"/>
  <c r="C66" i="49"/>
  <c r="D66" i="49"/>
  <c r="E66" i="49"/>
  <c r="C67" i="49"/>
  <c r="D67" i="49"/>
  <c r="E67" i="49"/>
  <c r="C68" i="49"/>
  <c r="E68" i="49"/>
  <c r="F68" i="49"/>
  <c r="C69" i="49"/>
  <c r="D69" i="49"/>
  <c r="E69" i="49"/>
  <c r="F69" i="49"/>
  <c r="C70" i="49"/>
  <c r="D70" i="49"/>
  <c r="E70" i="49"/>
  <c r="F70" i="49"/>
  <c r="C72" i="49"/>
  <c r="D72" i="49"/>
  <c r="E72" i="49"/>
  <c r="F72" i="49"/>
  <c r="C73" i="49"/>
  <c r="D73" i="49"/>
  <c r="E73" i="49"/>
  <c r="F73" i="49"/>
  <c r="C74" i="49"/>
  <c r="D74" i="49"/>
  <c r="E74" i="49"/>
  <c r="F74" i="49"/>
  <c r="C75" i="49"/>
  <c r="D75" i="49"/>
  <c r="E75" i="49"/>
  <c r="F75" i="49"/>
  <c r="C76" i="49"/>
  <c r="D76" i="49"/>
  <c r="E76" i="49"/>
  <c r="F76" i="49"/>
  <c r="C77" i="49"/>
  <c r="E77" i="49"/>
  <c r="F77" i="49"/>
  <c r="C78" i="49"/>
  <c r="D78" i="49"/>
  <c r="E78" i="49"/>
  <c r="F78" i="49"/>
  <c r="C79" i="49"/>
  <c r="D79" i="49"/>
  <c r="E79" i="49"/>
  <c r="F79" i="49"/>
  <c r="C81" i="49"/>
  <c r="D81" i="49"/>
  <c r="E81" i="49"/>
  <c r="C82" i="49"/>
  <c r="D82" i="49"/>
  <c r="E82" i="49"/>
  <c r="F82" i="49"/>
  <c r="C83" i="49"/>
  <c r="D83" i="49"/>
  <c r="E83" i="49"/>
  <c r="C84" i="49"/>
  <c r="D84" i="49"/>
  <c r="E84" i="49"/>
  <c r="F84" i="49"/>
  <c r="C86" i="49"/>
  <c r="D86" i="49"/>
  <c r="E86" i="49"/>
  <c r="C87" i="49"/>
  <c r="D87" i="49"/>
  <c r="E87" i="49"/>
  <c r="F87" i="49"/>
  <c r="C88" i="49"/>
  <c r="E88" i="49"/>
  <c r="C89" i="49"/>
  <c r="D89" i="49"/>
  <c r="E89" i="49"/>
  <c r="F89" i="49"/>
  <c r="C90" i="49"/>
  <c r="D90" i="49"/>
  <c r="E90" i="49"/>
  <c r="F90" i="49"/>
  <c r="C91" i="49"/>
  <c r="E91" i="49"/>
  <c r="C92" i="49"/>
  <c r="D92" i="49"/>
  <c r="E92" i="49"/>
  <c r="F92" i="49"/>
  <c r="C93" i="49"/>
  <c r="D93" i="49"/>
  <c r="E93" i="49"/>
  <c r="F93" i="49"/>
  <c r="C94" i="49"/>
  <c r="D94" i="49"/>
  <c r="E94" i="49"/>
  <c r="F94" i="49"/>
  <c r="D95" i="49"/>
  <c r="C96" i="49"/>
  <c r="D96" i="49"/>
  <c r="E96" i="49"/>
  <c r="F96" i="49"/>
  <c r="C97" i="49"/>
  <c r="D97" i="49"/>
  <c r="E97" i="49"/>
  <c r="D98" i="49"/>
  <c r="C99" i="49"/>
  <c r="D99" i="49"/>
  <c r="E99" i="49"/>
  <c r="F99" i="49"/>
  <c r="C100" i="49"/>
  <c r="D100" i="49"/>
  <c r="E100" i="49"/>
  <c r="F100" i="49"/>
  <c r="C101" i="49"/>
  <c r="D101" i="49"/>
  <c r="E101" i="49"/>
  <c r="F101" i="49"/>
  <c r="D102" i="49"/>
  <c r="C103" i="49"/>
  <c r="D103" i="49"/>
  <c r="E103" i="49"/>
  <c r="C104" i="49"/>
  <c r="D104" i="49"/>
  <c r="E104" i="49"/>
  <c r="F104" i="49"/>
  <c r="C110" i="49"/>
  <c r="D110" i="49"/>
  <c r="E110" i="49"/>
  <c r="F110" i="49"/>
  <c r="C111" i="49"/>
  <c r="D111" i="49"/>
  <c r="E111" i="49"/>
  <c r="C112" i="49"/>
  <c r="D112" i="49"/>
  <c r="E112" i="49"/>
  <c r="F112" i="49"/>
  <c r="C113" i="49"/>
  <c r="D113" i="49"/>
  <c r="E113" i="49"/>
  <c r="F113" i="49"/>
  <c r="C114" i="49"/>
  <c r="D114" i="49"/>
  <c r="E114" i="49"/>
  <c r="F114" i="49"/>
  <c r="C115" i="49"/>
  <c r="D115" i="49"/>
  <c r="E115" i="49"/>
  <c r="F115" i="49"/>
  <c r="C116" i="49"/>
  <c r="D116" i="49"/>
  <c r="E116" i="49"/>
  <c r="F116" i="49"/>
  <c r="C117" i="49"/>
  <c r="D117" i="49"/>
  <c r="E117" i="49"/>
  <c r="F117" i="49"/>
  <c r="C118" i="49"/>
  <c r="D118" i="49"/>
  <c r="E118" i="49"/>
  <c r="F118" i="49"/>
  <c r="C120" i="49"/>
  <c r="D120" i="49"/>
  <c r="E120" i="49"/>
  <c r="F120" i="49"/>
  <c r="C121" i="49"/>
  <c r="D121" i="49"/>
  <c r="E121" i="49"/>
  <c r="F121" i="49"/>
  <c r="C122" i="49"/>
  <c r="D122" i="49"/>
  <c r="E122" i="49"/>
  <c r="F122" i="49"/>
  <c r="C123" i="49"/>
  <c r="D123" i="49"/>
  <c r="E123" i="49"/>
  <c r="F123" i="49"/>
  <c r="C124" i="49"/>
  <c r="D124" i="49"/>
  <c r="E124" i="49"/>
  <c r="F124" i="49"/>
  <c r="C125" i="49"/>
  <c r="D125" i="49"/>
  <c r="E125" i="49"/>
  <c r="F125" i="49"/>
  <c r="C126" i="49"/>
  <c r="D126" i="49"/>
  <c r="E126" i="49"/>
  <c r="F126" i="49"/>
  <c r="C127" i="49"/>
  <c r="D127" i="49"/>
  <c r="E127" i="49"/>
  <c r="F127" i="49"/>
  <c r="C128" i="49"/>
  <c r="D128" i="49"/>
  <c r="E128" i="49"/>
  <c r="F128" i="49"/>
  <c r="C129" i="49"/>
  <c r="D129" i="49"/>
  <c r="E129" i="49"/>
  <c r="F129" i="49"/>
  <c r="C130" i="49"/>
  <c r="D130" i="49"/>
  <c r="E130" i="49"/>
  <c r="F130" i="49"/>
  <c r="C131" i="49"/>
  <c r="D131" i="49"/>
  <c r="E131" i="49"/>
  <c r="F131" i="49"/>
  <c r="C132" i="49"/>
  <c r="D132" i="49"/>
  <c r="E132" i="49"/>
  <c r="F132" i="49"/>
  <c r="C134" i="49"/>
  <c r="D134" i="49"/>
  <c r="E134" i="49"/>
  <c r="F134" i="49"/>
  <c r="C135" i="49"/>
  <c r="D135" i="49"/>
  <c r="E135" i="49"/>
  <c r="F135" i="49"/>
  <c r="C136" i="49"/>
  <c r="D136" i="49"/>
  <c r="E136" i="49"/>
  <c r="F136" i="49"/>
  <c r="C137" i="49"/>
  <c r="D137" i="49"/>
  <c r="E137" i="49"/>
  <c r="F137" i="49"/>
  <c r="C138" i="49"/>
  <c r="D138" i="49"/>
  <c r="E138" i="49"/>
  <c r="F138" i="49"/>
  <c r="C139" i="49"/>
  <c r="D139" i="49"/>
  <c r="E139" i="49"/>
  <c r="F139" i="49"/>
  <c r="C140" i="49"/>
  <c r="D140" i="49"/>
  <c r="E140" i="49"/>
  <c r="F140" i="49"/>
  <c r="C141" i="49"/>
  <c r="D141" i="49"/>
  <c r="E141" i="49"/>
  <c r="F141" i="49"/>
  <c r="C142" i="49"/>
  <c r="D142" i="49"/>
  <c r="E142" i="49"/>
  <c r="D111" i="34"/>
  <c r="D28" i="49"/>
  <c r="D38" i="34"/>
  <c r="D62" i="34"/>
  <c r="D68" i="49"/>
  <c r="D88" i="49"/>
  <c r="D88" i="34"/>
  <c r="F13" i="49"/>
  <c r="D119" i="49"/>
  <c r="D47" i="34"/>
  <c r="D59" i="34"/>
  <c r="D102" i="34"/>
  <c r="D95" i="34"/>
  <c r="E88" i="24"/>
  <c r="F4" i="14"/>
  <c r="D4" i="14"/>
  <c r="E4" i="14"/>
  <c r="E5" i="16"/>
  <c r="D5" i="16"/>
  <c r="D3" i="16" s="1"/>
  <c r="E109" i="17"/>
  <c r="E108" i="17" s="1"/>
  <c r="E117" i="17"/>
  <c r="E133" i="17"/>
  <c r="C3" i="17"/>
  <c r="F105" i="17"/>
  <c r="F3" i="17"/>
  <c r="E3" i="17"/>
  <c r="D3" i="17"/>
  <c r="D161" i="17"/>
  <c r="D159" i="17"/>
  <c r="D153" i="17"/>
  <c r="D142" i="17"/>
  <c r="D133" i="17"/>
  <c r="D117" i="17"/>
  <c r="D109" i="17"/>
  <c r="D108" i="17"/>
  <c r="D7" i="17"/>
  <c r="D20" i="17"/>
  <c r="D6" i="17" s="1"/>
  <c r="D24" i="17"/>
  <c r="D34" i="17"/>
  <c r="D37" i="17"/>
  <c r="D41" i="17"/>
  <c r="C4" i="45"/>
  <c r="D4" i="45"/>
  <c r="E4" i="45"/>
  <c r="F4" i="45"/>
  <c r="C5" i="45"/>
  <c r="D5" i="45"/>
  <c r="E5" i="45"/>
  <c r="F5" i="45"/>
  <c r="C106" i="45"/>
  <c r="D106" i="45"/>
  <c r="C107" i="45"/>
  <c r="D107" i="45"/>
  <c r="D142" i="24"/>
  <c r="E142" i="24"/>
  <c r="C142" i="24"/>
  <c r="D141" i="24"/>
  <c r="E141" i="24"/>
  <c r="C134" i="24"/>
  <c r="C135" i="24"/>
  <c r="C141" i="24"/>
  <c r="C4" i="24"/>
  <c r="D4" i="24"/>
  <c r="E4" i="24"/>
  <c r="F4" i="24"/>
  <c r="C5" i="24"/>
  <c r="D5" i="24"/>
  <c r="E5" i="24"/>
  <c r="F5" i="24"/>
  <c r="C8" i="24"/>
  <c r="D8" i="24"/>
  <c r="E8" i="24"/>
  <c r="C9" i="24"/>
  <c r="E9" i="24"/>
  <c r="C10" i="24"/>
  <c r="D10" i="24"/>
  <c r="E10" i="24"/>
  <c r="F10" i="24"/>
  <c r="C11" i="24"/>
  <c r="D11" i="24"/>
  <c r="E11" i="24"/>
  <c r="F11" i="24"/>
  <c r="C12" i="24"/>
  <c r="D12" i="24"/>
  <c r="E12" i="24"/>
  <c r="C13" i="24"/>
  <c r="D13" i="24"/>
  <c r="E13" i="24"/>
  <c r="C14" i="24"/>
  <c r="D14" i="24"/>
  <c r="E14" i="24"/>
  <c r="C15" i="24"/>
  <c r="D15" i="24"/>
  <c r="E15" i="24"/>
  <c r="C16" i="24"/>
  <c r="D16" i="24"/>
  <c r="E16" i="24"/>
  <c r="C18" i="24"/>
  <c r="D18" i="24"/>
  <c r="C19" i="24"/>
  <c r="C21" i="24"/>
  <c r="D21" i="24"/>
  <c r="C22" i="24"/>
  <c r="E79" i="24"/>
  <c r="C25" i="24"/>
  <c r="D25" i="24"/>
  <c r="E25" i="24"/>
  <c r="C26" i="24"/>
  <c r="D26" i="24"/>
  <c r="E26" i="24"/>
  <c r="C27" i="24"/>
  <c r="D27" i="24"/>
  <c r="E27" i="24"/>
  <c r="C28" i="24"/>
  <c r="D28" i="24"/>
  <c r="E28" i="24"/>
  <c r="C29" i="24"/>
  <c r="D29" i="24"/>
  <c r="E29" i="24"/>
  <c r="C30" i="24"/>
  <c r="D30" i="24"/>
  <c r="E30" i="24"/>
  <c r="C31" i="24"/>
  <c r="D31" i="24"/>
  <c r="E31" i="24"/>
  <c r="C32" i="24"/>
  <c r="D32" i="24"/>
  <c r="E32" i="24"/>
  <c r="C33" i="24"/>
  <c r="D33" i="24"/>
  <c r="E33" i="24"/>
  <c r="C35" i="24"/>
  <c r="D35" i="24"/>
  <c r="E35" i="24"/>
  <c r="F35" i="24"/>
  <c r="C36" i="24"/>
  <c r="D36" i="24"/>
  <c r="E36" i="24"/>
  <c r="F36" i="24"/>
  <c r="C38" i="24"/>
  <c r="D38" i="24"/>
  <c r="E38" i="24"/>
  <c r="F38" i="24"/>
  <c r="C39" i="24"/>
  <c r="D39" i="24"/>
  <c r="E39" i="24"/>
  <c r="C40" i="24"/>
  <c r="D40" i="24"/>
  <c r="E40" i="24"/>
  <c r="C42" i="24"/>
  <c r="D42" i="24"/>
  <c r="E42" i="24"/>
  <c r="C43" i="24"/>
  <c r="D43" i="24"/>
  <c r="E43" i="24"/>
  <c r="C44" i="24"/>
  <c r="E44" i="24"/>
  <c r="C45" i="24"/>
  <c r="D45" i="24"/>
  <c r="E45" i="24"/>
  <c r="C46" i="24"/>
  <c r="D46" i="24"/>
  <c r="E46" i="24"/>
  <c r="C47" i="24"/>
  <c r="C48" i="24"/>
  <c r="E48" i="24"/>
  <c r="C49" i="24"/>
  <c r="D49" i="24"/>
  <c r="E49" i="24"/>
  <c r="C50" i="24"/>
  <c r="D50" i="24"/>
  <c r="E50" i="24"/>
  <c r="C51" i="24"/>
  <c r="D51" i="24"/>
  <c r="E51" i="24"/>
  <c r="F51" i="24"/>
  <c r="D52" i="24"/>
  <c r="C53" i="24"/>
  <c r="D53" i="24"/>
  <c r="E53" i="24"/>
  <c r="F53" i="24"/>
  <c r="C54" i="24"/>
  <c r="D54" i="24"/>
  <c r="E54" i="24"/>
  <c r="F54" i="24"/>
  <c r="C55" i="24"/>
  <c r="D55" i="24"/>
  <c r="E55" i="24"/>
  <c r="F55" i="24"/>
  <c r="C56" i="24"/>
  <c r="D56" i="24"/>
  <c r="E56" i="24"/>
  <c r="F56" i="24"/>
  <c r="C58" i="24"/>
  <c r="D58" i="24"/>
  <c r="E58" i="24"/>
  <c r="F58" i="24"/>
  <c r="C59" i="24"/>
  <c r="D59" i="24"/>
  <c r="E59" i="24"/>
  <c r="F59" i="24"/>
  <c r="C60" i="24"/>
  <c r="D60" i="24"/>
  <c r="E60" i="24"/>
  <c r="F60" i="24"/>
  <c r="C61" i="24"/>
  <c r="D61" i="24"/>
  <c r="E61" i="24"/>
  <c r="F61" i="24"/>
  <c r="C62" i="24"/>
  <c r="D62" i="24"/>
  <c r="E62" i="24"/>
  <c r="F62" i="24"/>
  <c r="C63" i="24"/>
  <c r="D63" i="24"/>
  <c r="E63" i="24"/>
  <c r="F63" i="24"/>
  <c r="C65" i="24"/>
  <c r="D65" i="24"/>
  <c r="E65" i="24"/>
  <c r="C66" i="24"/>
  <c r="D66" i="24"/>
  <c r="E66" i="24"/>
  <c r="C67" i="24"/>
  <c r="D67" i="24"/>
  <c r="E67" i="24"/>
  <c r="F67" i="24"/>
  <c r="C68" i="24"/>
  <c r="C69" i="24"/>
  <c r="D69" i="24"/>
  <c r="E69" i="24"/>
  <c r="C70" i="24"/>
  <c r="D70" i="24"/>
  <c r="E70" i="24"/>
  <c r="F70" i="24"/>
  <c r="C72" i="24"/>
  <c r="E72" i="24"/>
  <c r="C73" i="24"/>
  <c r="D73" i="24"/>
  <c r="E73" i="24"/>
  <c r="C74" i="24"/>
  <c r="D74" i="24"/>
  <c r="E74" i="24"/>
  <c r="C75" i="24"/>
  <c r="D75" i="24"/>
  <c r="E75" i="24"/>
  <c r="F75" i="24"/>
  <c r="C76" i="24"/>
  <c r="D76" i="24"/>
  <c r="E76" i="24"/>
  <c r="C77" i="24"/>
  <c r="D77" i="24"/>
  <c r="E77" i="24"/>
  <c r="C78" i="24"/>
  <c r="D78" i="24"/>
  <c r="E78" i="24"/>
  <c r="F78" i="24"/>
  <c r="C79" i="24"/>
  <c r="D79" i="24"/>
  <c r="C81" i="24"/>
  <c r="D81" i="24"/>
  <c r="E81" i="24"/>
  <c r="C82" i="24"/>
  <c r="D82" i="24"/>
  <c r="E82" i="24"/>
  <c r="C83" i="24"/>
  <c r="D83" i="24"/>
  <c r="E83" i="24"/>
  <c r="C84" i="24"/>
  <c r="D84" i="24"/>
  <c r="E84" i="24"/>
  <c r="F84" i="24"/>
  <c r="C86" i="24"/>
  <c r="D86" i="24"/>
  <c r="E86" i="24"/>
  <c r="F86" i="24"/>
  <c r="C87" i="24"/>
  <c r="D87" i="24"/>
  <c r="E87" i="24"/>
  <c r="F87" i="24"/>
  <c r="C88" i="24"/>
  <c r="C89" i="24"/>
  <c r="D89" i="24"/>
  <c r="E89" i="24"/>
  <c r="F89" i="24"/>
  <c r="C90" i="24"/>
  <c r="D90" i="24"/>
  <c r="E90" i="24"/>
  <c r="F90" i="24"/>
  <c r="C91" i="24"/>
  <c r="D91" i="24"/>
  <c r="E91" i="24"/>
  <c r="C92" i="24"/>
  <c r="D92" i="24"/>
  <c r="E92" i="24"/>
  <c r="F92" i="24"/>
  <c r="C93" i="24"/>
  <c r="D93" i="24"/>
  <c r="E93" i="24"/>
  <c r="F93" i="24"/>
  <c r="C94" i="24"/>
  <c r="D94" i="24"/>
  <c r="E94" i="24"/>
  <c r="F94" i="24"/>
  <c r="D95" i="24"/>
  <c r="C96" i="24"/>
  <c r="D96" i="24"/>
  <c r="E96" i="24"/>
  <c r="F96" i="24"/>
  <c r="C97" i="24"/>
  <c r="D97" i="24"/>
  <c r="E97" i="24"/>
  <c r="F97" i="24"/>
  <c r="D98" i="24"/>
  <c r="C99" i="24"/>
  <c r="D99" i="24"/>
  <c r="E99" i="24"/>
  <c r="F99" i="24"/>
  <c r="C100" i="24"/>
  <c r="D100" i="24"/>
  <c r="E100" i="24"/>
  <c r="F100" i="24"/>
  <c r="C101" i="24"/>
  <c r="D101" i="24"/>
  <c r="E101" i="24"/>
  <c r="F101" i="24"/>
  <c r="D102" i="24"/>
  <c r="C103" i="24"/>
  <c r="D103" i="24"/>
  <c r="E103" i="24"/>
  <c r="F103" i="24"/>
  <c r="C104" i="24"/>
  <c r="D104" i="24"/>
  <c r="E104" i="24"/>
  <c r="F104" i="24"/>
  <c r="C110" i="24"/>
  <c r="E110" i="24"/>
  <c r="C111" i="24"/>
  <c r="D111" i="24"/>
  <c r="E111" i="24"/>
  <c r="C112" i="24"/>
  <c r="D112" i="24"/>
  <c r="E112" i="24"/>
  <c r="C113" i="24"/>
  <c r="D113" i="24"/>
  <c r="E113" i="24"/>
  <c r="C114" i="24"/>
  <c r="D114" i="24"/>
  <c r="E114" i="24"/>
  <c r="C115" i="24"/>
  <c r="D115" i="24"/>
  <c r="C116" i="24"/>
  <c r="D116" i="24"/>
  <c r="E116" i="24"/>
  <c r="C118" i="24"/>
  <c r="D118" i="24"/>
  <c r="E118" i="24"/>
  <c r="F118" i="24"/>
  <c r="C119" i="24"/>
  <c r="D119" i="24"/>
  <c r="E119" i="24"/>
  <c r="F119" i="24"/>
  <c r="C120" i="24"/>
  <c r="D120" i="24"/>
  <c r="E120" i="24"/>
  <c r="F120" i="24"/>
  <c r="C121" i="24"/>
  <c r="D121" i="24"/>
  <c r="E121" i="24"/>
  <c r="F121" i="24"/>
  <c r="C122" i="24"/>
  <c r="D122" i="24"/>
  <c r="E122" i="24"/>
  <c r="F122" i="24"/>
  <c r="C123" i="24"/>
  <c r="D123" i="24"/>
  <c r="E123" i="24"/>
  <c r="F123" i="24"/>
  <c r="C124" i="24"/>
  <c r="D124" i="24"/>
  <c r="E124" i="24"/>
  <c r="F124" i="24"/>
  <c r="C125" i="24"/>
  <c r="D125" i="24"/>
  <c r="E125" i="24"/>
  <c r="F125" i="24"/>
  <c r="C126" i="24"/>
  <c r="D126" i="24"/>
  <c r="E126" i="24"/>
  <c r="F126" i="24"/>
  <c r="C127" i="24"/>
  <c r="D127" i="24"/>
  <c r="E127" i="24"/>
  <c r="F127" i="24"/>
  <c r="C128" i="24"/>
  <c r="D128" i="24"/>
  <c r="E128" i="24"/>
  <c r="F128" i="24"/>
  <c r="C129" i="24"/>
  <c r="D129" i="24"/>
  <c r="E129" i="24"/>
  <c r="F129" i="24"/>
  <c r="C130" i="24"/>
  <c r="D130" i="24"/>
  <c r="E130" i="24"/>
  <c r="F130" i="24"/>
  <c r="C131" i="24"/>
  <c r="D131" i="24"/>
  <c r="E131" i="24"/>
  <c r="F131" i="24"/>
  <c r="C132" i="24"/>
  <c r="D132" i="24"/>
  <c r="E132" i="24"/>
  <c r="F132" i="24"/>
  <c r="D133" i="24"/>
  <c r="D134" i="24"/>
  <c r="E134" i="24"/>
  <c r="F134" i="24"/>
  <c r="D135" i="24"/>
  <c r="E135" i="24"/>
  <c r="F135" i="24"/>
  <c r="E3" i="24"/>
  <c r="D34" i="24"/>
  <c r="D88" i="24"/>
  <c r="F142" i="24"/>
  <c r="D44" i="24"/>
  <c r="F95" i="37"/>
  <c r="F98" i="37"/>
  <c r="K141" i="15"/>
  <c r="K139" i="15"/>
  <c r="C5" i="31"/>
  <c r="E119" i="4"/>
  <c r="F133" i="4"/>
  <c r="K5" i="15"/>
  <c r="K3" i="15" s="1"/>
  <c r="E161" i="17"/>
  <c r="E153" i="17"/>
  <c r="E142" i="17"/>
  <c r="F5" i="15"/>
  <c r="F5" i="14"/>
  <c r="K7" i="15"/>
  <c r="K17" i="15"/>
  <c r="K20" i="15"/>
  <c r="K6" i="15" s="1"/>
  <c r="F57" i="16"/>
  <c r="K24" i="15"/>
  <c r="K34" i="15"/>
  <c r="K37" i="15"/>
  <c r="K41" i="15"/>
  <c r="F57" i="15"/>
  <c r="K57" i="15" s="1"/>
  <c r="K64" i="15"/>
  <c r="K71" i="15"/>
  <c r="K78" i="15"/>
  <c r="K80" i="15"/>
  <c r="F133" i="16"/>
  <c r="K109" i="15"/>
  <c r="K117" i="15"/>
  <c r="E18" i="16"/>
  <c r="E17" i="16" s="1"/>
  <c r="E19" i="16"/>
  <c r="E21" i="16"/>
  <c r="E22" i="16"/>
  <c r="J8" i="15"/>
  <c r="L8" i="15"/>
  <c r="J9" i="15"/>
  <c r="J10" i="15"/>
  <c r="J11" i="15"/>
  <c r="J12" i="15"/>
  <c r="L12" i="15" s="1"/>
  <c r="J13" i="15"/>
  <c r="J14" i="15"/>
  <c r="L14" i="15"/>
  <c r="J15" i="15"/>
  <c r="L15" i="15"/>
  <c r="J16" i="15"/>
  <c r="E18" i="15"/>
  <c r="J18" i="15" s="1"/>
  <c r="E19" i="15"/>
  <c r="J19" i="15" s="1"/>
  <c r="L19" i="15" s="1"/>
  <c r="E21" i="15"/>
  <c r="J21" i="15" s="1"/>
  <c r="E22" i="15"/>
  <c r="E52" i="16"/>
  <c r="E57" i="16"/>
  <c r="J25" i="15"/>
  <c r="J26" i="15"/>
  <c r="J27" i="15"/>
  <c r="L27" i="15" s="1"/>
  <c r="J28" i="15"/>
  <c r="J29" i="15"/>
  <c r="J30" i="15"/>
  <c r="J31" i="15"/>
  <c r="L31" i="15"/>
  <c r="J32" i="15"/>
  <c r="J33" i="15"/>
  <c r="J35" i="15"/>
  <c r="J34" i="15"/>
  <c r="J38" i="15"/>
  <c r="J39" i="15"/>
  <c r="J40" i="15"/>
  <c r="L40" i="15"/>
  <c r="J43" i="15"/>
  <c r="J44" i="15"/>
  <c r="J45" i="15"/>
  <c r="L45" i="15"/>
  <c r="J46" i="15"/>
  <c r="J47" i="15"/>
  <c r="J48" i="15"/>
  <c r="J49" i="15"/>
  <c r="J41" i="15" s="1"/>
  <c r="L41" i="15" s="1"/>
  <c r="J50" i="15"/>
  <c r="J51" i="15"/>
  <c r="L51" i="15"/>
  <c r="E52" i="15"/>
  <c r="J52" i="15"/>
  <c r="L52" i="15" s="1"/>
  <c r="E57" i="15"/>
  <c r="J57" i="15" s="1"/>
  <c r="L57" i="15" s="1"/>
  <c r="J65" i="15"/>
  <c r="J66" i="15"/>
  <c r="J67" i="15"/>
  <c r="J68" i="15"/>
  <c r="J69" i="15"/>
  <c r="L69" i="15"/>
  <c r="J70" i="15"/>
  <c r="J72" i="15"/>
  <c r="L72" i="15" s="1"/>
  <c r="J73" i="15"/>
  <c r="J71" i="15" s="1"/>
  <c r="L71" i="15" s="1"/>
  <c r="J74" i="15"/>
  <c r="L74" i="15" s="1"/>
  <c r="J75" i="15"/>
  <c r="J76" i="15"/>
  <c r="J77" i="15"/>
  <c r="L77" i="15" s="1"/>
  <c r="J78" i="15"/>
  <c r="L78" i="15" s="1"/>
  <c r="J79" i="15"/>
  <c r="L79" i="15"/>
  <c r="J81" i="15"/>
  <c r="J82" i="15"/>
  <c r="J83" i="15"/>
  <c r="J84" i="15"/>
  <c r="J86" i="15"/>
  <c r="J87" i="15"/>
  <c r="J88" i="15"/>
  <c r="J89" i="15"/>
  <c r="J90" i="15"/>
  <c r="J91" i="15"/>
  <c r="J92" i="15"/>
  <c r="J93" i="15"/>
  <c r="L93" i="15" s="1"/>
  <c r="J94" i="15"/>
  <c r="J36" i="15"/>
  <c r="J53" i="15"/>
  <c r="L53" i="15" s="1"/>
  <c r="J54" i="15"/>
  <c r="J55" i="15"/>
  <c r="J56" i="15"/>
  <c r="J58" i="15"/>
  <c r="L58" i="15"/>
  <c r="J59" i="15"/>
  <c r="J60" i="15"/>
  <c r="J61" i="15"/>
  <c r="L61" i="15"/>
  <c r="J62" i="15"/>
  <c r="L62" i="15"/>
  <c r="J63" i="15"/>
  <c r="E95" i="16"/>
  <c r="E95" i="15"/>
  <c r="J95" i="15"/>
  <c r="L95" i="15" s="1"/>
  <c r="J96" i="15"/>
  <c r="L96" i="15" s="1"/>
  <c r="J97" i="15"/>
  <c r="L97" i="15" s="1"/>
  <c r="E98" i="16"/>
  <c r="E98" i="15"/>
  <c r="J98" i="15"/>
  <c r="L98" i="15" s="1"/>
  <c r="J99" i="15"/>
  <c r="L99" i="15" s="1"/>
  <c r="J100" i="15"/>
  <c r="J101" i="15"/>
  <c r="L101" i="15"/>
  <c r="E102" i="16"/>
  <c r="E102" i="15"/>
  <c r="J102" i="15" s="1"/>
  <c r="L102" i="15" s="1"/>
  <c r="J103" i="15"/>
  <c r="L103" i="15" s="1"/>
  <c r="J104" i="15"/>
  <c r="L104" i="15" s="1"/>
  <c r="J110" i="15"/>
  <c r="J111" i="15"/>
  <c r="J112" i="15"/>
  <c r="L112" i="15" s="1"/>
  <c r="J113" i="15"/>
  <c r="J114" i="15"/>
  <c r="J115" i="15"/>
  <c r="L115" i="15" s="1"/>
  <c r="J116" i="15"/>
  <c r="J118" i="15"/>
  <c r="L118" i="15"/>
  <c r="J119" i="15"/>
  <c r="L119" i="15"/>
  <c r="J120" i="15"/>
  <c r="J121" i="15"/>
  <c r="J122" i="15"/>
  <c r="L122" i="15"/>
  <c r="J123" i="15"/>
  <c r="L123" i="15"/>
  <c r="J124" i="15"/>
  <c r="J125" i="15"/>
  <c r="J126" i="15"/>
  <c r="L126" i="15"/>
  <c r="J127" i="15"/>
  <c r="J128" i="15"/>
  <c r="J129" i="15"/>
  <c r="J130" i="15"/>
  <c r="L130" i="15" s="1"/>
  <c r="J131" i="15"/>
  <c r="L131" i="15" s="1"/>
  <c r="J132" i="15"/>
  <c r="L132" i="15" s="1"/>
  <c r="E95" i="37"/>
  <c r="E98" i="37"/>
  <c r="E131" i="40"/>
  <c r="E117" i="40"/>
  <c r="E118" i="40"/>
  <c r="E119" i="40"/>
  <c r="E120" i="40"/>
  <c r="E121" i="40"/>
  <c r="E122" i="40"/>
  <c r="E123" i="40"/>
  <c r="E124" i="40"/>
  <c r="E125" i="40"/>
  <c r="E126" i="40"/>
  <c r="E127" i="40"/>
  <c r="E128" i="40"/>
  <c r="E116" i="40"/>
  <c r="E115" i="40"/>
  <c r="E114" i="40"/>
  <c r="E113" i="40"/>
  <c r="E112" i="40"/>
  <c r="E111" i="40"/>
  <c r="E4" i="40"/>
  <c r="E8" i="40"/>
  <c r="E10" i="40"/>
  <c r="E11" i="40"/>
  <c r="E12" i="40"/>
  <c r="E13" i="40"/>
  <c r="E14" i="40"/>
  <c r="E15" i="40"/>
  <c r="E16" i="40"/>
  <c r="E18" i="31"/>
  <c r="E18" i="40" s="1"/>
  <c r="E19" i="31"/>
  <c r="E21" i="31"/>
  <c r="E21" i="40" s="1"/>
  <c r="E22" i="31"/>
  <c r="E25" i="40"/>
  <c r="E26" i="40"/>
  <c r="E27" i="40"/>
  <c r="E28" i="40"/>
  <c r="E29" i="40"/>
  <c r="E30" i="40"/>
  <c r="E31" i="40"/>
  <c r="E32" i="40"/>
  <c r="E33" i="40"/>
  <c r="E35" i="40"/>
  <c r="E38" i="40"/>
  <c r="E39" i="40"/>
  <c r="E40" i="40"/>
  <c r="E43" i="40"/>
  <c r="E44" i="40"/>
  <c r="E45" i="40"/>
  <c r="E46" i="40"/>
  <c r="E47" i="40"/>
  <c r="E48" i="40"/>
  <c r="E49" i="40"/>
  <c r="E50" i="40"/>
  <c r="E51" i="40"/>
  <c r="E53" i="40"/>
  <c r="E54" i="40"/>
  <c r="E55" i="40"/>
  <c r="E56" i="40"/>
  <c r="E57" i="40"/>
  <c r="E59" i="40"/>
  <c r="E60" i="40"/>
  <c r="E61" i="40"/>
  <c r="E62" i="40"/>
  <c r="E63" i="40"/>
  <c r="E64" i="40"/>
  <c r="E66" i="40"/>
  <c r="E67" i="40"/>
  <c r="E68" i="40"/>
  <c r="E69" i="40"/>
  <c r="E70" i="40"/>
  <c r="E71" i="40"/>
  <c r="E73" i="40"/>
  <c r="E74" i="40"/>
  <c r="E75" i="40"/>
  <c r="E76" i="40"/>
  <c r="E77" i="40"/>
  <c r="E78" i="40"/>
  <c r="E79" i="40"/>
  <c r="E82" i="40"/>
  <c r="E83" i="40"/>
  <c r="E84" i="40"/>
  <c r="E85" i="40"/>
  <c r="E92" i="40"/>
  <c r="E93" i="40"/>
  <c r="E94" i="40"/>
  <c r="E95" i="40"/>
  <c r="E97" i="40"/>
  <c r="F96" i="40"/>
  <c r="E98" i="40"/>
  <c r="E100" i="40"/>
  <c r="F99" i="40"/>
  <c r="E101" i="40"/>
  <c r="E102" i="40"/>
  <c r="E103" i="31"/>
  <c r="E103" i="40" s="1"/>
  <c r="E104" i="40"/>
  <c r="F103" i="40"/>
  <c r="E99" i="31"/>
  <c r="E99" i="40" s="1"/>
  <c r="E96" i="31"/>
  <c r="E91" i="40"/>
  <c r="E90" i="40"/>
  <c r="E89" i="40"/>
  <c r="E88" i="40"/>
  <c r="E87" i="40"/>
  <c r="E36" i="40"/>
  <c r="D7" i="31"/>
  <c r="D17" i="31"/>
  <c r="D20" i="31"/>
  <c r="D20" i="40" s="1"/>
  <c r="D24" i="31"/>
  <c r="D24" i="40" s="1"/>
  <c r="D34" i="31"/>
  <c r="D37" i="31"/>
  <c r="D41" i="31"/>
  <c r="D52" i="31"/>
  <c r="D58" i="31"/>
  <c r="D65" i="31"/>
  <c r="D72" i="31"/>
  <c r="D81" i="31"/>
  <c r="D81" i="40" s="1"/>
  <c r="D86" i="31"/>
  <c r="D86" i="40"/>
  <c r="D103" i="31"/>
  <c r="E7" i="31"/>
  <c r="E24" i="31"/>
  <c r="E34" i="31"/>
  <c r="E37" i="31"/>
  <c r="E41" i="31"/>
  <c r="E52" i="31"/>
  <c r="E58" i="31"/>
  <c r="E58" i="40" s="1"/>
  <c r="E65" i="31"/>
  <c r="E65" i="40" s="1"/>
  <c r="E72" i="31"/>
  <c r="E81" i="31"/>
  <c r="E86" i="31"/>
  <c r="F7" i="31"/>
  <c r="F18" i="31"/>
  <c r="F19" i="31"/>
  <c r="F17" i="31" s="1"/>
  <c r="F21" i="31"/>
  <c r="F22" i="31"/>
  <c r="F20" i="31"/>
  <c r="F24" i="31"/>
  <c r="F34" i="31"/>
  <c r="F37" i="31"/>
  <c r="F41" i="31"/>
  <c r="F52" i="31"/>
  <c r="F58" i="31"/>
  <c r="F65" i="31"/>
  <c r="F72" i="31"/>
  <c r="F81" i="31"/>
  <c r="F86" i="31"/>
  <c r="F103" i="31"/>
  <c r="C7" i="31"/>
  <c r="C17" i="31"/>
  <c r="C20" i="31"/>
  <c r="C24" i="31"/>
  <c r="C34" i="31"/>
  <c r="C37" i="31"/>
  <c r="C41" i="31"/>
  <c r="C41" i="40" s="1"/>
  <c r="C52" i="31"/>
  <c r="C58" i="31"/>
  <c r="C65" i="31"/>
  <c r="C65" i="40" s="1"/>
  <c r="C72" i="31"/>
  <c r="C81" i="31"/>
  <c r="C86" i="31"/>
  <c r="C103" i="31"/>
  <c r="C103" i="40" s="1"/>
  <c r="H105" i="31"/>
  <c r="I105" i="31"/>
  <c r="F96" i="31"/>
  <c r="F99" i="31"/>
  <c r="E78" i="34"/>
  <c r="E79" i="34"/>
  <c r="E92" i="34"/>
  <c r="E93" i="34"/>
  <c r="J5" i="15"/>
  <c r="J135" i="15"/>
  <c r="J134" i="15"/>
  <c r="L134" i="15" s="1"/>
  <c r="L129" i="15"/>
  <c r="L128" i="15"/>
  <c r="L127" i="15"/>
  <c r="L125" i="15"/>
  <c r="L124" i="15"/>
  <c r="L121" i="15"/>
  <c r="L120" i="15"/>
  <c r="L114" i="15"/>
  <c r="L113" i="15"/>
  <c r="L111" i="15"/>
  <c r="L110" i="15"/>
  <c r="J4" i="15"/>
  <c r="L4" i="15"/>
  <c r="L100" i="15"/>
  <c r="L94" i="15"/>
  <c r="L92" i="15"/>
  <c r="L91" i="15"/>
  <c r="L90" i="15"/>
  <c r="L88" i="15"/>
  <c r="L86" i="15"/>
  <c r="L84" i="15"/>
  <c r="L83" i="15"/>
  <c r="L76" i="15"/>
  <c r="L75" i="15"/>
  <c r="L70" i="15"/>
  <c r="L67" i="15"/>
  <c r="L66" i="15"/>
  <c r="L63" i="15"/>
  <c r="L60" i="15"/>
  <c r="L59" i="15"/>
  <c r="L56" i="15"/>
  <c r="L55" i="15"/>
  <c r="L54" i="15"/>
  <c r="L50" i="15"/>
  <c r="L48" i="15"/>
  <c r="L47" i="15"/>
  <c r="L46" i="15"/>
  <c r="L44" i="15"/>
  <c r="L43" i="15"/>
  <c r="L39" i="15"/>
  <c r="L36" i="15"/>
  <c r="L35" i="15"/>
  <c r="L34" i="15" s="1"/>
  <c r="L33" i="15"/>
  <c r="L32" i="15"/>
  <c r="L30" i="15"/>
  <c r="L29" i="15"/>
  <c r="L28" i="15"/>
  <c r="L26" i="15"/>
  <c r="L25" i="15"/>
  <c r="L16" i="15"/>
  <c r="L13" i="15"/>
  <c r="L11" i="15"/>
  <c r="L10" i="15"/>
  <c r="L9" i="15"/>
  <c r="E21" i="24"/>
  <c r="C95" i="49"/>
  <c r="F142" i="49"/>
  <c r="C134" i="34"/>
  <c r="D133" i="4"/>
  <c r="E133" i="4"/>
  <c r="E133" i="34" s="1"/>
  <c r="E108" i="34" s="1"/>
  <c r="C133" i="4"/>
  <c r="C133" i="34" s="1"/>
  <c r="C120" i="34"/>
  <c r="D119" i="4"/>
  <c r="D119" i="34" s="1"/>
  <c r="C119" i="4"/>
  <c r="C111" i="34"/>
  <c r="C112" i="34"/>
  <c r="C113" i="34"/>
  <c r="C114" i="34"/>
  <c r="C110" i="34"/>
  <c r="D109" i="4"/>
  <c r="D109" i="34" s="1"/>
  <c r="D108" i="34" s="1"/>
  <c r="E109" i="4"/>
  <c r="C109" i="4"/>
  <c r="C108" i="4" s="1"/>
  <c r="D133" i="16"/>
  <c r="E133" i="16"/>
  <c r="E5" i="15"/>
  <c r="E7" i="15"/>
  <c r="E17" i="15"/>
  <c r="E24" i="15"/>
  <c r="E34" i="15"/>
  <c r="E37" i="15"/>
  <c r="E41" i="15"/>
  <c r="E64" i="15"/>
  <c r="E71" i="15"/>
  <c r="E80" i="15"/>
  <c r="E85" i="15"/>
  <c r="E7" i="16"/>
  <c r="E20" i="16"/>
  <c r="E24" i="16"/>
  <c r="E34" i="16"/>
  <c r="E37" i="16"/>
  <c r="E41" i="16"/>
  <c r="E64" i="16"/>
  <c r="E71" i="16"/>
  <c r="E80" i="16"/>
  <c r="E85" i="16"/>
  <c r="E105" i="17"/>
  <c r="D5" i="15"/>
  <c r="D3" i="15" s="1"/>
  <c r="D7" i="15"/>
  <c r="D6" i="15" s="1"/>
  <c r="D17" i="15"/>
  <c r="D20" i="15"/>
  <c r="D24" i="15"/>
  <c r="D34" i="15"/>
  <c r="D37" i="15"/>
  <c r="D41" i="15"/>
  <c r="D52" i="15"/>
  <c r="D57" i="15"/>
  <c r="D64" i="15"/>
  <c r="D71" i="15"/>
  <c r="D80" i="15"/>
  <c r="D85" i="15"/>
  <c r="D102" i="15"/>
  <c r="F7" i="15"/>
  <c r="F18" i="15"/>
  <c r="F17" i="15" s="1"/>
  <c r="F19" i="15"/>
  <c r="F21" i="15"/>
  <c r="F20" i="15"/>
  <c r="F22" i="15"/>
  <c r="F24" i="15"/>
  <c r="F34" i="15"/>
  <c r="F37" i="15"/>
  <c r="F41" i="15"/>
  <c r="F52" i="15"/>
  <c r="F64" i="15"/>
  <c r="F71" i="15"/>
  <c r="F80" i="15"/>
  <c r="F85" i="15"/>
  <c r="F102" i="15"/>
  <c r="C5" i="15"/>
  <c r="C3" i="15" s="1"/>
  <c r="C7" i="15"/>
  <c r="C6" i="15" s="1"/>
  <c r="C6" i="14" s="1"/>
  <c r="C17" i="15"/>
  <c r="C20" i="15"/>
  <c r="C20" i="14" s="1"/>
  <c r="C24" i="15"/>
  <c r="C34" i="15"/>
  <c r="C37" i="15"/>
  <c r="C41" i="15"/>
  <c r="C52" i="15"/>
  <c r="C57" i="15"/>
  <c r="C64" i="15"/>
  <c r="C71" i="15"/>
  <c r="C80" i="15"/>
  <c r="C85" i="15"/>
  <c r="C102" i="15"/>
  <c r="D117" i="15"/>
  <c r="E117" i="15"/>
  <c r="F117" i="15"/>
  <c r="C117" i="15"/>
  <c r="F133" i="15"/>
  <c r="E133" i="15"/>
  <c r="D133" i="15"/>
  <c r="C133" i="15"/>
  <c r="F109" i="15"/>
  <c r="E109" i="15"/>
  <c r="E108" i="15" s="1"/>
  <c r="D109" i="15"/>
  <c r="D108" i="15" s="1"/>
  <c r="C109" i="15"/>
  <c r="C108" i="15" s="1"/>
  <c r="F98" i="15"/>
  <c r="D98" i="15"/>
  <c r="C98" i="15"/>
  <c r="F95" i="15"/>
  <c r="D95" i="15"/>
  <c r="C95" i="15"/>
  <c r="F109" i="37"/>
  <c r="C34" i="37"/>
  <c r="C52" i="37"/>
  <c r="C57" i="37"/>
  <c r="C64" i="37"/>
  <c r="C71" i="37"/>
  <c r="C80" i="37"/>
  <c r="C85" i="37"/>
  <c r="C98" i="37"/>
  <c r="C95" i="37"/>
  <c r="C6" i="37"/>
  <c r="F3" i="37"/>
  <c r="D109" i="16"/>
  <c r="D117" i="16"/>
  <c r="D108" i="16"/>
  <c r="E117" i="16"/>
  <c r="C133" i="16"/>
  <c r="C4" i="14"/>
  <c r="F52" i="14"/>
  <c r="C109" i="16"/>
  <c r="C108" i="16" s="1"/>
  <c r="C117" i="16"/>
  <c r="C7" i="16"/>
  <c r="C6" i="16"/>
  <c r="D7" i="16"/>
  <c r="D17" i="16"/>
  <c r="D20" i="16"/>
  <c r="C24" i="16"/>
  <c r="C34" i="16"/>
  <c r="C37" i="16"/>
  <c r="C41" i="16"/>
  <c r="C52" i="16"/>
  <c r="C57" i="16"/>
  <c r="C57" i="14" s="1"/>
  <c r="C64" i="16"/>
  <c r="C71" i="16"/>
  <c r="C80" i="16"/>
  <c r="C85" i="16"/>
  <c r="D24" i="16"/>
  <c r="D34" i="16"/>
  <c r="D37" i="16"/>
  <c r="D41" i="16"/>
  <c r="D52" i="16"/>
  <c r="D57" i="16"/>
  <c r="D64" i="16"/>
  <c r="D71" i="16"/>
  <c r="D80" i="16"/>
  <c r="D85" i="16"/>
  <c r="C95" i="16"/>
  <c r="D95" i="16"/>
  <c r="C98" i="16"/>
  <c r="C98" i="14" s="1"/>
  <c r="D98" i="16"/>
  <c r="C102" i="16"/>
  <c r="D102" i="16"/>
  <c r="E109" i="16"/>
  <c r="E108" i="16" s="1"/>
  <c r="C105" i="17"/>
  <c r="C5" i="16"/>
  <c r="C3" i="16" s="1"/>
  <c r="D18" i="34"/>
  <c r="D21" i="34"/>
  <c r="D78" i="34"/>
  <c r="D79" i="34"/>
  <c r="D92" i="34"/>
  <c r="D93" i="34"/>
  <c r="D104" i="34"/>
  <c r="E104" i="34"/>
  <c r="C21" i="34"/>
  <c r="C22" i="34"/>
  <c r="C53" i="34"/>
  <c r="C58" i="34"/>
  <c r="C65" i="34"/>
  <c r="C72" i="34"/>
  <c r="C78" i="34"/>
  <c r="C79" i="34"/>
  <c r="C81" i="34"/>
  <c r="C84" i="34"/>
  <c r="C86" i="34"/>
  <c r="C91" i="34"/>
  <c r="C92" i="34"/>
  <c r="C93" i="34"/>
  <c r="C94" i="34"/>
  <c r="C96" i="34"/>
  <c r="C97" i="34"/>
  <c r="C99" i="34"/>
  <c r="C100" i="34"/>
  <c r="C101" i="34"/>
  <c r="C103" i="34"/>
  <c r="C104" i="34"/>
  <c r="C11" i="34"/>
  <c r="C12" i="34"/>
  <c r="C13" i="34"/>
  <c r="C14" i="34"/>
  <c r="C15" i="34"/>
  <c r="C16" i="34"/>
  <c r="C17" i="4"/>
  <c r="C17" i="34"/>
  <c r="C18" i="34"/>
  <c r="C19" i="34"/>
  <c r="C20" i="4"/>
  <c r="C4" i="34"/>
  <c r="C8" i="34"/>
  <c r="C9" i="34"/>
  <c r="C95" i="4"/>
  <c r="C95" i="34" s="1"/>
  <c r="C98" i="4"/>
  <c r="C102" i="4"/>
  <c r="C7" i="4"/>
  <c r="C6" i="4" s="1"/>
  <c r="C6" i="34" s="1"/>
  <c r="D4" i="40"/>
  <c r="D8" i="40"/>
  <c r="D9" i="40"/>
  <c r="D10" i="40"/>
  <c r="D11" i="40"/>
  <c r="D12" i="40"/>
  <c r="D13" i="40"/>
  <c r="D14" i="40"/>
  <c r="D15" i="40"/>
  <c r="D16" i="40"/>
  <c r="D17" i="40"/>
  <c r="D18" i="40"/>
  <c r="D19" i="40"/>
  <c r="D21" i="40"/>
  <c r="D22" i="40"/>
  <c r="D25" i="40"/>
  <c r="D26" i="40"/>
  <c r="D27" i="40"/>
  <c r="D28" i="40"/>
  <c r="D29" i="40"/>
  <c r="D30" i="40"/>
  <c r="D31" i="40"/>
  <c r="D32" i="40"/>
  <c r="D33" i="40"/>
  <c r="D35" i="40"/>
  <c r="D36" i="40"/>
  <c r="D38" i="40"/>
  <c r="D39" i="40"/>
  <c r="D40" i="40"/>
  <c r="D43" i="40"/>
  <c r="D44" i="40"/>
  <c r="D45" i="40"/>
  <c r="D46" i="40"/>
  <c r="D47" i="40"/>
  <c r="D49" i="40"/>
  <c r="D50" i="40"/>
  <c r="D51" i="40"/>
  <c r="D53" i="40"/>
  <c r="D54" i="40"/>
  <c r="D55" i="40"/>
  <c r="D56" i="40"/>
  <c r="D57" i="40"/>
  <c r="D59" i="40"/>
  <c r="D60" i="40"/>
  <c r="D61" i="40"/>
  <c r="D62" i="40"/>
  <c r="D63" i="40"/>
  <c r="D64" i="40"/>
  <c r="D66" i="40"/>
  <c r="D67" i="40"/>
  <c r="D68" i="40"/>
  <c r="D69" i="40"/>
  <c r="D70" i="40"/>
  <c r="D71" i="40"/>
  <c r="D74" i="40"/>
  <c r="D75" i="40"/>
  <c r="D76" i="40"/>
  <c r="D77" i="40"/>
  <c r="D79" i="40"/>
  <c r="D80" i="40"/>
  <c r="E80" i="40"/>
  <c r="D82" i="40"/>
  <c r="D83" i="40"/>
  <c r="D84" i="40"/>
  <c r="D85" i="40"/>
  <c r="D87" i="40"/>
  <c r="D88" i="40"/>
  <c r="D89" i="40"/>
  <c r="D90" i="40"/>
  <c r="D91" i="40"/>
  <c r="D92" i="40"/>
  <c r="D93" i="40"/>
  <c r="D94" i="40"/>
  <c r="D95" i="40"/>
  <c r="D97" i="40"/>
  <c r="D98" i="40"/>
  <c r="D100" i="40"/>
  <c r="D101" i="40"/>
  <c r="D102" i="40"/>
  <c r="D104" i="40"/>
  <c r="D110" i="40"/>
  <c r="D111" i="40"/>
  <c r="D112" i="40"/>
  <c r="D113" i="40"/>
  <c r="D114" i="40"/>
  <c r="D116" i="40"/>
  <c r="D117" i="40"/>
  <c r="D118" i="40"/>
  <c r="D119" i="40"/>
  <c r="D120" i="40"/>
  <c r="D121" i="40"/>
  <c r="D122" i="40"/>
  <c r="D123" i="40"/>
  <c r="D124" i="40"/>
  <c r="D125" i="40"/>
  <c r="D126" i="40"/>
  <c r="D127" i="40"/>
  <c r="D128" i="40"/>
  <c r="D130" i="40"/>
  <c r="D131" i="40"/>
  <c r="C4" i="40"/>
  <c r="C8" i="40"/>
  <c r="C9" i="40"/>
  <c r="C10" i="40"/>
  <c r="C11" i="40"/>
  <c r="C12" i="40"/>
  <c r="C13" i="40"/>
  <c r="C14" i="40"/>
  <c r="C15" i="40"/>
  <c r="C16" i="40"/>
  <c r="C17" i="40"/>
  <c r="C18" i="40"/>
  <c r="C19" i="40"/>
  <c r="C20" i="40"/>
  <c r="C21" i="40"/>
  <c r="C22" i="40"/>
  <c r="C25" i="40"/>
  <c r="C26" i="40"/>
  <c r="C27" i="40"/>
  <c r="C28" i="40"/>
  <c r="C29" i="40"/>
  <c r="C30" i="40"/>
  <c r="C31" i="40"/>
  <c r="C32" i="40"/>
  <c r="C33" i="40"/>
  <c r="C35" i="40"/>
  <c r="C36" i="40"/>
  <c r="C38" i="40"/>
  <c r="C39" i="40"/>
  <c r="C40" i="40"/>
  <c r="C43" i="40"/>
  <c r="C44" i="40"/>
  <c r="C45" i="40"/>
  <c r="C46" i="40"/>
  <c r="C47" i="40"/>
  <c r="C48" i="40"/>
  <c r="C49" i="40"/>
  <c r="C50" i="40"/>
  <c r="C51" i="40"/>
  <c r="C53" i="40"/>
  <c r="C54" i="40"/>
  <c r="C55" i="40"/>
  <c r="C56" i="40"/>
  <c r="C57" i="40"/>
  <c r="C59" i="40"/>
  <c r="C60" i="40"/>
  <c r="C61" i="40"/>
  <c r="C62" i="40"/>
  <c r="C63" i="40"/>
  <c r="C64" i="40"/>
  <c r="C66" i="40"/>
  <c r="C67" i="40"/>
  <c r="C68" i="40"/>
  <c r="C69" i="40"/>
  <c r="C70" i="40"/>
  <c r="C71" i="40"/>
  <c r="C73" i="40"/>
  <c r="C74" i="40"/>
  <c r="C75" i="40"/>
  <c r="C76" i="40"/>
  <c r="C77" i="40"/>
  <c r="C78" i="40"/>
  <c r="C79" i="40"/>
  <c r="C80" i="40"/>
  <c r="C82" i="40"/>
  <c r="C83" i="40"/>
  <c r="C84" i="40"/>
  <c r="C85" i="40"/>
  <c r="C87" i="40"/>
  <c r="C88" i="40"/>
  <c r="C89" i="40"/>
  <c r="C90" i="40"/>
  <c r="C91" i="40"/>
  <c r="C92" i="40"/>
  <c r="C93" i="40"/>
  <c r="C94" i="40"/>
  <c r="C95" i="40"/>
  <c r="C97" i="40"/>
  <c r="C98" i="40"/>
  <c r="C100" i="40"/>
  <c r="C101" i="40"/>
  <c r="C102" i="40"/>
  <c r="C104" i="40"/>
  <c r="C110" i="40"/>
  <c r="C111" i="40"/>
  <c r="C112" i="40"/>
  <c r="C113" i="40"/>
  <c r="C114" i="40"/>
  <c r="C116" i="40"/>
  <c r="C117" i="40"/>
  <c r="C118" i="40"/>
  <c r="C119" i="40"/>
  <c r="C120" i="40"/>
  <c r="C121" i="40"/>
  <c r="C122" i="40"/>
  <c r="C123" i="40"/>
  <c r="C124" i="40"/>
  <c r="C125" i="40"/>
  <c r="C126" i="40"/>
  <c r="C127" i="40"/>
  <c r="C128" i="40"/>
  <c r="C130" i="40"/>
  <c r="C131" i="40"/>
  <c r="F129" i="40"/>
  <c r="F115" i="40"/>
  <c r="F109" i="40"/>
  <c r="F108" i="40" s="1"/>
  <c r="F18" i="40"/>
  <c r="F21" i="40"/>
  <c r="F24" i="40"/>
  <c r="F34" i="40"/>
  <c r="F37" i="40"/>
  <c r="F41" i="40"/>
  <c r="F52" i="40"/>
  <c r="F58" i="40"/>
  <c r="F65" i="40"/>
  <c r="F72" i="40"/>
  <c r="F81" i="40"/>
  <c r="F86" i="40"/>
  <c r="D6" i="31"/>
  <c r="D6" i="40" s="1"/>
  <c r="D7" i="40"/>
  <c r="E24" i="40"/>
  <c r="D34" i="40"/>
  <c r="D37" i="40"/>
  <c r="E37" i="40"/>
  <c r="D41" i="40"/>
  <c r="D48" i="40"/>
  <c r="D52" i="40"/>
  <c r="E52" i="40"/>
  <c r="D58" i="40"/>
  <c r="D65" i="40"/>
  <c r="D72" i="40"/>
  <c r="D73" i="40"/>
  <c r="D78" i="40"/>
  <c r="E81" i="40"/>
  <c r="E86" i="40"/>
  <c r="D96" i="31"/>
  <c r="D96" i="40" s="1"/>
  <c r="D99" i="31"/>
  <c r="D99" i="40" s="1"/>
  <c r="D103" i="40"/>
  <c r="D109" i="31"/>
  <c r="D108" i="31"/>
  <c r="E109" i="31"/>
  <c r="E109" i="40" s="1"/>
  <c r="E108" i="31"/>
  <c r="D115" i="40"/>
  <c r="D129" i="40"/>
  <c r="C6" i="31"/>
  <c r="C6" i="40" s="1"/>
  <c r="C7" i="40"/>
  <c r="C23" i="31"/>
  <c r="C23" i="40" s="1"/>
  <c r="C24" i="40"/>
  <c r="C34" i="40"/>
  <c r="C37" i="40"/>
  <c r="C52" i="40"/>
  <c r="C58" i="40"/>
  <c r="C72" i="40"/>
  <c r="C81" i="40"/>
  <c r="C86" i="40"/>
  <c r="C96" i="40"/>
  <c r="C96" i="31"/>
  <c r="C99" i="40"/>
  <c r="C99" i="31"/>
  <c r="C109" i="31"/>
  <c r="C109" i="40" s="1"/>
  <c r="E72" i="40"/>
  <c r="E41" i="40"/>
  <c r="F119" i="4"/>
  <c r="F109" i="4"/>
  <c r="F108" i="4" s="1"/>
  <c r="F7" i="16"/>
  <c r="F18" i="16"/>
  <c r="F19" i="16"/>
  <c r="F17" i="16" s="1"/>
  <c r="F21" i="16"/>
  <c r="F20" i="16" s="1"/>
  <c r="F22" i="16"/>
  <c r="F24" i="16"/>
  <c r="F34" i="16"/>
  <c r="F37" i="16"/>
  <c r="F41" i="16"/>
  <c r="F52" i="16"/>
  <c r="F64" i="16"/>
  <c r="F71" i="16"/>
  <c r="F80" i="16"/>
  <c r="F85" i="16"/>
  <c r="F102" i="16"/>
  <c r="F117" i="16"/>
  <c r="F108" i="16"/>
  <c r="F109" i="16"/>
  <c r="F98" i="16"/>
  <c r="F95" i="16"/>
  <c r="F3" i="16"/>
  <c r="F109" i="31"/>
  <c r="F108" i="31"/>
  <c r="F23" i="31"/>
  <c r="E160" i="17"/>
  <c r="E159" i="17" s="1"/>
  <c r="C159" i="17"/>
  <c r="C142" i="17"/>
  <c r="F23" i="15"/>
  <c r="F108" i="37"/>
  <c r="D23" i="15"/>
  <c r="E95" i="24"/>
  <c r="E98" i="34"/>
  <c r="E96" i="40"/>
  <c r="L89" i="15"/>
  <c r="J7" i="15"/>
  <c r="L81" i="15"/>
  <c r="L65" i="15"/>
  <c r="J24" i="15"/>
  <c r="C24" i="24"/>
  <c r="F98" i="24"/>
  <c r="E52" i="49"/>
  <c r="J3" i="15"/>
  <c r="L3" i="15" s="1"/>
  <c r="F14" i="24"/>
  <c r="D58" i="34"/>
  <c r="D43" i="34"/>
  <c r="D38" i="49"/>
  <c r="E57" i="49"/>
  <c r="C80" i="49"/>
  <c r="C133" i="24"/>
  <c r="E85" i="49"/>
  <c r="D77" i="34"/>
  <c r="D19" i="34"/>
  <c r="D19" i="49"/>
  <c r="F43" i="24"/>
  <c r="D9" i="24"/>
  <c r="D25" i="34"/>
  <c r="D51" i="34"/>
  <c r="D51" i="49"/>
  <c r="D24" i="37"/>
  <c r="D44" i="34"/>
  <c r="D50" i="49"/>
  <c r="D44" i="49"/>
  <c r="D68" i="34"/>
  <c r="D62" i="49"/>
  <c r="F9" i="40"/>
  <c r="E5" i="31"/>
  <c r="D7" i="37"/>
  <c r="D5" i="31"/>
  <c r="D3" i="31"/>
  <c r="D3" i="40" s="1"/>
  <c r="C5" i="37"/>
  <c r="E17" i="4"/>
  <c r="E6" i="4" s="1"/>
  <c r="E6" i="34" s="1"/>
  <c r="F10" i="37"/>
  <c r="L24" i="15"/>
  <c r="D105" i="16"/>
  <c r="E20" i="4"/>
  <c r="D6" i="16"/>
  <c r="E3" i="15"/>
  <c r="D5" i="4"/>
  <c r="D5" i="34" s="1"/>
  <c r="C5" i="4"/>
  <c r="C5" i="34" s="1"/>
  <c r="C3" i="31"/>
  <c r="C3" i="40"/>
  <c r="C105" i="31"/>
  <c r="C105" i="40" s="1"/>
  <c r="C5" i="40"/>
  <c r="F5" i="40"/>
  <c r="F3" i="31"/>
  <c r="F3" i="40" s="1"/>
  <c r="E3" i="37"/>
  <c r="E5" i="37"/>
  <c r="F91" i="24"/>
  <c r="D68" i="24"/>
  <c r="E41" i="24"/>
  <c r="E47" i="24"/>
  <c r="C57" i="24"/>
  <c r="F23" i="16"/>
  <c r="C105" i="4"/>
  <c r="C105" i="34" s="1"/>
  <c r="C23" i="16"/>
  <c r="C37" i="24"/>
  <c r="L87" i="15"/>
  <c r="J85" i="15"/>
  <c r="L85" i="15"/>
  <c r="L82" i="15"/>
  <c r="J80" i="15"/>
  <c r="L80" i="15" s="1"/>
  <c r="J37" i="15"/>
  <c r="L37" i="15" s="1"/>
  <c r="L38" i="15"/>
  <c r="F7" i="40"/>
  <c r="L7" i="15"/>
  <c r="C108" i="31"/>
  <c r="D23" i="16"/>
  <c r="C34" i="24"/>
  <c r="C41" i="37"/>
  <c r="L116" i="15"/>
  <c r="J109" i="15"/>
  <c r="L68" i="15"/>
  <c r="J64" i="15"/>
  <c r="L64" i="15" s="1"/>
  <c r="J22" i="15"/>
  <c r="L22" i="15" s="1"/>
  <c r="E20" i="15"/>
  <c r="E6" i="15" s="1"/>
  <c r="D48" i="24"/>
  <c r="E108" i="40"/>
  <c r="J133" i="15"/>
  <c r="C23" i="15"/>
  <c r="E23" i="16"/>
  <c r="E108" i="4"/>
  <c r="E23" i="31"/>
  <c r="E23" i="40" s="1"/>
  <c r="D23" i="31"/>
  <c r="D23" i="40" s="1"/>
  <c r="F52" i="24"/>
  <c r="E80" i="24"/>
  <c r="E24" i="24"/>
  <c r="F18" i="24"/>
  <c r="C108" i="40"/>
  <c r="E23" i="15"/>
  <c r="D110" i="24"/>
  <c r="E18" i="49"/>
  <c r="D108" i="40"/>
  <c r="D109" i="40"/>
  <c r="L117" i="15"/>
  <c r="E23" i="4"/>
  <c r="K133" i="15"/>
  <c r="K108" i="15"/>
  <c r="F108" i="15"/>
  <c r="J117" i="15"/>
  <c r="L5" i="15"/>
  <c r="C20" i="24"/>
  <c r="C23" i="4"/>
  <c r="D23" i="17"/>
  <c r="F103" i="34"/>
  <c r="F103" i="49"/>
  <c r="D105" i="17"/>
  <c r="E106" i="17" s="1"/>
  <c r="E107" i="17" s="1"/>
  <c r="F97" i="49"/>
  <c r="D23" i="4"/>
  <c r="F41" i="14"/>
  <c r="J108" i="15"/>
  <c r="L108" i="15" s="1"/>
  <c r="L109" i="15"/>
  <c r="F5" i="4"/>
  <c r="E5" i="4"/>
  <c r="E105" i="4" s="1"/>
  <c r="E105" i="34" s="1"/>
  <c r="L133" i="15"/>
  <c r="E105" i="15"/>
  <c r="F3" i="4"/>
  <c r="F3" i="34" s="1"/>
  <c r="F21" i="24"/>
  <c r="F102" i="24"/>
  <c r="F133" i="24"/>
  <c r="F47" i="24"/>
  <c r="F8" i="24"/>
  <c r="F29" i="24"/>
  <c r="E37" i="24"/>
  <c r="F40" i="24"/>
  <c r="E117" i="24"/>
  <c r="D109" i="24"/>
  <c r="C3" i="24"/>
  <c r="F74" i="24"/>
  <c r="C85" i="24"/>
  <c r="D41" i="24"/>
  <c r="C7" i="24"/>
  <c r="F26" i="24"/>
  <c r="F30" i="24"/>
  <c r="C64" i="24"/>
  <c r="F9" i="24"/>
  <c r="F65" i="24"/>
  <c r="D57" i="24"/>
  <c r="F88" i="24"/>
  <c r="D17" i="24"/>
  <c r="E25" i="34"/>
  <c r="E43" i="34"/>
  <c r="C20" i="34"/>
  <c r="E41" i="34"/>
  <c r="D64" i="34"/>
  <c r="E119" i="34"/>
  <c r="F112" i="34"/>
  <c r="D22" i="34"/>
  <c r="F86" i="49"/>
  <c r="F76" i="34"/>
  <c r="F42" i="34"/>
  <c r="F35" i="49"/>
  <c r="F30" i="49"/>
  <c r="F86" i="34"/>
  <c r="C34" i="49"/>
  <c r="F66" i="49"/>
  <c r="F23" i="37"/>
  <c r="F37" i="37"/>
  <c r="E22" i="37"/>
  <c r="F38" i="37"/>
  <c r="D23" i="37"/>
  <c r="C7" i="37"/>
  <c r="E17" i="37"/>
  <c r="C52" i="34"/>
  <c r="E22" i="40"/>
  <c r="E9" i="40"/>
  <c r="E34" i="40"/>
  <c r="F9" i="37"/>
  <c r="F20" i="37"/>
  <c r="F22" i="37"/>
  <c r="E19" i="37"/>
  <c r="E7" i="37"/>
  <c r="E6" i="37"/>
  <c r="E7" i="40"/>
  <c r="E19" i="40"/>
  <c r="E105" i="37"/>
  <c r="F17" i="37"/>
  <c r="F19" i="37"/>
  <c r="F7" i="37"/>
  <c r="F105" i="37"/>
  <c r="F6" i="37"/>
  <c r="C98" i="34"/>
  <c r="C37" i="34"/>
  <c r="E18" i="34"/>
  <c r="C17" i="49"/>
  <c r="D109" i="49"/>
  <c r="C133" i="49"/>
  <c r="E21" i="49"/>
  <c r="C109" i="49"/>
  <c r="D57" i="34"/>
  <c r="C119" i="34"/>
  <c r="D108" i="49"/>
  <c r="C109" i="34"/>
  <c r="C108" i="34" s="1"/>
  <c r="D7" i="34"/>
  <c r="C57" i="49"/>
  <c r="D71" i="34"/>
  <c r="C24" i="34"/>
  <c r="D52" i="34"/>
  <c r="D7" i="49"/>
  <c r="F16" i="49"/>
  <c r="D64" i="49"/>
  <c r="D41" i="34"/>
  <c r="D41" i="49"/>
  <c r="E133" i="49"/>
  <c r="C41" i="34"/>
  <c r="D17" i="49"/>
  <c r="C85" i="49"/>
  <c r="D50" i="34"/>
  <c r="E95" i="34"/>
  <c r="F34" i="34"/>
  <c r="C102" i="49"/>
  <c r="F133" i="49"/>
  <c r="F98" i="49"/>
  <c r="E52" i="34"/>
  <c r="F14" i="34"/>
  <c r="F15" i="34"/>
  <c r="F18" i="49"/>
  <c r="F7" i="49"/>
  <c r="F7" i="34"/>
  <c r="F102" i="49"/>
  <c r="F102" i="34"/>
  <c r="F64" i="49"/>
  <c r="E22" i="34"/>
  <c r="E24" i="34"/>
  <c r="F97" i="34"/>
  <c r="F9" i="49"/>
  <c r="E22" i="49"/>
  <c r="E34" i="34"/>
  <c r="D85" i="49"/>
  <c r="C3" i="49"/>
  <c r="F95" i="34"/>
  <c r="C102" i="34"/>
  <c r="E37" i="34"/>
  <c r="F15" i="49"/>
  <c r="D80" i="34"/>
  <c r="F133" i="34"/>
  <c r="E20" i="49"/>
  <c r="F85" i="49"/>
  <c r="F9" i="34"/>
  <c r="D23" i="49"/>
  <c r="F52" i="34"/>
  <c r="F119" i="34"/>
  <c r="D20" i="49"/>
  <c r="D20" i="34"/>
  <c r="C23" i="34"/>
  <c r="C23" i="49"/>
  <c r="C105" i="49"/>
  <c r="F28" i="49"/>
  <c r="F28" i="34"/>
  <c r="E23" i="34"/>
  <c r="E23" i="49"/>
  <c r="F37" i="49"/>
  <c r="F37" i="34"/>
  <c r="F71" i="49"/>
  <c r="F71" i="34"/>
  <c r="E17" i="49"/>
  <c r="E17" i="34"/>
  <c r="F57" i="49"/>
  <c r="F57" i="34"/>
  <c r="F80" i="49"/>
  <c r="F80" i="34"/>
  <c r="F111" i="49"/>
  <c r="F111" i="34"/>
  <c r="F21" i="34"/>
  <c r="C119" i="49"/>
  <c r="D133" i="49"/>
  <c r="F85" i="34"/>
  <c r="F34" i="49"/>
  <c r="E7" i="34"/>
  <c r="D34" i="34"/>
  <c r="F14" i="49"/>
  <c r="C80" i="34"/>
  <c r="F52" i="49"/>
  <c r="F119" i="49"/>
  <c r="E3" i="49"/>
  <c r="F95" i="49"/>
  <c r="D24" i="49"/>
  <c r="F12" i="49"/>
  <c r="F83" i="49"/>
  <c r="F81" i="49"/>
  <c r="F40" i="49"/>
  <c r="F38" i="49"/>
  <c r="F29" i="34"/>
  <c r="F38" i="34"/>
  <c r="F67" i="34"/>
  <c r="F73" i="34"/>
  <c r="F81" i="34"/>
  <c r="D17" i="34"/>
  <c r="F48" i="34"/>
  <c r="C108" i="49"/>
  <c r="D133" i="34"/>
  <c r="D23" i="34"/>
  <c r="F64" i="34"/>
  <c r="E19" i="34"/>
  <c r="C6" i="49"/>
  <c r="D71" i="49"/>
  <c r="E80" i="34"/>
  <c r="F62" i="49"/>
  <c r="F43" i="49"/>
  <c r="F33" i="34"/>
  <c r="F20" i="49"/>
  <c r="E20" i="34"/>
  <c r="E19" i="49"/>
  <c r="D57" i="49"/>
  <c r="D22" i="49"/>
  <c r="D91" i="34"/>
  <c r="F88" i="49"/>
  <c r="F46" i="49"/>
  <c r="D28" i="34"/>
  <c r="C7" i="34"/>
  <c r="F12" i="34"/>
  <c r="F24" i="49"/>
  <c r="F24" i="34"/>
  <c r="D105" i="49"/>
  <c r="E105" i="49"/>
  <c r="D6" i="49"/>
  <c r="D6" i="34"/>
  <c r="F22" i="49"/>
  <c r="F22" i="34"/>
  <c r="F20" i="34"/>
  <c r="F91" i="34"/>
  <c r="F91" i="49"/>
  <c r="F109" i="49"/>
  <c r="F108" i="49"/>
  <c r="F109" i="34"/>
  <c r="F108" i="34" s="1"/>
  <c r="E108" i="49"/>
  <c r="E109" i="34"/>
  <c r="E109" i="49"/>
  <c r="F41" i="34"/>
  <c r="F41" i="49"/>
  <c r="F19" i="34"/>
  <c r="F19" i="49"/>
  <c r="E6" i="49"/>
  <c r="F17" i="49"/>
  <c r="F23" i="49"/>
  <c r="F6" i="49"/>
  <c r="F105" i="49"/>
  <c r="F3" i="45"/>
  <c r="F34" i="24"/>
  <c r="E68" i="24"/>
  <c r="F49" i="24"/>
  <c r="E52" i="24"/>
  <c r="F45" i="24"/>
  <c r="C80" i="24"/>
  <c r="F37" i="24"/>
  <c r="F16" i="24"/>
  <c r="F28" i="24"/>
  <c r="F7" i="24"/>
  <c r="F142" i="45"/>
  <c r="F141" i="45"/>
  <c r="F140" i="45"/>
  <c r="F139" i="45"/>
  <c r="F138" i="45"/>
  <c r="F137" i="45"/>
  <c r="F136" i="45"/>
  <c r="F135" i="45"/>
  <c r="F133" i="45"/>
  <c r="F132" i="45"/>
  <c r="F131" i="45"/>
  <c r="F130" i="45"/>
  <c r="F129" i="45"/>
  <c r="F128" i="45"/>
  <c r="F127" i="45"/>
  <c r="F126" i="45"/>
  <c r="F125" i="45"/>
  <c r="F124" i="45"/>
  <c r="F123" i="45"/>
  <c r="F122" i="45"/>
  <c r="F121" i="45"/>
  <c r="F120" i="45"/>
  <c r="F119" i="45"/>
  <c r="F118" i="45"/>
  <c r="F117" i="45"/>
  <c r="F116" i="45"/>
  <c r="F116" i="14"/>
  <c r="F115" i="45"/>
  <c r="F114" i="45"/>
  <c r="F113" i="45"/>
  <c r="F112" i="14"/>
  <c r="F112" i="45"/>
  <c r="F109" i="45"/>
  <c r="F108" i="45"/>
  <c r="D104" i="45"/>
  <c r="D103" i="14"/>
  <c r="D103" i="45"/>
  <c r="D102" i="45"/>
  <c r="D102" i="14"/>
  <c r="D101" i="14"/>
  <c r="D101" i="45"/>
  <c r="D100" i="14"/>
  <c r="D100" i="45"/>
  <c r="D99" i="14"/>
  <c r="D99" i="45"/>
  <c r="D98" i="14"/>
  <c r="D98" i="45"/>
  <c r="D97" i="14"/>
  <c r="D97" i="45"/>
  <c r="D96" i="45"/>
  <c r="D96" i="14"/>
  <c r="D95" i="45"/>
  <c r="D95" i="14"/>
  <c r="D94" i="45"/>
  <c r="D94" i="14"/>
  <c r="D93" i="14"/>
  <c r="D93" i="45"/>
  <c r="D92" i="14"/>
  <c r="D92" i="45"/>
  <c r="D91" i="14"/>
  <c r="D91" i="45"/>
  <c r="D90" i="14"/>
  <c r="D90" i="45"/>
  <c r="D89" i="14"/>
  <c r="D89" i="45"/>
  <c r="D88" i="14"/>
  <c r="D88" i="45"/>
  <c r="D87" i="14"/>
  <c r="D87" i="45"/>
  <c r="D86" i="14"/>
  <c r="D86" i="45"/>
  <c r="D85" i="45"/>
  <c r="D84" i="14"/>
  <c r="D84" i="45"/>
  <c r="D83" i="45"/>
  <c r="D83" i="14"/>
  <c r="D82" i="45"/>
  <c r="D82" i="14"/>
  <c r="F111" i="45"/>
  <c r="F111" i="14"/>
  <c r="D81" i="45"/>
  <c r="D81" i="14"/>
  <c r="D80" i="45"/>
  <c r="D80" i="14"/>
  <c r="D79" i="14"/>
  <c r="D79" i="45"/>
  <c r="D78" i="45"/>
  <c r="D78" i="14"/>
  <c r="D77" i="14"/>
  <c r="D77" i="45"/>
  <c r="D76" i="45"/>
  <c r="D76" i="14"/>
  <c r="D75" i="14"/>
  <c r="D75" i="45"/>
  <c r="D74" i="45"/>
  <c r="D74" i="14"/>
  <c r="D73" i="45"/>
  <c r="D73" i="14"/>
  <c r="D72" i="45"/>
  <c r="D71" i="45"/>
  <c r="D70" i="45"/>
  <c r="D70" i="14"/>
  <c r="D69" i="45"/>
  <c r="D69" i="14"/>
  <c r="D142" i="45"/>
  <c r="F134" i="45"/>
  <c r="F110" i="45"/>
  <c r="D141" i="45"/>
  <c r="D140" i="45"/>
  <c r="D139" i="45"/>
  <c r="D138" i="45"/>
  <c r="D137" i="45"/>
  <c r="D136" i="45"/>
  <c r="D135" i="45"/>
  <c r="D134" i="45"/>
  <c r="D133" i="45"/>
  <c r="D132" i="45"/>
  <c r="D132" i="14"/>
  <c r="D131" i="14"/>
  <c r="D131" i="45"/>
  <c r="D130" i="14"/>
  <c r="D130" i="45"/>
  <c r="D129" i="45"/>
  <c r="D129" i="14"/>
  <c r="D128" i="45"/>
  <c r="D128" i="14"/>
  <c r="D127" i="14"/>
  <c r="D127" i="45"/>
  <c r="D126" i="14"/>
  <c r="D126" i="45"/>
  <c r="D125" i="45"/>
  <c r="D125" i="14"/>
  <c r="D124" i="45"/>
  <c r="D124" i="14"/>
  <c r="D123" i="45"/>
  <c r="D123" i="14"/>
  <c r="D122" i="14"/>
  <c r="D122" i="45"/>
  <c r="D121" i="45"/>
  <c r="D121" i="14"/>
  <c r="D120" i="45"/>
  <c r="D120" i="14"/>
  <c r="F134" i="14"/>
  <c r="F133" i="14" s="1"/>
  <c r="D119" i="14"/>
  <c r="D119" i="45"/>
  <c r="D118" i="45"/>
  <c r="D117" i="45"/>
  <c r="D116" i="45"/>
  <c r="D116" i="14"/>
  <c r="D115" i="45"/>
  <c r="D115" i="14"/>
  <c r="D114" i="14"/>
  <c r="D114" i="45"/>
  <c r="D113" i="14"/>
  <c r="D113" i="45"/>
  <c r="D112" i="14"/>
  <c r="D112" i="45"/>
  <c r="D111" i="14"/>
  <c r="D111" i="45"/>
  <c r="D110" i="45"/>
  <c r="D109" i="45"/>
  <c r="D108" i="45"/>
  <c r="F105" i="45"/>
  <c r="F104" i="45"/>
  <c r="F103" i="14"/>
  <c r="F103" i="45"/>
  <c r="F102" i="14"/>
  <c r="F102" i="45"/>
  <c r="F101" i="45"/>
  <c r="F101" i="14"/>
  <c r="F100" i="14"/>
  <c r="F100" i="45"/>
  <c r="F99" i="14"/>
  <c r="F99" i="45"/>
  <c r="F98" i="45"/>
  <c r="F98" i="14"/>
  <c r="F97" i="14"/>
  <c r="F97" i="45"/>
  <c r="F96" i="45"/>
  <c r="F96" i="14"/>
  <c r="F95" i="14"/>
  <c r="F95" i="45"/>
  <c r="F94" i="14"/>
  <c r="F94" i="45"/>
  <c r="F93" i="14"/>
  <c r="F93" i="45"/>
  <c r="F92" i="14"/>
  <c r="F92" i="45"/>
  <c r="F91" i="14"/>
  <c r="F91" i="45"/>
  <c r="F90" i="45"/>
  <c r="F90" i="14"/>
  <c r="F89" i="14"/>
  <c r="F89" i="45"/>
  <c r="F88" i="45"/>
  <c r="F87" i="14"/>
  <c r="F87" i="45"/>
  <c r="F86" i="45"/>
  <c r="F86" i="14"/>
  <c r="F85" i="45"/>
  <c r="F84" i="45"/>
  <c r="F83" i="45"/>
  <c r="F83" i="14"/>
  <c r="F82" i="14"/>
  <c r="F82" i="45"/>
  <c r="F81" i="45"/>
  <c r="F81" i="14"/>
  <c r="F80" i="45"/>
  <c r="F79" i="45"/>
  <c r="F79" i="14"/>
  <c r="F78" i="14"/>
  <c r="F78" i="45"/>
  <c r="F77" i="45"/>
  <c r="F76" i="45"/>
  <c r="F75" i="45"/>
  <c r="F75" i="14"/>
  <c r="F74" i="45"/>
  <c r="F73" i="14"/>
  <c r="F73" i="45"/>
  <c r="F72" i="45"/>
  <c r="F71" i="45"/>
  <c r="F70" i="45"/>
  <c r="F70" i="14"/>
  <c r="F69" i="45"/>
  <c r="F68" i="45"/>
  <c r="F67" i="45"/>
  <c r="F67" i="14"/>
  <c r="F66" i="45"/>
  <c r="F66" i="14"/>
  <c r="F65" i="14"/>
  <c r="F65" i="45"/>
  <c r="F64" i="45"/>
  <c r="F63" i="14"/>
  <c r="F63" i="45"/>
  <c r="F62" i="45"/>
  <c r="F62" i="14"/>
  <c r="F61" i="14"/>
  <c r="F61" i="45"/>
  <c r="F60" i="14"/>
  <c r="F60" i="45"/>
  <c r="F59" i="45"/>
  <c r="F59" i="14"/>
  <c r="F57" i="45"/>
  <c r="F56" i="45"/>
  <c r="C142" i="45"/>
  <c r="C141" i="45"/>
  <c r="C140" i="45"/>
  <c r="C139" i="45"/>
  <c r="C138" i="45"/>
  <c r="C137" i="45"/>
  <c r="C136" i="45"/>
  <c r="C135" i="14"/>
  <c r="C135" i="45"/>
  <c r="C133" i="45"/>
  <c r="C132" i="14"/>
  <c r="C132" i="45"/>
  <c r="C131" i="45"/>
  <c r="C131" i="14"/>
  <c r="C130" i="14"/>
  <c r="C130" i="45"/>
  <c r="C129" i="14"/>
  <c r="C129" i="45"/>
  <c r="C128" i="14"/>
  <c r="C128" i="45"/>
  <c r="C127" i="45"/>
  <c r="C127" i="14"/>
  <c r="C126" i="14"/>
  <c r="C126" i="45"/>
  <c r="C125" i="14"/>
  <c r="C125" i="45"/>
  <c r="C124" i="14"/>
  <c r="C124" i="45"/>
  <c r="C123" i="45"/>
  <c r="C123" i="14"/>
  <c r="C122" i="14"/>
  <c r="C122" i="45"/>
  <c r="F58" i="45"/>
  <c r="C121" i="45"/>
  <c r="C121" i="14"/>
  <c r="C120" i="14"/>
  <c r="C120" i="45"/>
  <c r="C119" i="45"/>
  <c r="C119" i="14"/>
  <c r="C117" i="45"/>
  <c r="C116" i="45"/>
  <c r="C116" i="14"/>
  <c r="C115" i="45"/>
  <c r="C115" i="14"/>
  <c r="C114" i="45"/>
  <c r="C114" i="14"/>
  <c r="C113" i="14"/>
  <c r="C113" i="45"/>
  <c r="C112" i="14"/>
  <c r="C112" i="45"/>
  <c r="C111" i="45"/>
  <c r="C111" i="14"/>
  <c r="C110" i="45"/>
  <c r="C109" i="45"/>
  <c r="C108" i="45"/>
  <c r="E105" i="45"/>
  <c r="E104" i="45"/>
  <c r="E103" i="45"/>
  <c r="E103" i="14"/>
  <c r="E102" i="14"/>
  <c r="E102" i="45"/>
  <c r="E101" i="45"/>
  <c r="E101" i="14"/>
  <c r="E100" i="45"/>
  <c r="E100" i="14"/>
  <c r="E99" i="14"/>
  <c r="E99" i="45"/>
  <c r="E98" i="45"/>
  <c r="E98" i="14"/>
  <c r="E97" i="45"/>
  <c r="E97" i="14"/>
  <c r="E96" i="14"/>
  <c r="E96" i="45"/>
  <c r="E95" i="45"/>
  <c r="E95" i="14"/>
  <c r="E94" i="45"/>
  <c r="E94" i="14"/>
  <c r="E93" i="45"/>
  <c r="E93" i="14"/>
  <c r="E142" i="45"/>
  <c r="C134" i="45"/>
  <c r="E138" i="45"/>
  <c r="E130" i="45"/>
  <c r="E130" i="14"/>
  <c r="E126" i="45"/>
  <c r="E126" i="14"/>
  <c r="E122" i="45"/>
  <c r="E122" i="14"/>
  <c r="E114" i="14"/>
  <c r="E114" i="45"/>
  <c r="C105" i="45"/>
  <c r="C101" i="45"/>
  <c r="C101" i="14"/>
  <c r="E134" i="45"/>
  <c r="F128" i="14"/>
  <c r="F117" i="14" s="1"/>
  <c r="C97" i="45"/>
  <c r="C97" i="14"/>
  <c r="C93" i="45"/>
  <c r="C93" i="14"/>
  <c r="E110" i="45"/>
  <c r="C91" i="14"/>
  <c r="C91" i="45"/>
  <c r="C89" i="45"/>
  <c r="C89" i="14"/>
  <c r="C87" i="45"/>
  <c r="C87" i="14"/>
  <c r="C85" i="14"/>
  <c r="C85" i="45"/>
  <c r="C83" i="45"/>
  <c r="C83" i="14"/>
  <c r="C81" i="14"/>
  <c r="C81" i="45"/>
  <c r="C79" i="45"/>
  <c r="C79" i="14"/>
  <c r="C77" i="45"/>
  <c r="C77" i="14"/>
  <c r="C75" i="45"/>
  <c r="C75" i="14"/>
  <c r="C73" i="45"/>
  <c r="C73" i="14"/>
  <c r="C71" i="45"/>
  <c r="C69" i="45"/>
  <c r="C69" i="14"/>
  <c r="E67" i="14"/>
  <c r="E67" i="45"/>
  <c r="D66" i="45"/>
  <c r="D66" i="14"/>
  <c r="C65" i="45"/>
  <c r="C65" i="14"/>
  <c r="E63" i="14"/>
  <c r="E63" i="45"/>
  <c r="D62" i="45"/>
  <c r="D62" i="14"/>
  <c r="C61" i="45"/>
  <c r="C61" i="14"/>
  <c r="E59" i="45"/>
  <c r="E59" i="14"/>
  <c r="D58" i="14"/>
  <c r="D58" i="45"/>
  <c r="C57" i="45"/>
  <c r="F55" i="45"/>
  <c r="F54" i="45"/>
  <c r="F53" i="45"/>
  <c r="F52" i="45"/>
  <c r="F51" i="14"/>
  <c r="F51" i="45"/>
  <c r="F50" i="14"/>
  <c r="F50" i="45"/>
  <c r="F49" i="45"/>
  <c r="F49" i="14"/>
  <c r="F48" i="45"/>
  <c r="F47" i="45"/>
  <c r="F47" i="14"/>
  <c r="F46" i="45"/>
  <c r="F45" i="45"/>
  <c r="F45" i="14"/>
  <c r="F44" i="45"/>
  <c r="F43" i="14"/>
  <c r="F43" i="45"/>
  <c r="F42" i="45"/>
  <c r="F41" i="45"/>
  <c r="F40" i="45"/>
  <c r="F40" i="14"/>
  <c r="F39" i="45"/>
  <c r="F37" i="45"/>
  <c r="F36" i="45"/>
  <c r="F36" i="14"/>
  <c r="F35" i="14"/>
  <c r="F35" i="45"/>
  <c r="F34" i="45"/>
  <c r="F34" i="14"/>
  <c r="F33" i="45"/>
  <c r="F33" i="14"/>
  <c r="F32" i="45"/>
  <c r="F32" i="14"/>
  <c r="F31" i="14"/>
  <c r="F31" i="45"/>
  <c r="F30" i="45"/>
  <c r="F30" i="14"/>
  <c r="F29" i="45"/>
  <c r="F29" i="14"/>
  <c r="F28" i="14"/>
  <c r="F28" i="45"/>
  <c r="F27" i="45"/>
  <c r="F27" i="14"/>
  <c r="F26" i="14"/>
  <c r="F26" i="45"/>
  <c r="F25" i="45"/>
  <c r="F24" i="45"/>
  <c r="F23" i="45"/>
  <c r="F22" i="45"/>
  <c r="F21" i="45"/>
  <c r="F20" i="45"/>
  <c r="F19" i="45"/>
  <c r="E118" i="45"/>
  <c r="F18" i="45"/>
  <c r="F17" i="45"/>
  <c r="F16" i="14"/>
  <c r="F16" i="45"/>
  <c r="F15" i="45"/>
  <c r="F14" i="45"/>
  <c r="F14" i="14"/>
  <c r="F13" i="45"/>
  <c r="C118" i="45"/>
  <c r="F38" i="45"/>
  <c r="F12" i="45"/>
  <c r="F12" i="14"/>
  <c r="F11" i="45"/>
  <c r="F11" i="14"/>
  <c r="F10" i="14"/>
  <c r="F10" i="45"/>
  <c r="F9" i="45"/>
  <c r="F7" i="14"/>
  <c r="F7" i="45"/>
  <c r="F6" i="45"/>
  <c r="E141" i="45"/>
  <c r="E137" i="45"/>
  <c r="E133" i="45"/>
  <c r="E129" i="14"/>
  <c r="E129" i="45"/>
  <c r="E125" i="14"/>
  <c r="E125" i="45"/>
  <c r="E121" i="14"/>
  <c r="E121" i="45"/>
  <c r="E117" i="45"/>
  <c r="E113" i="14"/>
  <c r="E113" i="45"/>
  <c r="E109" i="45"/>
  <c r="C104" i="45"/>
  <c r="C100" i="14"/>
  <c r="C100" i="45"/>
  <c r="C96" i="45"/>
  <c r="C96" i="14"/>
  <c r="E92" i="14"/>
  <c r="E92" i="45"/>
  <c r="E90" i="45"/>
  <c r="E90" i="14"/>
  <c r="F8" i="45"/>
  <c r="E88" i="14"/>
  <c r="E88" i="45"/>
  <c r="E86" i="14"/>
  <c r="E86" i="45"/>
  <c r="E84" i="14"/>
  <c r="E84" i="45"/>
  <c r="E82" i="14"/>
  <c r="E82" i="45"/>
  <c r="E80" i="14"/>
  <c r="E80" i="45"/>
  <c r="E78" i="14"/>
  <c r="E78" i="45"/>
  <c r="E76" i="14"/>
  <c r="E76" i="45"/>
  <c r="E74" i="45"/>
  <c r="E74" i="14"/>
  <c r="E72" i="14"/>
  <c r="E72" i="45"/>
  <c r="E70" i="14"/>
  <c r="E70" i="45"/>
  <c r="E68" i="45"/>
  <c r="D67" i="14"/>
  <c r="D67" i="45"/>
  <c r="C66" i="14"/>
  <c r="C66" i="45"/>
  <c r="E64" i="45"/>
  <c r="D63" i="14"/>
  <c r="D63" i="45"/>
  <c r="C62" i="45"/>
  <c r="C62" i="14"/>
  <c r="E60" i="14"/>
  <c r="E60" i="45"/>
  <c r="D59" i="45"/>
  <c r="D59" i="14"/>
  <c r="C58" i="14"/>
  <c r="C58" i="45"/>
  <c r="E56" i="45"/>
  <c r="E56" i="14"/>
  <c r="E55" i="45"/>
  <c r="E55" i="14"/>
  <c r="E54" i="45"/>
  <c r="E54" i="14"/>
  <c r="E53" i="45"/>
  <c r="E53" i="14"/>
  <c r="E52" i="45"/>
  <c r="E52" i="14"/>
  <c r="E51" i="14"/>
  <c r="E51" i="45"/>
  <c r="E50" i="14"/>
  <c r="E50" i="45"/>
  <c r="E49" i="45"/>
  <c r="E49" i="14"/>
  <c r="E48" i="14"/>
  <c r="E48" i="45"/>
  <c r="E47" i="45"/>
  <c r="E47" i="14"/>
  <c r="E46" i="14"/>
  <c r="E46" i="45"/>
  <c r="E45" i="14"/>
  <c r="E45" i="45"/>
  <c r="E44" i="45"/>
  <c r="E44" i="14"/>
  <c r="E43" i="45"/>
  <c r="E43" i="14"/>
  <c r="E42" i="45"/>
  <c r="E42" i="14"/>
  <c r="E41" i="45"/>
  <c r="E40" i="45"/>
  <c r="E40" i="14"/>
  <c r="E39" i="14"/>
  <c r="E39" i="45"/>
  <c r="E38" i="14"/>
  <c r="E38" i="45"/>
  <c r="E37" i="14"/>
  <c r="E37" i="45"/>
  <c r="E36" i="45"/>
  <c r="E36" i="14"/>
  <c r="E35" i="45"/>
  <c r="E35" i="14"/>
  <c r="E34" i="45"/>
  <c r="E34" i="14"/>
  <c r="E33" i="14"/>
  <c r="E33" i="45"/>
  <c r="E32" i="14"/>
  <c r="E32" i="45"/>
  <c r="E31" i="45"/>
  <c r="E31" i="14"/>
  <c r="E30" i="14"/>
  <c r="E30" i="45"/>
  <c r="E29" i="14"/>
  <c r="E29" i="45"/>
  <c r="E28" i="45"/>
  <c r="E28" i="14"/>
  <c r="E27" i="45"/>
  <c r="E27" i="14"/>
  <c r="E26" i="45"/>
  <c r="E26" i="14"/>
  <c r="E25" i="14"/>
  <c r="E25" i="45"/>
  <c r="E24" i="45"/>
  <c r="E24" i="14"/>
  <c r="E23" i="45"/>
  <c r="E22" i="45"/>
  <c r="E21" i="45"/>
  <c r="E21" i="14"/>
  <c r="E20" i="45"/>
  <c r="E19" i="45"/>
  <c r="E18" i="14"/>
  <c r="E18" i="45"/>
  <c r="E17" i="45"/>
  <c r="E16" i="14"/>
  <c r="E16" i="45"/>
  <c r="E15" i="14"/>
  <c r="E15" i="45"/>
  <c r="E14" i="14"/>
  <c r="E14" i="45"/>
  <c r="E13" i="14"/>
  <c r="E13" i="45"/>
  <c r="E12" i="14"/>
  <c r="E12" i="45"/>
  <c r="E11" i="45"/>
  <c r="E11" i="14"/>
  <c r="E140" i="45"/>
  <c r="E136" i="45"/>
  <c r="E132" i="14"/>
  <c r="E132" i="45"/>
  <c r="E128" i="45"/>
  <c r="E128" i="14"/>
  <c r="E124" i="14"/>
  <c r="E124" i="45"/>
  <c r="E120" i="45"/>
  <c r="E120" i="14"/>
  <c r="E116" i="14"/>
  <c r="E116" i="45"/>
  <c r="E112" i="45"/>
  <c r="E112" i="14"/>
  <c r="E108" i="45"/>
  <c r="C103" i="14"/>
  <c r="C103" i="45"/>
  <c r="C99" i="45"/>
  <c r="C99" i="14"/>
  <c r="C95" i="45"/>
  <c r="C95" i="14"/>
  <c r="C92" i="45"/>
  <c r="C92" i="14"/>
  <c r="C90" i="45"/>
  <c r="C90" i="14"/>
  <c r="C88" i="45"/>
  <c r="C88" i="14"/>
  <c r="C86" i="45"/>
  <c r="C86" i="14"/>
  <c r="C84" i="45"/>
  <c r="C84" i="14"/>
  <c r="C82" i="45"/>
  <c r="C82" i="14"/>
  <c r="C80" i="45"/>
  <c r="C80" i="14"/>
  <c r="C78" i="14"/>
  <c r="C78" i="45"/>
  <c r="C76" i="14"/>
  <c r="C76" i="45"/>
  <c r="C74" i="45"/>
  <c r="C74" i="14"/>
  <c r="C72" i="14"/>
  <c r="C72" i="45"/>
  <c r="C70" i="14"/>
  <c r="C70" i="45"/>
  <c r="D68" i="45"/>
  <c r="D68" i="14"/>
  <c r="C67" i="14"/>
  <c r="C67" i="45"/>
  <c r="E65" i="45"/>
  <c r="E65" i="14"/>
  <c r="D64" i="45"/>
  <c r="C63" i="45"/>
  <c r="C63" i="14"/>
  <c r="E61" i="14"/>
  <c r="E61" i="45"/>
  <c r="D60" i="14"/>
  <c r="D60" i="45"/>
  <c r="C59" i="14"/>
  <c r="C59" i="45"/>
  <c r="E57" i="45"/>
  <c r="E57" i="14"/>
  <c r="D56" i="14"/>
  <c r="D56" i="45"/>
  <c r="D55" i="14"/>
  <c r="D55" i="45"/>
  <c r="D54" i="14"/>
  <c r="D54" i="45"/>
  <c r="D53" i="45"/>
  <c r="D53" i="14"/>
  <c r="D52" i="14"/>
  <c r="D52" i="45"/>
  <c r="D51" i="14"/>
  <c r="D51" i="45"/>
  <c r="D50" i="14"/>
  <c r="D50" i="45"/>
  <c r="D49" i="45"/>
  <c r="D49" i="14"/>
  <c r="D48" i="14"/>
  <c r="D48" i="45"/>
  <c r="D47" i="14"/>
  <c r="D47" i="45"/>
  <c r="D46" i="14"/>
  <c r="D46" i="45"/>
  <c r="D45" i="14"/>
  <c r="D45" i="45"/>
  <c r="D44" i="45"/>
  <c r="D44" i="14"/>
  <c r="D43" i="14"/>
  <c r="D43" i="45"/>
  <c r="D42" i="45"/>
  <c r="D42" i="14"/>
  <c r="D41" i="45"/>
  <c r="D41" i="14"/>
  <c r="D40" i="45"/>
  <c r="D40" i="14"/>
  <c r="D39" i="45"/>
  <c r="D39" i="14"/>
  <c r="D38" i="14"/>
  <c r="D38" i="45"/>
  <c r="D37" i="45"/>
  <c r="D36" i="45"/>
  <c r="D36" i="14"/>
  <c r="D35" i="14"/>
  <c r="D35" i="45"/>
  <c r="D34" i="14"/>
  <c r="D34" i="45"/>
  <c r="D33" i="14"/>
  <c r="D33" i="45"/>
  <c r="D32" i="14"/>
  <c r="D32" i="45"/>
  <c r="D31" i="14"/>
  <c r="D31" i="45"/>
  <c r="D30" i="45"/>
  <c r="D30" i="14"/>
  <c r="D29" i="14"/>
  <c r="D29" i="45"/>
  <c r="D28" i="14"/>
  <c r="D28" i="45"/>
  <c r="D27" i="45"/>
  <c r="D27" i="14"/>
  <c r="D26" i="14"/>
  <c r="D26" i="45"/>
  <c r="D25" i="14"/>
  <c r="D25" i="45"/>
  <c r="D24" i="45"/>
  <c r="D23" i="45"/>
  <c r="D22" i="45"/>
  <c r="D22" i="14"/>
  <c r="D21" i="14"/>
  <c r="D21" i="45"/>
  <c r="D20" i="45"/>
  <c r="D19" i="45"/>
  <c r="D19" i="14"/>
  <c r="D18" i="45"/>
  <c r="D18" i="14"/>
  <c r="D17" i="45"/>
  <c r="D17" i="14"/>
  <c r="D16" i="14"/>
  <c r="D16" i="45"/>
  <c r="D15" i="45"/>
  <c r="D15" i="14"/>
  <c r="D14" i="45"/>
  <c r="D14" i="14"/>
  <c r="D13" i="14"/>
  <c r="D13" i="45"/>
  <c r="D12" i="14"/>
  <c r="D12" i="45"/>
  <c r="E139" i="45"/>
  <c r="E123" i="14"/>
  <c r="E123" i="45"/>
  <c r="E91" i="14"/>
  <c r="E91" i="45"/>
  <c r="E83" i="14"/>
  <c r="E83" i="45"/>
  <c r="E75" i="45"/>
  <c r="E75" i="14"/>
  <c r="E134" i="14"/>
  <c r="E133" i="14" s="1"/>
  <c r="C68" i="14"/>
  <c r="C68" i="45"/>
  <c r="E62" i="45"/>
  <c r="E62" i="14"/>
  <c r="D57" i="14"/>
  <c r="D57" i="45"/>
  <c r="C53" i="14"/>
  <c r="C53" i="45"/>
  <c r="C49" i="45"/>
  <c r="C49" i="14"/>
  <c r="C45" i="14"/>
  <c r="C45" i="45"/>
  <c r="C41" i="45"/>
  <c r="C41" i="14"/>
  <c r="C37" i="14"/>
  <c r="C37" i="45"/>
  <c r="C33" i="45"/>
  <c r="C33" i="14"/>
  <c r="C29" i="45"/>
  <c r="C29" i="14"/>
  <c r="C25" i="45"/>
  <c r="C25" i="14"/>
  <c r="C21" i="45"/>
  <c r="C21" i="14"/>
  <c r="C17" i="45"/>
  <c r="C13" i="45"/>
  <c r="C13" i="14"/>
  <c r="E10" i="14"/>
  <c r="E10" i="45"/>
  <c r="D9" i="14"/>
  <c r="D9" i="45"/>
  <c r="C8" i="14"/>
  <c r="C8" i="45"/>
  <c r="E6" i="45"/>
  <c r="E135" i="45"/>
  <c r="E131" i="14"/>
  <c r="E131" i="45"/>
  <c r="E115" i="45"/>
  <c r="C98" i="45"/>
  <c r="E87" i="45"/>
  <c r="E87" i="14"/>
  <c r="E79" i="45"/>
  <c r="E79" i="14"/>
  <c r="E71" i="14"/>
  <c r="E71" i="45"/>
  <c r="D65" i="14"/>
  <c r="D65" i="45"/>
  <c r="C60" i="45"/>
  <c r="C60" i="14"/>
  <c r="C55" i="45"/>
  <c r="C55" i="14"/>
  <c r="C51" i="14"/>
  <c r="C51" i="45"/>
  <c r="C47" i="14"/>
  <c r="C47" i="45"/>
  <c r="C43" i="45"/>
  <c r="C43" i="14"/>
  <c r="C39" i="45"/>
  <c r="C39" i="14"/>
  <c r="C35" i="45"/>
  <c r="C35" i="14"/>
  <c r="C31" i="45"/>
  <c r="C31" i="14"/>
  <c r="C27" i="14"/>
  <c r="C27" i="45"/>
  <c r="C23" i="45"/>
  <c r="C19" i="14"/>
  <c r="C19" i="45"/>
  <c r="C15" i="45"/>
  <c r="C15" i="14"/>
  <c r="D11" i="14"/>
  <c r="D11" i="45"/>
  <c r="C10" i="14"/>
  <c r="C10" i="45"/>
  <c r="E8" i="45"/>
  <c r="E8" i="14"/>
  <c r="D7" i="14"/>
  <c r="D7" i="45"/>
  <c r="C6" i="45"/>
  <c r="E127" i="14"/>
  <c r="E127" i="45"/>
  <c r="E111" i="14"/>
  <c r="E111" i="45"/>
  <c r="C94" i="45"/>
  <c r="C94" i="14"/>
  <c r="E85" i="45"/>
  <c r="E85" i="14"/>
  <c r="E77" i="14"/>
  <c r="E77" i="45"/>
  <c r="E69" i="45"/>
  <c r="E69" i="14"/>
  <c r="C64" i="45"/>
  <c r="C64" i="14"/>
  <c r="E58" i="14"/>
  <c r="E58" i="45"/>
  <c r="C54" i="14"/>
  <c r="C54" i="45"/>
  <c r="C50" i="14"/>
  <c r="C50" i="45"/>
  <c r="C46" i="45"/>
  <c r="C46" i="14"/>
  <c r="C42" i="14"/>
  <c r="C42" i="45"/>
  <c r="C38" i="14"/>
  <c r="C38" i="45"/>
  <c r="C34" i="45"/>
  <c r="C34" i="14"/>
  <c r="C30" i="45"/>
  <c r="C30" i="14"/>
  <c r="C26" i="14"/>
  <c r="C26" i="45"/>
  <c r="C22" i="14"/>
  <c r="C22" i="45"/>
  <c r="C18" i="14"/>
  <c r="C18" i="45"/>
  <c r="C14" i="45"/>
  <c r="C14" i="14"/>
  <c r="C11" i="14"/>
  <c r="C11" i="45"/>
  <c r="E9" i="45"/>
  <c r="E9" i="14"/>
  <c r="D8" i="45"/>
  <c r="D8" i="14"/>
  <c r="C7" i="45"/>
  <c r="C7" i="14"/>
  <c r="E119" i="45"/>
  <c r="E119" i="14"/>
  <c r="C102" i="45"/>
  <c r="E73" i="45"/>
  <c r="E73" i="14"/>
  <c r="C52" i="45"/>
  <c r="C36" i="45"/>
  <c r="C36" i="14"/>
  <c r="C20" i="45"/>
  <c r="C9" i="45"/>
  <c r="C9" i="14"/>
  <c r="D61" i="14"/>
  <c r="D61" i="45"/>
  <c r="D10" i="45"/>
  <c r="D10" i="14"/>
  <c r="D6" i="45"/>
  <c r="E66" i="45"/>
  <c r="E66" i="14"/>
  <c r="C48" i="14"/>
  <c r="C48" i="45"/>
  <c r="C32" i="14"/>
  <c r="C32" i="45"/>
  <c r="C16" i="45"/>
  <c r="C16" i="14"/>
  <c r="E7" i="45"/>
  <c r="C56" i="45"/>
  <c r="C56" i="14"/>
  <c r="C44" i="14"/>
  <c r="C44" i="45"/>
  <c r="E81" i="45"/>
  <c r="E81" i="14"/>
  <c r="C28" i="45"/>
  <c r="C28" i="14"/>
  <c r="C12" i="45"/>
  <c r="C12" i="14"/>
  <c r="F38" i="14"/>
  <c r="F37" i="14" s="1"/>
  <c r="C40" i="45"/>
  <c r="C40" i="14"/>
  <c r="E89" i="14"/>
  <c r="E89" i="45"/>
  <c r="E118" i="14"/>
  <c r="E117" i="14" s="1"/>
  <c r="C24" i="14"/>
  <c r="C24" i="45"/>
  <c r="C134" i="14"/>
  <c r="C133" i="14" s="1"/>
  <c r="F9" i="14"/>
  <c r="F22" i="14" s="1"/>
  <c r="D134" i="14"/>
  <c r="D133" i="14" s="1"/>
  <c r="E110" i="14"/>
  <c r="E109" i="14" s="1"/>
  <c r="D105" i="45"/>
  <c r="E106" i="45"/>
  <c r="E107" i="45" s="1"/>
  <c r="F8" i="14"/>
  <c r="F21" i="14" s="1"/>
  <c r="F20" i="14" s="1"/>
  <c r="D118" i="14"/>
  <c r="D117" i="14" s="1"/>
  <c r="D110" i="14"/>
  <c r="D109" i="14" s="1"/>
  <c r="C110" i="14"/>
  <c r="C109" i="14" s="1"/>
  <c r="C118" i="14"/>
  <c r="C117" i="14" s="1"/>
  <c r="F58" i="14"/>
  <c r="F57" i="14" s="1"/>
  <c r="D5" i="40"/>
  <c r="E3" i="31"/>
  <c r="E3" i="40" s="1"/>
  <c r="D105" i="31"/>
  <c r="D105" i="40" s="1"/>
  <c r="E5" i="40"/>
  <c r="F5" i="34"/>
  <c r="E3" i="4"/>
  <c r="E3" i="34" s="1"/>
  <c r="E5" i="34"/>
  <c r="C5" i="14"/>
  <c r="F3" i="15"/>
  <c r="F3" i="14" s="1"/>
  <c r="F23" i="40"/>
  <c r="C105" i="15"/>
  <c r="D105" i="15"/>
  <c r="D5" i="14"/>
  <c r="F19" i="40"/>
  <c r="F17" i="40"/>
  <c r="E106" i="49"/>
  <c r="E107" i="49"/>
  <c r="F22" i="40"/>
  <c r="F20" i="40"/>
  <c r="C52" i="14"/>
  <c r="E115" i="14"/>
  <c r="D37" i="14"/>
  <c r="F69" i="14"/>
  <c r="F113" i="14"/>
  <c r="F42" i="24"/>
  <c r="E115" i="24"/>
  <c r="E64" i="24"/>
  <c r="F64" i="24"/>
  <c r="F68" i="14"/>
  <c r="F68" i="24"/>
  <c r="C102" i="14"/>
  <c r="C17" i="14"/>
  <c r="D24" i="14"/>
  <c r="D64" i="14"/>
  <c r="E41" i="14"/>
  <c r="E64" i="14"/>
  <c r="E68" i="14"/>
  <c r="F13" i="14"/>
  <c r="F15" i="14"/>
  <c r="F25" i="14"/>
  <c r="F39" i="14"/>
  <c r="F44" i="14"/>
  <c r="F46" i="14"/>
  <c r="F48" i="14"/>
  <c r="C71" i="14"/>
  <c r="F76" i="14"/>
  <c r="F88" i="14"/>
  <c r="D72" i="14"/>
  <c r="D85" i="14"/>
  <c r="F114" i="14"/>
  <c r="F25" i="24"/>
  <c r="D72" i="24"/>
  <c r="C23" i="24"/>
  <c r="C6" i="24"/>
  <c r="F19" i="14"/>
  <c r="F85" i="24"/>
  <c r="F85" i="14"/>
  <c r="F110" i="14"/>
  <c r="F109" i="14" s="1"/>
  <c r="F110" i="24"/>
  <c r="F77" i="14"/>
  <c r="F77" i="24"/>
  <c r="F72" i="24"/>
  <c r="F71" i="24"/>
  <c r="F72" i="14"/>
  <c r="F71" i="14" s="1"/>
  <c r="F115" i="14"/>
  <c r="F115" i="24"/>
  <c r="F64" i="14"/>
  <c r="E7" i="14"/>
  <c r="E7" i="24"/>
  <c r="F24" i="24"/>
  <c r="F24" i="14"/>
  <c r="C23" i="14"/>
  <c r="C117" i="24"/>
  <c r="F41" i="24"/>
  <c r="D108" i="24"/>
  <c r="E23" i="24"/>
  <c r="C98" i="24"/>
  <c r="C108" i="24"/>
  <c r="D23" i="14"/>
  <c r="D23" i="24"/>
  <c r="D20" i="24"/>
  <c r="D20" i="14"/>
  <c r="D71" i="24"/>
  <c r="D71" i="14"/>
  <c r="E109" i="24"/>
  <c r="F109" i="24"/>
  <c r="E19" i="14"/>
  <c r="E19" i="24"/>
  <c r="F80" i="24"/>
  <c r="F80" i="14"/>
  <c r="E22" i="24"/>
  <c r="E22" i="14"/>
  <c r="E23" i="14"/>
  <c r="D6" i="24"/>
  <c r="D105" i="24"/>
  <c r="F20" i="24"/>
  <c r="F22" i="24"/>
  <c r="F23" i="14"/>
  <c r="F23" i="24"/>
  <c r="F19" i="24"/>
  <c r="E17" i="24"/>
  <c r="E20" i="24"/>
  <c r="E20" i="14"/>
  <c r="F108" i="24"/>
  <c r="E108" i="24"/>
  <c r="E6" i="24"/>
  <c r="E105" i="24"/>
  <c r="F17" i="24"/>
  <c r="F105" i="24"/>
  <c r="F6" i="24"/>
  <c r="I29" i="53"/>
  <c r="F114" i="73" l="1"/>
  <c r="F3" i="73"/>
  <c r="M87" i="91"/>
  <c r="M3" i="91"/>
  <c r="K18" i="43"/>
  <c r="K45" i="43" s="1"/>
  <c r="F6" i="15"/>
  <c r="F105" i="15"/>
  <c r="E106" i="15" s="1"/>
  <c r="E107" i="15" s="1"/>
  <c r="F105" i="31"/>
  <c r="F105" i="40" s="1"/>
  <c r="F6" i="31"/>
  <c r="F6" i="40" s="1"/>
  <c r="L21" i="15"/>
  <c r="J20" i="15"/>
  <c r="L20" i="15" s="1"/>
  <c r="J17" i="15"/>
  <c r="L18" i="15"/>
  <c r="E6" i="16"/>
  <c r="E6" i="14" s="1"/>
  <c r="E17" i="14"/>
  <c r="K23" i="15"/>
  <c r="K105" i="15"/>
  <c r="F6" i="4"/>
  <c r="F6" i="34" s="1"/>
  <c r="F105" i="4"/>
  <c r="F105" i="34" s="1"/>
  <c r="F105" i="16"/>
  <c r="F105" i="14" s="1"/>
  <c r="F6" i="16"/>
  <c r="F6" i="14" s="1"/>
  <c r="D6" i="14"/>
  <c r="E108" i="14"/>
  <c r="J23" i="15"/>
  <c r="L23" i="15" s="1"/>
  <c r="E105" i="31"/>
  <c r="E105" i="40" s="1"/>
  <c r="D108" i="4"/>
  <c r="E20" i="31"/>
  <c r="E20" i="40" s="1"/>
  <c r="E17" i="31"/>
  <c r="L73" i="15"/>
  <c r="L49" i="15"/>
  <c r="D3" i="14"/>
  <c r="K149" i="30"/>
  <c r="K147" i="30"/>
  <c r="K125" i="30"/>
  <c r="K123" i="30"/>
  <c r="K121" i="30"/>
  <c r="K111" i="30"/>
  <c r="K107" i="30"/>
  <c r="K103" i="30"/>
  <c r="K99" i="30"/>
  <c r="K97" i="30"/>
  <c r="K95" i="30"/>
  <c r="K91" i="30"/>
  <c r="K87" i="30"/>
  <c r="K85" i="30"/>
  <c r="K83" i="30"/>
  <c r="K81" i="30"/>
  <c r="K77" i="30"/>
  <c r="K75" i="30"/>
  <c r="K71" i="30"/>
  <c r="K69" i="30"/>
  <c r="K67" i="30"/>
  <c r="K63" i="30"/>
  <c r="K58" i="30"/>
  <c r="K56" i="30"/>
  <c r="K54" i="30"/>
  <c r="K52" i="30"/>
  <c r="K50" i="30"/>
  <c r="K46" i="30"/>
  <c r="K40" i="30"/>
  <c r="K38" i="30"/>
  <c r="K36" i="30"/>
  <c r="K34" i="30"/>
  <c r="K24" i="30"/>
  <c r="K20" i="30"/>
  <c r="K18" i="30"/>
  <c r="K14" i="30"/>
  <c r="K12" i="30"/>
  <c r="K7" i="30"/>
  <c r="K7" i="68"/>
  <c r="K121" i="68"/>
  <c r="K123" i="68"/>
  <c r="K125" i="68"/>
  <c r="K147" i="68"/>
  <c r="K149" i="68"/>
  <c r="K8" i="69"/>
  <c r="K121" i="69"/>
  <c r="K123" i="69"/>
  <c r="K125" i="69"/>
  <c r="K147" i="69"/>
  <c r="K149" i="69"/>
  <c r="K8" i="71"/>
  <c r="K121" i="71"/>
  <c r="K123" i="71"/>
  <c r="K125" i="71"/>
  <c r="K147" i="71"/>
  <c r="K149" i="71"/>
  <c r="K7" i="72"/>
  <c r="K121" i="72"/>
  <c r="K123" i="72"/>
  <c r="K125" i="72"/>
  <c r="K147" i="72"/>
  <c r="K149" i="72"/>
  <c r="K7" i="73"/>
  <c r="K121" i="73"/>
  <c r="K123" i="73"/>
  <c r="K125" i="73"/>
  <c r="K147" i="73"/>
  <c r="K149" i="73"/>
  <c r="K7" i="74"/>
  <c r="K121" i="74"/>
  <c r="K123" i="74"/>
  <c r="K125" i="74"/>
  <c r="K147" i="74"/>
  <c r="K149" i="74"/>
  <c r="K7" i="75"/>
  <c r="K121" i="75"/>
  <c r="K123" i="75"/>
  <c r="K125" i="75"/>
  <c r="K147" i="75"/>
  <c r="K149" i="75"/>
  <c r="K7" i="76"/>
  <c r="K121" i="76"/>
  <c r="K123" i="76"/>
  <c r="K125" i="76"/>
  <c r="K147" i="76"/>
  <c r="K149" i="76"/>
  <c r="K7" i="77"/>
  <c r="K121" i="77"/>
  <c r="K123" i="77"/>
  <c r="K125" i="77"/>
  <c r="K147" i="77"/>
  <c r="K149" i="77"/>
  <c r="K7" i="78"/>
  <c r="K121" i="78"/>
  <c r="K123" i="78"/>
  <c r="K125" i="78"/>
  <c r="K147" i="78"/>
  <c r="K149" i="78"/>
  <c r="K7" i="79"/>
  <c r="K121" i="79"/>
  <c r="K123" i="79"/>
  <c r="K125" i="79"/>
  <c r="K147" i="79"/>
  <c r="K149" i="79"/>
  <c r="K7" i="80"/>
  <c r="K121" i="80"/>
  <c r="K123" i="80"/>
  <c r="K125" i="80"/>
  <c r="K147" i="80"/>
  <c r="K149" i="80"/>
  <c r="K7" i="81"/>
  <c r="K121" i="81"/>
  <c r="K123" i="81"/>
  <c r="K125" i="81"/>
  <c r="K147" i="81"/>
  <c r="K149" i="81"/>
  <c r="K7" i="82"/>
  <c r="K121" i="82"/>
  <c r="K123" i="82"/>
  <c r="K125" i="82"/>
  <c r="K147" i="82"/>
  <c r="K149" i="82"/>
  <c r="K7" i="83"/>
  <c r="K121" i="83"/>
  <c r="K123" i="83"/>
  <c r="K125" i="83"/>
  <c r="K147" i="83"/>
  <c r="K149" i="83"/>
  <c r="K7" i="84"/>
  <c r="K121" i="84"/>
  <c r="K123" i="84"/>
  <c r="K125" i="84"/>
  <c r="K147" i="84"/>
  <c r="K149" i="84"/>
  <c r="K8" i="85"/>
  <c r="K121" i="85"/>
  <c r="K123" i="85"/>
  <c r="K125" i="85"/>
  <c r="K147" i="85"/>
  <c r="K149" i="85"/>
  <c r="K7" i="86"/>
  <c r="K121" i="86"/>
  <c r="K123" i="86"/>
  <c r="K125" i="86"/>
  <c r="K147" i="86"/>
  <c r="K149" i="86"/>
  <c r="K7" i="87"/>
  <c r="K121" i="87"/>
  <c r="K123" i="87"/>
  <c r="K125" i="87"/>
  <c r="K147" i="87"/>
  <c r="K149" i="87"/>
  <c r="K7" i="88"/>
  <c r="K121" i="88"/>
  <c r="K123" i="88"/>
  <c r="K125" i="88"/>
  <c r="K147" i="88"/>
  <c r="K149" i="88"/>
  <c r="K7" i="89"/>
  <c r="K121" i="89"/>
  <c r="K123" i="89"/>
  <c r="K125" i="89"/>
  <c r="K147" i="89"/>
  <c r="K149" i="89"/>
  <c r="K94" i="63"/>
  <c r="K142" i="30"/>
  <c r="K140" i="30"/>
  <c r="K138" i="30"/>
  <c r="K136" i="30"/>
  <c r="K134" i="30"/>
  <c r="K132" i="30"/>
  <c r="K130" i="30"/>
  <c r="K128" i="30"/>
  <c r="K126" i="30"/>
  <c r="K127" i="68"/>
  <c r="K129" i="68"/>
  <c r="K131" i="68"/>
  <c r="K133" i="68"/>
  <c r="K135" i="68"/>
  <c r="K137" i="68"/>
  <c r="K139" i="68"/>
  <c r="K141" i="68"/>
  <c r="K143" i="68"/>
  <c r="K127" i="69"/>
  <c r="K129" i="69"/>
  <c r="K131" i="69"/>
  <c r="K133" i="69"/>
  <c r="K135" i="69"/>
  <c r="K137" i="69"/>
  <c r="K139" i="69"/>
  <c r="K141" i="69"/>
  <c r="K143" i="69"/>
  <c r="K127" i="89"/>
  <c r="K129" i="89"/>
  <c r="K131" i="89"/>
  <c r="K133" i="89"/>
  <c r="K135" i="89"/>
  <c r="K137" i="89"/>
  <c r="K139" i="89"/>
  <c r="K141" i="89"/>
  <c r="K143" i="89"/>
  <c r="K127" i="88"/>
  <c r="K129" i="88"/>
  <c r="K131" i="88"/>
  <c r="K133" i="88"/>
  <c r="K135" i="88"/>
  <c r="K137" i="88"/>
  <c r="K139" i="88"/>
  <c r="K141" i="88"/>
  <c r="K143" i="88"/>
  <c r="K127" i="87"/>
  <c r="K129" i="87"/>
  <c r="K131" i="87"/>
  <c r="K133" i="87"/>
  <c r="K135" i="87"/>
  <c r="K137" i="87"/>
  <c r="K139" i="87"/>
  <c r="K141" i="87"/>
  <c r="K143" i="87"/>
  <c r="K127" i="86"/>
  <c r="K129" i="86"/>
  <c r="K131" i="86"/>
  <c r="K133" i="86"/>
  <c r="K135" i="86"/>
  <c r="K137" i="86"/>
  <c r="K139" i="86"/>
  <c r="K141" i="86"/>
  <c r="K143" i="86"/>
  <c r="K127" i="85"/>
  <c r="K129" i="85"/>
  <c r="K131" i="85"/>
  <c r="K133" i="85"/>
  <c r="K135" i="85"/>
  <c r="K137" i="85"/>
  <c r="K139" i="85"/>
  <c r="K141" i="85"/>
  <c r="K143" i="85"/>
  <c r="K127" i="84"/>
  <c r="K129" i="84"/>
  <c r="K131" i="84"/>
  <c r="K133" i="84"/>
  <c r="K135" i="84"/>
  <c r="K137" i="84"/>
  <c r="K139" i="84"/>
  <c r="K141" i="84"/>
  <c r="K143" i="84"/>
  <c r="K127" i="83"/>
  <c r="K129" i="83"/>
  <c r="K131" i="83"/>
  <c r="K133" i="83"/>
  <c r="K135" i="83"/>
  <c r="K137" i="83"/>
  <c r="K139" i="83"/>
  <c r="K141" i="83"/>
  <c r="K143" i="83"/>
  <c r="K127" i="82"/>
  <c r="K129" i="82"/>
  <c r="K131" i="82"/>
  <c r="K133" i="82"/>
  <c r="K135" i="82"/>
  <c r="K137" i="82"/>
  <c r="K139" i="82"/>
  <c r="K141" i="82"/>
  <c r="K143" i="82"/>
  <c r="K127" i="81"/>
  <c r="K129" i="81"/>
  <c r="K131" i="81"/>
  <c r="K133" i="81"/>
  <c r="K135" i="81"/>
  <c r="K137" i="81"/>
  <c r="K139" i="81"/>
  <c r="K141" i="81"/>
  <c r="K143" i="81"/>
  <c r="K127" i="80"/>
  <c r="K129" i="80"/>
  <c r="K131" i="80"/>
  <c r="K133" i="80"/>
  <c r="K135" i="80"/>
  <c r="K137" i="80"/>
  <c r="K139" i="80"/>
  <c r="K141" i="80"/>
  <c r="K143" i="80"/>
  <c r="K127" i="79"/>
  <c r="K129" i="79"/>
  <c r="K131" i="79"/>
  <c r="K133" i="79"/>
  <c r="K135" i="79"/>
  <c r="K137" i="79"/>
  <c r="K139" i="79"/>
  <c r="K141" i="79"/>
  <c r="K143" i="79"/>
  <c r="K127" i="78"/>
  <c r="K129" i="78"/>
  <c r="K131" i="78"/>
  <c r="K133" i="78"/>
  <c r="K135" i="78"/>
  <c r="K137" i="78"/>
  <c r="K139" i="78"/>
  <c r="K141" i="78"/>
  <c r="K143" i="78"/>
  <c r="K127" i="77"/>
  <c r="K129" i="77"/>
  <c r="K131" i="77"/>
  <c r="K133" i="77"/>
  <c r="K135" i="77"/>
  <c r="K137" i="77"/>
  <c r="K139" i="77"/>
  <c r="K141" i="77"/>
  <c r="K143" i="77"/>
  <c r="K127" i="76"/>
  <c r="K129" i="76"/>
  <c r="K131" i="76"/>
  <c r="K133" i="76"/>
  <c r="K135" i="76"/>
  <c r="K137" i="76"/>
  <c r="K139" i="76"/>
  <c r="K141" i="76"/>
  <c r="K143" i="76"/>
  <c r="K127" i="75"/>
  <c r="K129" i="75"/>
  <c r="K131" i="75"/>
  <c r="K133" i="75"/>
  <c r="K135" i="75"/>
  <c r="K137" i="75"/>
  <c r="K139" i="75"/>
  <c r="K141" i="75"/>
  <c r="K143" i="75"/>
  <c r="K127" i="74"/>
  <c r="K129" i="74"/>
  <c r="K131" i="74"/>
  <c r="K133" i="74"/>
  <c r="K135" i="74"/>
  <c r="K137" i="74"/>
  <c r="K139" i="74"/>
  <c r="K141" i="74"/>
  <c r="K143" i="74"/>
  <c r="K127" i="73"/>
  <c r="K129" i="73"/>
  <c r="K131" i="73"/>
  <c r="K133" i="73"/>
  <c r="K135" i="73"/>
  <c r="K137" i="73"/>
  <c r="K139" i="73"/>
  <c r="K141" i="73"/>
  <c r="K143" i="73"/>
  <c r="K127" i="72"/>
  <c r="K129" i="72"/>
  <c r="K131" i="72"/>
  <c r="K133" i="72"/>
  <c r="K135" i="72"/>
  <c r="K137" i="72"/>
  <c r="K139" i="72"/>
  <c r="K141" i="72"/>
  <c r="K143" i="72"/>
  <c r="K127" i="71"/>
  <c r="K129" i="71"/>
  <c r="K131" i="71"/>
  <c r="K133" i="71"/>
  <c r="K135" i="71"/>
  <c r="K137" i="71"/>
  <c r="K139" i="71"/>
  <c r="K141" i="71"/>
  <c r="K143" i="71"/>
  <c r="K121" i="92"/>
  <c r="K123" i="92"/>
  <c r="K125" i="92"/>
  <c r="K127" i="92"/>
  <c r="K129" i="92"/>
  <c r="K131" i="92"/>
  <c r="K133" i="92"/>
  <c r="K135" i="92"/>
  <c r="K137" i="92"/>
  <c r="K139" i="92"/>
  <c r="K141" i="92"/>
  <c r="K143" i="92"/>
  <c r="K146" i="92"/>
  <c r="K148" i="92"/>
  <c r="K150" i="92"/>
  <c r="E106" i="24"/>
  <c r="E107" i="24" s="1"/>
  <c r="F108" i="14"/>
  <c r="E106" i="40"/>
  <c r="E107" i="40" s="1"/>
  <c r="F18" i="14"/>
  <c r="F17" i="14" s="1"/>
  <c r="E106" i="16"/>
  <c r="C3" i="14"/>
  <c r="E5" i="14"/>
  <c r="K29" i="53"/>
  <c r="K31" i="53" s="1"/>
  <c r="K150" i="30"/>
  <c r="K148" i="30"/>
  <c r="K146" i="30"/>
  <c r="K124" i="30"/>
  <c r="K122" i="30"/>
  <c r="K110" i="30"/>
  <c r="K104" i="30"/>
  <c r="K101" i="30"/>
  <c r="K98" i="30"/>
  <c r="K96" i="30"/>
  <c r="K92" i="30"/>
  <c r="K90" i="30"/>
  <c r="K86" i="30"/>
  <c r="K84" i="30"/>
  <c r="K82" i="30"/>
  <c r="K78" i="30"/>
  <c r="K76" i="30"/>
  <c r="K74" i="30"/>
  <c r="K70" i="30"/>
  <c r="K68" i="30"/>
  <c r="K64" i="30"/>
  <c r="K62" i="30"/>
  <c r="K57" i="30"/>
  <c r="K55" i="30"/>
  <c r="K53" i="30"/>
  <c r="K51" i="30"/>
  <c r="K47" i="30"/>
  <c r="K39" i="30"/>
  <c r="K37" i="30"/>
  <c r="K35" i="30"/>
  <c r="K33" i="30"/>
  <c r="K28" i="30"/>
  <c r="K21" i="30"/>
  <c r="K19" i="30"/>
  <c r="K17" i="30"/>
  <c r="K13" i="30"/>
  <c r="K120" i="68"/>
  <c r="K122" i="68"/>
  <c r="K124" i="68"/>
  <c r="K146" i="68"/>
  <c r="K148" i="68"/>
  <c r="K150" i="68"/>
  <c r="K120" i="69"/>
  <c r="K122" i="69"/>
  <c r="K124" i="69"/>
  <c r="K146" i="69"/>
  <c r="K148" i="69"/>
  <c r="K150" i="69"/>
  <c r="K120" i="71"/>
  <c r="K122" i="71"/>
  <c r="K124" i="71"/>
  <c r="K146" i="71"/>
  <c r="K148" i="71"/>
  <c r="K150" i="71"/>
  <c r="K120" i="72"/>
  <c r="K122" i="72"/>
  <c r="K124" i="72"/>
  <c r="K146" i="72"/>
  <c r="K148" i="72"/>
  <c r="K150" i="72"/>
  <c r="K120" i="73"/>
  <c r="K122" i="73"/>
  <c r="K124" i="73"/>
  <c r="K146" i="73"/>
  <c r="K148" i="73"/>
  <c r="K150" i="73"/>
  <c r="K120" i="74"/>
  <c r="K122" i="74"/>
  <c r="K124" i="74"/>
  <c r="K146" i="74"/>
  <c r="K148" i="74"/>
  <c r="K150" i="74"/>
  <c r="K120" i="75"/>
  <c r="K122" i="75"/>
  <c r="K124" i="75"/>
  <c r="K146" i="75"/>
  <c r="K148" i="75"/>
  <c r="K150" i="75"/>
  <c r="K120" i="76"/>
  <c r="K122" i="76"/>
  <c r="K124" i="76"/>
  <c r="K146" i="76"/>
  <c r="K148" i="76"/>
  <c r="K150" i="76"/>
  <c r="K120" i="77"/>
  <c r="K122" i="77"/>
  <c r="K124" i="77"/>
  <c r="K146" i="77"/>
  <c r="K148" i="77"/>
  <c r="K150" i="77"/>
  <c r="K120" i="78"/>
  <c r="K122" i="78"/>
  <c r="K124" i="78"/>
  <c r="K146" i="78"/>
  <c r="K148" i="78"/>
  <c r="K150" i="78"/>
  <c r="K120" i="79"/>
  <c r="K122" i="79"/>
  <c r="K124" i="79"/>
  <c r="K146" i="79"/>
  <c r="K148" i="79"/>
  <c r="K150" i="79"/>
  <c r="K120" i="80"/>
  <c r="K122" i="80"/>
  <c r="K124" i="80"/>
  <c r="K146" i="80"/>
  <c r="K148" i="80"/>
  <c r="K150" i="80"/>
  <c r="K120" i="81"/>
  <c r="K122" i="81"/>
  <c r="K124" i="81"/>
  <c r="K146" i="81"/>
  <c r="K148" i="81"/>
  <c r="K150" i="81"/>
  <c r="K120" i="82"/>
  <c r="K122" i="82"/>
  <c r="K124" i="82"/>
  <c r="K146" i="82"/>
  <c r="K148" i="82"/>
  <c r="K150" i="82"/>
  <c r="K120" i="83"/>
  <c r="K122" i="83"/>
  <c r="K124" i="83"/>
  <c r="K146" i="83"/>
  <c r="K148" i="83"/>
  <c r="K150" i="83"/>
  <c r="K120" i="84"/>
  <c r="K122" i="84"/>
  <c r="K124" i="84"/>
  <c r="K146" i="84"/>
  <c r="K148" i="84"/>
  <c r="K150" i="84"/>
  <c r="K120" i="85"/>
  <c r="K122" i="85"/>
  <c r="K124" i="85"/>
  <c r="K146" i="85"/>
  <c r="K148" i="85"/>
  <c r="K150" i="85"/>
  <c r="K120" i="86"/>
  <c r="K122" i="86"/>
  <c r="K124" i="86"/>
  <c r="K146" i="86"/>
  <c r="K148" i="86"/>
  <c r="K150" i="86"/>
  <c r="K120" i="87"/>
  <c r="K122" i="87"/>
  <c r="K124" i="87"/>
  <c r="K146" i="87"/>
  <c r="K148" i="87"/>
  <c r="K150" i="87"/>
  <c r="K120" i="88"/>
  <c r="K122" i="88"/>
  <c r="K124" i="88"/>
  <c r="K146" i="88"/>
  <c r="K148" i="88"/>
  <c r="K150" i="88"/>
  <c r="K120" i="89"/>
  <c r="K122" i="89"/>
  <c r="K124" i="89"/>
  <c r="K146" i="89"/>
  <c r="K148" i="89"/>
  <c r="K150" i="89"/>
  <c r="M48" i="91"/>
  <c r="K143" i="30"/>
  <c r="K141" i="30"/>
  <c r="K139" i="30"/>
  <c r="K137" i="30"/>
  <c r="K135" i="30"/>
  <c r="K133" i="30"/>
  <c r="K131" i="30"/>
  <c r="K129" i="30"/>
  <c r="K127" i="30"/>
  <c r="K120" i="30"/>
  <c r="K126" i="68"/>
  <c r="K128" i="68"/>
  <c r="K130" i="68"/>
  <c r="K132" i="68"/>
  <c r="K134" i="68"/>
  <c r="K136" i="68"/>
  <c r="K138" i="68"/>
  <c r="K140" i="68"/>
  <c r="K142" i="68"/>
  <c r="K126" i="69"/>
  <c r="K128" i="69"/>
  <c r="K130" i="69"/>
  <c r="K132" i="69"/>
  <c r="K134" i="69"/>
  <c r="K136" i="69"/>
  <c r="K138" i="69"/>
  <c r="K140" i="69"/>
  <c r="K142" i="69"/>
  <c r="K126" i="89"/>
  <c r="K128" i="89"/>
  <c r="K130" i="89"/>
  <c r="K132" i="89"/>
  <c r="K134" i="89"/>
  <c r="K136" i="89"/>
  <c r="K138" i="89"/>
  <c r="K140" i="89"/>
  <c r="K142" i="89"/>
  <c r="K126" i="88"/>
  <c r="K128" i="88"/>
  <c r="K130" i="88"/>
  <c r="K132" i="88"/>
  <c r="K134" i="88"/>
  <c r="K136" i="88"/>
  <c r="K138" i="88"/>
  <c r="K140" i="88"/>
  <c r="K142" i="88"/>
  <c r="K126" i="87"/>
  <c r="K128" i="87"/>
  <c r="K130" i="87"/>
  <c r="K132" i="87"/>
  <c r="K134" i="87"/>
  <c r="K136" i="87"/>
  <c r="K138" i="87"/>
  <c r="K140" i="87"/>
  <c r="K142" i="87"/>
  <c r="K126" i="86"/>
  <c r="K128" i="86"/>
  <c r="K130" i="86"/>
  <c r="K132" i="86"/>
  <c r="K134" i="86"/>
  <c r="K136" i="86"/>
  <c r="K138" i="86"/>
  <c r="K140" i="86"/>
  <c r="K142" i="86"/>
  <c r="K126" i="85"/>
  <c r="K128" i="85"/>
  <c r="K130" i="85"/>
  <c r="K132" i="85"/>
  <c r="K134" i="85"/>
  <c r="K136" i="85"/>
  <c r="K138" i="85"/>
  <c r="K140" i="85"/>
  <c r="K142" i="85"/>
  <c r="K126" i="84"/>
  <c r="K128" i="84"/>
  <c r="K130" i="84"/>
  <c r="K132" i="84"/>
  <c r="K134" i="84"/>
  <c r="K136" i="84"/>
  <c r="K138" i="84"/>
  <c r="K140" i="84"/>
  <c r="K142" i="84"/>
  <c r="K126" i="83"/>
  <c r="K128" i="83"/>
  <c r="K130" i="83"/>
  <c r="K132" i="83"/>
  <c r="K134" i="83"/>
  <c r="K136" i="83"/>
  <c r="K138" i="83"/>
  <c r="K140" i="83"/>
  <c r="K142" i="83"/>
  <c r="K126" i="82"/>
  <c r="K128" i="82"/>
  <c r="K130" i="82"/>
  <c r="K132" i="82"/>
  <c r="K134" i="82"/>
  <c r="K136" i="82"/>
  <c r="K138" i="82"/>
  <c r="K140" i="82"/>
  <c r="K142" i="82"/>
  <c r="K126" i="81"/>
  <c r="K128" i="81"/>
  <c r="K130" i="81"/>
  <c r="K132" i="81"/>
  <c r="K134" i="81"/>
  <c r="K136" i="81"/>
  <c r="K138" i="81"/>
  <c r="K140" i="81"/>
  <c r="K142" i="81"/>
  <c r="K126" i="80"/>
  <c r="K128" i="80"/>
  <c r="K130" i="80"/>
  <c r="K132" i="80"/>
  <c r="K134" i="80"/>
  <c r="K136" i="80"/>
  <c r="K138" i="80"/>
  <c r="K140" i="80"/>
  <c r="K142" i="80"/>
  <c r="K126" i="79"/>
  <c r="K128" i="79"/>
  <c r="K130" i="79"/>
  <c r="K132" i="79"/>
  <c r="K134" i="79"/>
  <c r="K136" i="79"/>
  <c r="K138" i="79"/>
  <c r="K140" i="79"/>
  <c r="K142" i="79"/>
  <c r="K126" i="78"/>
  <c r="K128" i="78"/>
  <c r="K130" i="78"/>
  <c r="K132" i="78"/>
  <c r="K134" i="78"/>
  <c r="K136" i="78"/>
  <c r="K138" i="78"/>
  <c r="K140" i="78"/>
  <c r="K142" i="78"/>
  <c r="K126" i="77"/>
  <c r="K128" i="77"/>
  <c r="K130" i="77"/>
  <c r="K132" i="77"/>
  <c r="K134" i="77"/>
  <c r="K136" i="77"/>
  <c r="K138" i="77"/>
  <c r="K140" i="77"/>
  <c r="K142" i="77"/>
  <c r="K126" i="76"/>
  <c r="K128" i="76"/>
  <c r="K130" i="76"/>
  <c r="K132" i="76"/>
  <c r="K134" i="76"/>
  <c r="K136" i="76"/>
  <c r="K138" i="76"/>
  <c r="K140" i="76"/>
  <c r="K142" i="76"/>
  <c r="K126" i="75"/>
  <c r="K128" i="75"/>
  <c r="K130" i="75"/>
  <c r="K132" i="75"/>
  <c r="K134" i="75"/>
  <c r="K136" i="75"/>
  <c r="K138" i="75"/>
  <c r="K140" i="75"/>
  <c r="K142" i="75"/>
  <c r="K126" i="74"/>
  <c r="K128" i="74"/>
  <c r="K130" i="74"/>
  <c r="K132" i="74"/>
  <c r="K134" i="74"/>
  <c r="K136" i="74"/>
  <c r="K138" i="74"/>
  <c r="K140" i="74"/>
  <c r="K142" i="74"/>
  <c r="K126" i="73"/>
  <c r="K128" i="73"/>
  <c r="K130" i="73"/>
  <c r="K132" i="73"/>
  <c r="K134" i="73"/>
  <c r="K136" i="73"/>
  <c r="K138" i="73"/>
  <c r="K140" i="73"/>
  <c r="K142" i="73"/>
  <c r="K126" i="72"/>
  <c r="K128" i="72"/>
  <c r="K130" i="72"/>
  <c r="K132" i="72"/>
  <c r="K134" i="72"/>
  <c r="K136" i="72"/>
  <c r="K138" i="72"/>
  <c r="K140" i="72"/>
  <c r="K142" i="72"/>
  <c r="K126" i="71"/>
  <c r="K128" i="71"/>
  <c r="K130" i="71"/>
  <c r="K132" i="71"/>
  <c r="K134" i="71"/>
  <c r="K136" i="71"/>
  <c r="K138" i="71"/>
  <c r="K140" i="71"/>
  <c r="K142" i="71"/>
  <c r="K7" i="92"/>
  <c r="K120" i="92"/>
  <c r="K122" i="92"/>
  <c r="K124" i="92"/>
  <c r="K126" i="92"/>
  <c r="K128" i="92"/>
  <c r="K130" i="92"/>
  <c r="K132" i="92"/>
  <c r="K134" i="92"/>
  <c r="K136" i="92"/>
  <c r="K138" i="92"/>
  <c r="K140" i="92"/>
  <c r="K142" i="92"/>
  <c r="K147" i="92"/>
  <c r="K149" i="92"/>
  <c r="G28" i="90"/>
  <c r="K3" i="90"/>
  <c r="K28" i="90" s="1"/>
  <c r="M82" i="91"/>
  <c r="M4" i="91"/>
  <c r="M5" i="91"/>
  <c r="E106" i="37"/>
  <c r="E107" i="37" s="1"/>
  <c r="K9" i="38"/>
  <c r="K83" i="38" s="1"/>
  <c r="E106" i="31"/>
  <c r="E107" i="31" s="1"/>
  <c r="D3" i="4"/>
  <c r="D3" i="34" s="1"/>
  <c r="K34" i="33"/>
  <c r="K86" i="33" s="1"/>
  <c r="C3" i="4"/>
  <c r="C3" i="34" s="1"/>
  <c r="D105" i="4"/>
  <c r="C105" i="16"/>
  <c r="C105" i="14" s="1"/>
  <c r="K38" i="42"/>
  <c r="E105" i="16"/>
  <c r="E105" i="14" s="1"/>
  <c r="E3" i="16"/>
  <c r="E3" i="14" s="1"/>
  <c r="D105" i="14"/>
  <c r="E106" i="14" s="1"/>
  <c r="J10" i="52"/>
  <c r="J28" i="52" s="1"/>
  <c r="J31" i="52" s="1"/>
  <c r="J32" i="52" s="1"/>
  <c r="K35" i="53"/>
  <c r="K33" i="53"/>
  <c r="K32" i="53"/>
  <c r="D108" i="14"/>
  <c r="C108" i="14"/>
  <c r="K152" i="92" l="1"/>
  <c r="K151" i="92"/>
  <c r="K145" i="92"/>
  <c r="K144" i="92"/>
  <c r="K152" i="89"/>
  <c r="K151" i="89"/>
  <c r="K152" i="88"/>
  <c r="K151" i="88"/>
  <c r="K152" i="87"/>
  <c r="K151" i="87"/>
  <c r="K152" i="86"/>
  <c r="K151" i="86"/>
  <c r="K152" i="85"/>
  <c r="K151" i="85"/>
  <c r="K152" i="84"/>
  <c r="K151" i="84"/>
  <c r="K152" i="83"/>
  <c r="K151" i="83"/>
  <c r="K152" i="82"/>
  <c r="K151" i="82"/>
  <c r="K152" i="81"/>
  <c r="K151" i="81"/>
  <c r="K152" i="80"/>
  <c r="K151" i="80"/>
  <c r="K152" i="79"/>
  <c r="K151" i="79"/>
  <c r="K152" i="78"/>
  <c r="K151" i="78"/>
  <c r="K152" i="77"/>
  <c r="K151" i="77"/>
  <c r="K152" i="76"/>
  <c r="K151" i="76"/>
  <c r="K152" i="75"/>
  <c r="K151" i="75"/>
  <c r="K152" i="74"/>
  <c r="K151" i="74"/>
  <c r="K152" i="73"/>
  <c r="K151" i="73"/>
  <c r="K152" i="72"/>
  <c r="K151" i="72"/>
  <c r="K152" i="71"/>
  <c r="K151" i="71"/>
  <c r="K152" i="69"/>
  <c r="K151" i="69"/>
  <c r="K152" i="68"/>
  <c r="K151" i="68"/>
  <c r="K23" i="30"/>
  <c r="K44" i="30"/>
  <c r="K49" i="30"/>
  <c r="K48" i="30" s="1"/>
  <c r="K66" i="30"/>
  <c r="K65" i="30" s="1"/>
  <c r="K80" i="30"/>
  <c r="K79" i="30" s="1"/>
  <c r="K94" i="30"/>
  <c r="K93" i="30"/>
  <c r="K105" i="30"/>
  <c r="K106" i="30"/>
  <c r="K151" i="30"/>
  <c r="K152" i="30"/>
  <c r="K119" i="92"/>
  <c r="K119" i="30"/>
  <c r="K145" i="89"/>
  <c r="K144" i="89"/>
  <c r="K119" i="89"/>
  <c r="K145" i="88"/>
  <c r="K144" i="88"/>
  <c r="K119" i="88"/>
  <c r="K145" i="87"/>
  <c r="K144" i="87"/>
  <c r="K119" i="87"/>
  <c r="K145" i="86"/>
  <c r="K144" i="86"/>
  <c r="K119" i="86"/>
  <c r="K145" i="85"/>
  <c r="K144" i="85"/>
  <c r="K119" i="85"/>
  <c r="K145" i="84"/>
  <c r="K144" i="84"/>
  <c r="K119" i="84"/>
  <c r="K145" i="83"/>
  <c r="K144" i="83"/>
  <c r="K119" i="83"/>
  <c r="K145" i="82"/>
  <c r="K144" i="82"/>
  <c r="K119" i="82"/>
  <c r="K145" i="81"/>
  <c r="K144" i="81"/>
  <c r="K119" i="81"/>
  <c r="K145" i="80"/>
  <c r="K144" i="80"/>
  <c r="K119" i="80"/>
  <c r="K145" i="79"/>
  <c r="K144" i="79"/>
  <c r="K119" i="79"/>
  <c r="K145" i="78"/>
  <c r="K144" i="78"/>
  <c r="K119" i="78"/>
  <c r="K145" i="77"/>
  <c r="K144" i="77"/>
  <c r="K119" i="77"/>
  <c r="K145" i="76"/>
  <c r="K144" i="76"/>
  <c r="K119" i="76"/>
  <c r="K145" i="75"/>
  <c r="K144" i="75"/>
  <c r="K119" i="75"/>
  <c r="K145" i="74"/>
  <c r="K144" i="74"/>
  <c r="K119" i="74"/>
  <c r="K145" i="73"/>
  <c r="K144" i="73"/>
  <c r="K119" i="73"/>
  <c r="K145" i="72"/>
  <c r="K144" i="72"/>
  <c r="K119" i="72"/>
  <c r="K145" i="71"/>
  <c r="K144" i="71"/>
  <c r="K119" i="71"/>
  <c r="K145" i="69"/>
  <c r="K144" i="69"/>
  <c r="K119" i="69"/>
  <c r="K145" i="68"/>
  <c r="K144" i="68"/>
  <c r="K119" i="68"/>
  <c r="K27" i="30"/>
  <c r="K32" i="30"/>
  <c r="K31" i="30" s="1"/>
  <c r="K42" i="30"/>
  <c r="K41" i="30" s="1"/>
  <c r="K61" i="30"/>
  <c r="K59" i="30" s="1"/>
  <c r="K73" i="30"/>
  <c r="K72" i="30" s="1"/>
  <c r="K89" i="30"/>
  <c r="K88" i="30" s="1"/>
  <c r="K109" i="30"/>
  <c r="K108" i="30"/>
  <c r="K113" i="30"/>
  <c r="K112" i="30"/>
  <c r="K144" i="30"/>
  <c r="K145" i="30"/>
  <c r="E6" i="31"/>
  <c r="E6" i="40" s="1"/>
  <c r="E17" i="40"/>
  <c r="J6" i="15"/>
  <c r="L6" i="15" s="1"/>
  <c r="L17" i="15"/>
  <c r="J105" i="15"/>
  <c r="L105" i="15" s="1"/>
  <c r="D105" i="34"/>
  <c r="E106" i="34" s="1"/>
  <c r="E107" i="34" s="1"/>
  <c r="E106" i="4"/>
  <c r="E107" i="4" s="1"/>
  <c r="E107" i="14"/>
  <c r="E107" i="16"/>
  <c r="J33" i="52"/>
  <c r="K37" i="53"/>
  <c r="K36" i="53"/>
  <c r="I114" i="68" l="1"/>
  <c r="K114" i="68" s="1"/>
  <c r="I3" i="68"/>
  <c r="K114" i="92"/>
  <c r="K30" i="30"/>
  <c r="K114" i="69"/>
  <c r="K114" i="73"/>
  <c r="K114" i="75"/>
  <c r="K114" i="77"/>
  <c r="K114" i="79"/>
  <c r="K114" i="82"/>
  <c r="K114" i="84"/>
  <c r="K114" i="86"/>
  <c r="K114" i="89"/>
  <c r="K114" i="30"/>
  <c r="K114" i="71"/>
  <c r="K114" i="72"/>
  <c r="K114" i="74"/>
  <c r="K114" i="76"/>
  <c r="K114" i="78"/>
  <c r="K114" i="80"/>
  <c r="K114" i="83"/>
  <c r="K114" i="85"/>
  <c r="K114" i="87"/>
  <c r="K114" i="88"/>
  <c r="K118" i="68"/>
  <c r="K117" i="68"/>
  <c r="K117" i="69"/>
  <c r="K118" i="69"/>
  <c r="K118" i="71"/>
  <c r="K117" i="71"/>
  <c r="K118" i="72"/>
  <c r="K117" i="72"/>
  <c r="K118" i="73"/>
  <c r="K117" i="73"/>
  <c r="K117" i="74"/>
  <c r="K118" i="74"/>
  <c r="K118" i="75"/>
  <c r="K117" i="75"/>
  <c r="K118" i="76"/>
  <c r="K117" i="76"/>
  <c r="K118" i="77"/>
  <c r="K117" i="77"/>
  <c r="K118" i="78"/>
  <c r="K117" i="78"/>
  <c r="K118" i="79"/>
  <c r="K117" i="79"/>
  <c r="K118" i="80"/>
  <c r="K117" i="80"/>
  <c r="K118" i="81"/>
  <c r="K117" i="81"/>
  <c r="K118" i="82"/>
  <c r="K117" i="82"/>
  <c r="K118" i="83"/>
  <c r="K117" i="83"/>
  <c r="K118" i="84"/>
  <c r="K117" i="84"/>
  <c r="K118" i="85"/>
  <c r="K117" i="85"/>
  <c r="K117" i="86"/>
  <c r="K118" i="86"/>
  <c r="K117" i="87"/>
  <c r="K118" i="87"/>
  <c r="K118" i="88"/>
  <c r="K117" i="88"/>
  <c r="K117" i="89"/>
  <c r="K118" i="89"/>
  <c r="K118" i="30"/>
  <c r="K117" i="30"/>
  <c r="K4" i="92"/>
  <c r="K3" i="92" s="1"/>
  <c r="K117" i="92"/>
  <c r="K118" i="92"/>
  <c r="K4" i="30"/>
  <c r="K3" i="30" s="1"/>
  <c r="K4" i="68"/>
  <c r="K3" i="68" s="1"/>
  <c r="K4" i="69"/>
  <c r="K3" i="69" s="1"/>
  <c r="K4" i="71"/>
  <c r="K3" i="71" s="1"/>
  <c r="K4" i="72"/>
  <c r="K3" i="72" s="1"/>
  <c r="K4" i="73"/>
  <c r="K3" i="73" s="1"/>
  <c r="K4" i="74"/>
  <c r="K3" i="74" s="1"/>
  <c r="K4" i="75"/>
  <c r="K3" i="75" s="1"/>
  <c r="K4" i="76"/>
  <c r="K3" i="76" s="1"/>
  <c r="K4" i="77"/>
  <c r="K3" i="77" s="1"/>
  <c r="K4" i="78"/>
  <c r="K3" i="78" s="1"/>
  <c r="K4" i="79"/>
  <c r="K3" i="79" s="1"/>
  <c r="K4" i="80"/>
  <c r="K3" i="80" s="1"/>
  <c r="K4" i="81"/>
  <c r="K3" i="81" s="1"/>
  <c r="K114" i="81"/>
  <c r="K4" i="82"/>
  <c r="K3" i="82" s="1"/>
  <c r="K4" i="83"/>
  <c r="K3" i="83" s="1"/>
  <c r="K4" i="84"/>
  <c r="K3" i="84" s="1"/>
  <c r="K4" i="85"/>
  <c r="K3" i="85" s="1"/>
  <c r="K4" i="86"/>
  <c r="K3" i="86" s="1"/>
  <c r="K4" i="87"/>
  <c r="K3" i="87" s="1"/>
  <c r="K4" i="88"/>
  <c r="K3" i="88" s="1"/>
  <c r="K4" i="89"/>
  <c r="K3" i="89" s="1"/>
  <c r="K9" i="68" l="1"/>
  <c r="K9" i="84"/>
  <c r="K9" i="72"/>
  <c r="K9" i="69"/>
  <c r="K9" i="77"/>
  <c r="K9" i="85"/>
  <c r="K9" i="83"/>
  <c r="K9" i="81"/>
  <c r="K9" i="74"/>
  <c r="K9" i="79"/>
  <c r="K9" i="78"/>
  <c r="K9" i="71"/>
  <c r="K9" i="76"/>
  <c r="K9" i="88"/>
  <c r="K9" i="73"/>
  <c r="K9" i="89"/>
  <c r="K9" i="92"/>
  <c r="K9" i="82"/>
  <c r="K9" i="86"/>
  <c r="K9" i="87"/>
  <c r="K9" i="80"/>
  <c r="K9" i="75"/>
  <c r="K11" i="30"/>
  <c r="K10" i="30"/>
  <c r="K9" i="30"/>
</calcChain>
</file>

<file path=xl/comments1.xml><?xml version="1.0" encoding="utf-8"?>
<comments xmlns="http://schemas.openxmlformats.org/spreadsheetml/2006/main">
  <authors>
    <author>maie</author>
  </authors>
  <commentList>
    <comment ref="F2" authorId="0">
      <text>
        <r>
          <rPr>
            <b/>
            <sz val="8"/>
            <color indexed="81"/>
            <rFont val="Tahoma"/>
            <family val="2"/>
            <charset val="186"/>
          </rPr>
          <t>maie:</t>
        </r>
        <r>
          <rPr>
            <sz val="8"/>
            <color indexed="81"/>
            <rFont val="Tahoma"/>
            <family val="2"/>
            <charset val="186"/>
          </rPr>
          <t xml:space="preserve">
siin täita lisatotluse summa, mis peab kajastuma ka tulbas E.
</t>
        </r>
      </text>
    </comment>
  </commentList>
</comments>
</file>

<file path=xl/comments2.xml><?xml version="1.0" encoding="utf-8"?>
<comments xmlns="http://schemas.openxmlformats.org/spreadsheetml/2006/main">
  <authors>
    <author>maie</author>
  </authors>
  <commentList>
    <comment ref="F2" authorId="0">
      <text>
        <r>
          <rPr>
            <b/>
            <sz val="8"/>
            <color indexed="81"/>
            <rFont val="Tahoma"/>
            <family val="2"/>
            <charset val="186"/>
          </rPr>
          <t>maie:</t>
        </r>
        <r>
          <rPr>
            <sz val="8"/>
            <color indexed="81"/>
            <rFont val="Tahoma"/>
            <family val="2"/>
            <charset val="186"/>
          </rPr>
          <t xml:space="preserve">
siin täita lisatotluse summa, mis peab kajastuma ka tulbas E.
</t>
        </r>
      </text>
    </comment>
  </commentList>
</comments>
</file>

<file path=xl/comments3.xml><?xml version="1.0" encoding="utf-8"?>
<comments xmlns="http://schemas.openxmlformats.org/spreadsheetml/2006/main">
  <authors>
    <author>maie</author>
  </authors>
  <commentList>
    <comment ref="F2" authorId="0">
      <text>
        <r>
          <rPr>
            <b/>
            <sz val="8"/>
            <color indexed="81"/>
            <rFont val="Tahoma"/>
            <family val="2"/>
            <charset val="186"/>
          </rPr>
          <t>maie:</t>
        </r>
        <r>
          <rPr>
            <sz val="8"/>
            <color indexed="81"/>
            <rFont val="Tahoma"/>
            <family val="2"/>
            <charset val="186"/>
          </rPr>
          <t xml:space="preserve">
siin täita lisatotluse summa, mis peab kajastuma ka tulbas E.
</t>
        </r>
      </text>
    </comment>
  </commentList>
</comments>
</file>

<file path=xl/comments4.xml><?xml version="1.0" encoding="utf-8"?>
<comments xmlns="http://schemas.openxmlformats.org/spreadsheetml/2006/main">
  <authors>
    <author>maie</author>
  </authors>
  <commentList>
    <comment ref="F2" authorId="0">
      <text>
        <r>
          <rPr>
            <b/>
            <sz val="8"/>
            <color indexed="81"/>
            <rFont val="Tahoma"/>
            <family val="2"/>
            <charset val="186"/>
          </rPr>
          <t>maie:</t>
        </r>
        <r>
          <rPr>
            <sz val="8"/>
            <color indexed="81"/>
            <rFont val="Tahoma"/>
            <family val="2"/>
            <charset val="186"/>
          </rPr>
          <t xml:space="preserve">
siin täita lisatotluse summa, mis peab kajastuma ka tulbas E.
</t>
        </r>
      </text>
    </comment>
  </commentList>
</comments>
</file>

<file path=xl/comments5.xml><?xml version="1.0" encoding="utf-8"?>
<comments xmlns="http://schemas.openxmlformats.org/spreadsheetml/2006/main">
  <authors>
    <author>maie</author>
  </authors>
  <commentList>
    <comment ref="F2" authorId="0">
      <text>
        <r>
          <rPr>
            <b/>
            <sz val="8"/>
            <color indexed="81"/>
            <rFont val="Tahoma"/>
            <family val="2"/>
            <charset val="186"/>
          </rPr>
          <t>maie:</t>
        </r>
        <r>
          <rPr>
            <sz val="8"/>
            <color indexed="81"/>
            <rFont val="Tahoma"/>
            <family val="2"/>
            <charset val="186"/>
          </rPr>
          <t xml:space="preserve">
siin täita lisatotluse summa, mis peab kajastuma ka tulbas E.
</t>
        </r>
      </text>
    </comment>
  </commentList>
</comments>
</file>

<file path=xl/comments6.xml><?xml version="1.0" encoding="utf-8"?>
<comments xmlns="http://schemas.openxmlformats.org/spreadsheetml/2006/main">
  <authors>
    <author>maie</author>
  </authors>
  <commentList>
    <comment ref="F2" authorId="0">
      <text>
        <r>
          <rPr>
            <b/>
            <sz val="8"/>
            <color indexed="81"/>
            <rFont val="Tahoma"/>
            <family val="2"/>
            <charset val="186"/>
          </rPr>
          <t>maie:</t>
        </r>
        <r>
          <rPr>
            <sz val="8"/>
            <color indexed="81"/>
            <rFont val="Tahoma"/>
            <family val="2"/>
            <charset val="186"/>
          </rPr>
          <t xml:space="preserve">
siin täita lisatotluse summa, mis peab kajastuma ka tulbas E.
</t>
        </r>
      </text>
    </comment>
  </commentList>
</comments>
</file>

<file path=xl/comments7.xml><?xml version="1.0" encoding="utf-8"?>
<comments xmlns="http://schemas.openxmlformats.org/spreadsheetml/2006/main">
  <authors>
    <author>maie</author>
  </authors>
  <commentList>
    <comment ref="F2" authorId="0">
      <text>
        <r>
          <rPr>
            <b/>
            <sz val="8"/>
            <color indexed="81"/>
            <rFont val="Tahoma"/>
            <family val="2"/>
            <charset val="186"/>
          </rPr>
          <t>maie:</t>
        </r>
        <r>
          <rPr>
            <sz val="8"/>
            <color indexed="81"/>
            <rFont val="Tahoma"/>
            <family val="2"/>
            <charset val="186"/>
          </rPr>
          <t xml:space="preserve">
siin täita lisatotluse summa, mis peab kajastuma ka tulbas E.
</t>
        </r>
      </text>
    </comment>
  </commentList>
</comments>
</file>

<file path=xl/comments8.xml><?xml version="1.0" encoding="utf-8"?>
<comments xmlns="http://schemas.openxmlformats.org/spreadsheetml/2006/main">
  <authors>
    <author>maie</author>
  </authors>
  <commentList>
    <comment ref="F2" authorId="0">
      <text>
        <r>
          <rPr>
            <b/>
            <sz val="8"/>
            <color indexed="81"/>
            <rFont val="Tahoma"/>
            <family val="2"/>
            <charset val="186"/>
          </rPr>
          <t>maie:</t>
        </r>
        <r>
          <rPr>
            <sz val="8"/>
            <color indexed="81"/>
            <rFont val="Tahoma"/>
            <family val="2"/>
            <charset val="186"/>
          </rPr>
          <t xml:space="preserve">
siin täita lisatotluse summa, mis peab kajastuma ka tulbas E.
</t>
        </r>
      </text>
    </comment>
  </commentList>
</comments>
</file>

<file path=xl/comments9.xml><?xml version="1.0" encoding="utf-8"?>
<comments xmlns="http://schemas.openxmlformats.org/spreadsheetml/2006/main">
  <authors>
    <author>maie</author>
  </authors>
  <commentList>
    <comment ref="F2" authorId="0">
      <text>
        <r>
          <rPr>
            <b/>
            <sz val="8"/>
            <color indexed="81"/>
            <rFont val="Tahoma"/>
            <family val="2"/>
            <charset val="186"/>
          </rPr>
          <t>maie:</t>
        </r>
        <r>
          <rPr>
            <sz val="8"/>
            <color indexed="81"/>
            <rFont val="Tahoma"/>
            <family val="2"/>
            <charset val="186"/>
          </rPr>
          <t xml:space="preserve">
siin täita lisatotluse summa, mis peab kajastuma ka tulbas E.
</t>
        </r>
      </text>
    </comment>
  </commentList>
</comments>
</file>

<file path=xl/comments10.xml><?xml version="1.0" encoding="utf-8"?>
<comments xmlns="http://schemas.openxmlformats.org/spreadsheetml/2006/main">
  <authors>
    <author>maie</author>
  </authors>
  <commentList>
    <comment ref="F2" authorId="0">
      <text>
        <r>
          <rPr>
            <b/>
            <sz val="8"/>
            <color indexed="81"/>
            <rFont val="Tahoma"/>
            <family val="2"/>
            <charset val="186"/>
          </rPr>
          <t>maie:</t>
        </r>
        <r>
          <rPr>
            <sz val="8"/>
            <color indexed="81"/>
            <rFont val="Tahoma"/>
            <family val="2"/>
            <charset val="186"/>
          </rPr>
          <t xml:space="preserve">
siin täita lisatotluse summa, mis peab kajastuma ka tulbas E.
</t>
        </r>
      </text>
    </comment>
  </commentList>
</comments>
</file>

<file path=xl/comments11.xml><?xml version="1.0" encoding="utf-8"?>
<comments xmlns="http://schemas.openxmlformats.org/spreadsheetml/2006/main">
  <authors>
    <author>maie</author>
  </authors>
  <commentList>
    <comment ref="F2" authorId="0">
      <text>
        <r>
          <rPr>
            <b/>
            <sz val="8"/>
            <color indexed="81"/>
            <rFont val="Tahoma"/>
            <family val="2"/>
            <charset val="186"/>
          </rPr>
          <t>maie:</t>
        </r>
        <r>
          <rPr>
            <sz val="8"/>
            <color indexed="81"/>
            <rFont val="Tahoma"/>
            <family val="2"/>
            <charset val="186"/>
          </rPr>
          <t xml:space="preserve">
siin täita lisatotluse summa, mis peab kajastuma ka tulbas E.
</t>
        </r>
      </text>
    </comment>
  </commentList>
</comments>
</file>

<file path=xl/sharedStrings.xml><?xml version="1.0" encoding="utf-8"?>
<sst xmlns="http://schemas.openxmlformats.org/spreadsheetml/2006/main" count="12324" uniqueCount="1658">
  <si>
    <t>2011.a. kinnitatud eelarve    (ilma sihtlaeku-misteta ja ületoomis-teta)</t>
  </si>
  <si>
    <t>2010.eel-arve täitmine- eurodes</t>
  </si>
  <si>
    <t>Kulud elektrile</t>
  </si>
  <si>
    <t>55113</t>
  </si>
  <si>
    <t>Kulud veele ja kanalisatsioonile</t>
  </si>
  <si>
    <t>55114</t>
  </si>
  <si>
    <t>Kulud korrashoiule</t>
  </si>
  <si>
    <t>55115</t>
  </si>
  <si>
    <t>Kulud valvele</t>
  </si>
  <si>
    <t>55116</t>
  </si>
  <si>
    <t>Kulud jooksvale remondile</t>
  </si>
  <si>
    <t>55117</t>
  </si>
  <si>
    <t>Kindlustusmaksed</t>
  </si>
  <si>
    <t>55118</t>
  </si>
  <si>
    <t>Üüri- ja rendimaksed</t>
  </si>
  <si>
    <t>55119</t>
  </si>
  <si>
    <t>Muud majandamiskulud</t>
  </si>
  <si>
    <r>
      <t>5512</t>
    </r>
    <r>
      <rPr>
        <b/>
        <sz val="8"/>
        <rFont val="Arial"/>
        <family val="2"/>
      </rPr>
      <t>(55124-55129)</t>
    </r>
  </si>
  <si>
    <t>Rajatiste majandamiskulud</t>
  </si>
  <si>
    <t>55124</t>
  </si>
  <si>
    <t>55125</t>
  </si>
  <si>
    <t>55126</t>
  </si>
  <si>
    <t>55129</t>
  </si>
  <si>
    <r>
      <t>5513</t>
    </r>
    <r>
      <rPr>
        <b/>
        <sz val="8"/>
        <rFont val="Arial"/>
        <family val="2"/>
      </rPr>
      <t>(55131-55136)</t>
    </r>
  </si>
  <si>
    <t>Sõidukite ülalpidamise kulud, v.a kaitseotstarbelised kulud</t>
  </si>
  <si>
    <t>55131</t>
  </si>
  <si>
    <t>Kulud kütusele</t>
  </si>
  <si>
    <t>55132</t>
  </si>
  <si>
    <t>Kulud remondile ja hooldusele</t>
  </si>
  <si>
    <t>55133</t>
  </si>
  <si>
    <t>55134</t>
  </si>
  <si>
    <t>55135</t>
  </si>
  <si>
    <t>Isikliku sõiduauto kasuamise kulud</t>
  </si>
  <si>
    <t>55136</t>
  </si>
  <si>
    <t>Muud sõidukite ülalpidamise kulud</t>
  </si>
  <si>
    <r>
      <t>5514</t>
    </r>
    <r>
      <rPr>
        <b/>
        <sz val="8"/>
        <rFont val="Arial"/>
        <family val="2"/>
      </rPr>
      <t>(55141-55146)</t>
    </r>
  </si>
  <si>
    <t>Info- ja kommunikatsioonitehnoloogia kulud</t>
  </si>
  <si>
    <t>55141</t>
  </si>
  <si>
    <t>Kulud riist- ja tarkvara ostmiseks</t>
  </si>
  <si>
    <t>55142</t>
  </si>
  <si>
    <t>Kulud riistvara remondile ja hooldusele</t>
  </si>
  <si>
    <t>55143</t>
  </si>
  <si>
    <t>Kulud riist- ja tarkvara rendile</t>
  </si>
  <si>
    <t>55144</t>
  </si>
  <si>
    <t>Kulud andmesidele</t>
  </si>
  <si>
    <t>55145</t>
  </si>
  <si>
    <t>Muud info ja kommunikatsioonitehnoloogia kulud</t>
  </si>
  <si>
    <t>55146</t>
  </si>
  <si>
    <t>Telefonide ost</t>
  </si>
  <si>
    <r>
      <t>5515</t>
    </r>
    <r>
      <rPr>
        <b/>
        <sz val="8"/>
        <rFont val="Arial"/>
        <family val="2"/>
      </rPr>
      <t>(55151-55159)</t>
    </r>
  </si>
  <si>
    <t>Inventari kulud, v.a infotehnoloogia ja kaitseotstarbelised kulud</t>
  </si>
  <si>
    <t>55151</t>
  </si>
  <si>
    <t>Ruumide sisustus, mööbel</t>
  </si>
  <si>
    <t>55152</t>
  </si>
  <si>
    <t>Büroomasinad, olmetehnika</t>
  </si>
  <si>
    <t>põhjendused muutuste ja lisataotluste kohta</t>
  </si>
  <si>
    <t>2012.a.eel-arve projekt koos lisataotlus-tega</t>
  </si>
  <si>
    <t>riigirahade muudatus</t>
  </si>
  <si>
    <t>Kulude suurendus</t>
  </si>
  <si>
    <t xml:space="preserve">KOKKU   HARIDUS     2012.a. eelarve projekt </t>
  </si>
  <si>
    <t>Haridusüritused  2012.a. eelarve projekt</t>
  </si>
  <si>
    <t xml:space="preserve">  Muud hariduskulud 2012.a. eelarve projekt</t>
  </si>
  <si>
    <t xml:space="preserve">Waldorfühing  2012.a. eelarve projekt </t>
  </si>
  <si>
    <t xml:space="preserve">LA  KOKKU     2012.a. eelarve projekt </t>
  </si>
  <si>
    <t>Kokku  huvikoolid    2012.a. eelarve projekt</t>
  </si>
  <si>
    <t>Tulude muudatus</t>
  </si>
  <si>
    <t>Kokku kulude suurendus</t>
  </si>
  <si>
    <t>Kokku  tulude muudatus(vähenemine)</t>
  </si>
  <si>
    <t>kokku kulude muudatus</t>
  </si>
  <si>
    <t>projekti raha jääk ületoodud</t>
  </si>
  <si>
    <t>55153</t>
  </si>
  <si>
    <t>Inventari remondikulud</t>
  </si>
  <si>
    <t>55154</t>
  </si>
  <si>
    <t>Inventari rent</t>
  </si>
  <si>
    <t>55155</t>
  </si>
  <si>
    <t>Õppeotstarbeline inventar</t>
  </si>
  <si>
    <t>55159</t>
  </si>
  <si>
    <t>Muud inventarikulud</t>
  </si>
  <si>
    <t>5516</t>
  </si>
  <si>
    <t>Masinate ja seadm. ülalpidam.kulud, v.a. infotehn. ja kaitseotstarb. kulud</t>
  </si>
  <si>
    <t>5521</t>
  </si>
  <si>
    <t>Toiduained ja toitlustusteenused</t>
  </si>
  <si>
    <r>
      <t>5522</t>
    </r>
    <r>
      <rPr>
        <b/>
        <sz val="8"/>
        <rFont val="Arial"/>
        <family val="2"/>
      </rPr>
      <t>(55221-55223)</t>
    </r>
  </si>
  <si>
    <t>Meditsiinikulud ja hügieenitarbed</t>
  </si>
  <si>
    <t>55221</t>
  </si>
  <si>
    <t>Hügieenitarbed</t>
  </si>
  <si>
    <t>55222</t>
  </si>
  <si>
    <t>Ravimid, töökaitsevahendid</t>
  </si>
  <si>
    <t>55223</t>
  </si>
  <si>
    <t>Tervisekontroll</t>
  </si>
  <si>
    <t>5523</t>
  </si>
  <si>
    <t>Teavikud ja kunstiesemed</t>
  </si>
  <si>
    <r>
      <t>5524</t>
    </r>
    <r>
      <rPr>
        <b/>
        <sz val="8"/>
        <rFont val="Arial"/>
        <family val="2"/>
      </rPr>
      <t>(55241-55245)</t>
    </r>
  </si>
  <si>
    <t>Õppevahendid</t>
  </si>
  <si>
    <t>55241</t>
  </si>
  <si>
    <t>Kulud õpikutele</t>
  </si>
  <si>
    <t>55242</t>
  </si>
  <si>
    <t>Kulud õpikutele tasandusfondist</t>
  </si>
  <si>
    <t>55243</t>
  </si>
  <si>
    <t>Kulud muudele õppevahenditele</t>
  </si>
  <si>
    <t>55244</t>
  </si>
  <si>
    <t>Kulud kolmandate isikute koolitusele</t>
  </si>
  <si>
    <t>55245</t>
  </si>
  <si>
    <t>Töövihikud</t>
  </si>
  <si>
    <t>55251</t>
  </si>
  <si>
    <t>Kommunikatsiooni-,kultuuri-ja vaba aja sisustamise kulud</t>
  </si>
  <si>
    <t>55266</t>
  </si>
  <si>
    <t>Nõustamisteenus</t>
  </si>
  <si>
    <t>5539</t>
  </si>
  <si>
    <t>Muu erivarustus ja erimaterjalid(kemikaalid)</t>
  </si>
  <si>
    <t>5540</t>
  </si>
  <si>
    <t>Muud mitmesugused majanduskulud</t>
  </si>
  <si>
    <t>6011</t>
  </si>
  <si>
    <t>Käibemaksukulu</t>
  </si>
  <si>
    <t>6502</t>
  </si>
  <si>
    <t>Intressi- ja viivisekulud kapitaliliisingult</t>
  </si>
  <si>
    <t>1551</t>
  </si>
  <si>
    <t>Rajatiste ja hoonete soetamine ja renoveerimine</t>
  </si>
  <si>
    <t>1554</t>
  </si>
  <si>
    <t>Masinate ja seadmete, sh transpordivahendite soetamine ja renoveerimine</t>
  </si>
  <si>
    <t>1555</t>
  </si>
  <si>
    <t>taotlused, valemi viga rajatiste maj.kuludes</t>
  </si>
  <si>
    <t>lumesaan</t>
  </si>
  <si>
    <t>lumetõrjekulud</t>
  </si>
  <si>
    <t>Tenniseklubi Fellin</t>
  </si>
  <si>
    <t>Info- ja kommunikatsioonitehnoloogia seadmete soetamine ja renoveerimine</t>
  </si>
  <si>
    <t>2082</t>
  </si>
  <si>
    <t>Kapitaliliisingu maksed</t>
  </si>
  <si>
    <t>KULUD JA FINANTSEERIMISTEHINGUD KOKKU</t>
  </si>
  <si>
    <t xml:space="preserve">TULUD  KOKKU    </t>
  </si>
  <si>
    <t>Kaupade ja teenuste müük</t>
  </si>
  <si>
    <t>personali toiduraha</t>
  </si>
  <si>
    <t>töövihikute müük</t>
  </si>
  <si>
    <t>Toetused</t>
  </si>
  <si>
    <t>Kultuurkapital</t>
  </si>
  <si>
    <t>Kultuuriministeerium</t>
  </si>
  <si>
    <t>Maavalitsus</t>
  </si>
  <si>
    <t>muud residendid, sponsorid</t>
  </si>
  <si>
    <t xml:space="preserve">Haridus- ja Teadusministeerium </t>
  </si>
  <si>
    <t xml:space="preserve">                                           s.h. linn</t>
  </si>
  <si>
    <t xml:space="preserve">                                         kokku riik</t>
  </si>
  <si>
    <t>Linna pool lasteaia kohamaksuks  2000.-kr.</t>
  </si>
  <si>
    <t>Kooliõpilase kohamaks linna pool  565.-kr.</t>
  </si>
  <si>
    <t>linna pool lastea.kohamaks 127,82€</t>
  </si>
  <si>
    <t>kooli kohamaks linna pool  36,11 €</t>
  </si>
  <si>
    <t>kokku linna pool</t>
  </si>
  <si>
    <t xml:space="preserve">Viljandist koolis, 10.09.10 seisuga </t>
  </si>
  <si>
    <t>riigi poolt täpsustatakse</t>
  </si>
  <si>
    <t>hiljem täpsustatakse</t>
  </si>
  <si>
    <t>2011.a.-st laekunud,kuid kasutamata jääk</t>
  </si>
  <si>
    <t>Keskkonnainvesteeringute Keskus  KIK</t>
  </si>
  <si>
    <t>Muud tulud</t>
  </si>
  <si>
    <t>Käibemaksu tagastamine</t>
  </si>
  <si>
    <t>2010.a. kinnitatud eelarve(ilma sihtlaekumisteta ja ületoomisteta)</t>
  </si>
  <si>
    <t>2009.a.eel-arve täitmine</t>
  </si>
  <si>
    <t>Viljandimaa Omavalitsuste Liit</t>
  </si>
  <si>
    <t>32</t>
  </si>
  <si>
    <t>35</t>
  </si>
  <si>
    <t>38</t>
  </si>
  <si>
    <t>3220 1</t>
  </si>
  <si>
    <t>3220 2</t>
  </si>
  <si>
    <t>3220 3</t>
  </si>
  <si>
    <t>3220 4</t>
  </si>
  <si>
    <t>3220 9</t>
  </si>
  <si>
    <t>3220 5</t>
  </si>
  <si>
    <t>3220 6</t>
  </si>
  <si>
    <t xml:space="preserve">Vanemate poolt kaetav osa õppekuludes </t>
  </si>
  <si>
    <t>lasteaedade toiduraha</t>
  </si>
  <si>
    <t>kaotatud õpikud, raamatud,teenused,kursused</t>
  </si>
  <si>
    <t>haridusasutuste ruumide üüritulu, kommunaalteenused</t>
  </si>
  <si>
    <t>3888 1</t>
  </si>
  <si>
    <t>Kokku</t>
  </si>
  <si>
    <t>3500 02</t>
  </si>
  <si>
    <t>3500 00</t>
  </si>
  <si>
    <t>3500 03</t>
  </si>
  <si>
    <t>3500 8</t>
  </si>
  <si>
    <t xml:space="preserve">muud tulud haridusalasest tegevusest,maagümn. kunstiringitasu </t>
  </si>
  <si>
    <t>4134</t>
  </si>
  <si>
    <t>Õppetoetused (koolipiim)</t>
  </si>
  <si>
    <t>Materiaalse ja immateriaalse vara soetamine ja renoveerimine</t>
  </si>
  <si>
    <t>Muud eraldised</t>
  </si>
  <si>
    <t>155</t>
  </si>
  <si>
    <t>Finantseerimistehingud</t>
  </si>
  <si>
    <t>Personalikulud</t>
  </si>
  <si>
    <t>50</t>
  </si>
  <si>
    <t>Majandamiskulud</t>
  </si>
  <si>
    <t>55</t>
  </si>
  <si>
    <t>41, 45</t>
  </si>
  <si>
    <t>Muud kulud</t>
  </si>
  <si>
    <t>60,65</t>
  </si>
  <si>
    <t>Laste arv eelarve aluseks</t>
  </si>
  <si>
    <t>õpilaste arv eelarve aluseks</t>
  </si>
  <si>
    <t>SA Archimedes</t>
  </si>
  <si>
    <t xml:space="preserve">SA Archimedes ületulnud kasutamata jääk LA Midrimaa </t>
  </si>
  <si>
    <t>Töötajate töötasu v.a õpetajad üldhariduskoolides</t>
  </si>
  <si>
    <t xml:space="preserve">2011.a. kulueelarve kontrollarv </t>
  </si>
  <si>
    <t>Kaitseministeerium</t>
  </si>
  <si>
    <t>Tiigrihüpe SA</t>
  </si>
  <si>
    <t>3500 99</t>
  </si>
  <si>
    <t>Eesti Rahvuskultuuri Fond SA</t>
  </si>
  <si>
    <t>kaotatud õpikud, raamatud</t>
  </si>
  <si>
    <t>SA Innove Elukestva Õppe Arendamise SA-Valuoja PK</t>
  </si>
  <si>
    <t>Õppelaenud</t>
  </si>
  <si>
    <t>Omavalitsuste Liit</t>
  </si>
  <si>
    <t xml:space="preserve">laste arv koolis kokku </t>
  </si>
  <si>
    <t>laste arv lasteaias kokku</t>
  </si>
  <si>
    <t>Viljandist lasteaias</t>
  </si>
  <si>
    <t>4502</t>
  </si>
  <si>
    <t>Finantseerimine Helile kõik kokku</t>
  </si>
  <si>
    <t>s.h.õpetajatele</t>
  </si>
  <si>
    <t>Investeeringud</t>
  </si>
  <si>
    <t>lasteaiaõpet.koolitus</t>
  </si>
  <si>
    <t>koolilõuna</t>
  </si>
  <si>
    <t>26</t>
  </si>
  <si>
    <t>5524</t>
  </si>
  <si>
    <t>Teenuste eest Lasteabikeskusele</t>
  </si>
  <si>
    <t>Lapsehoiuteenus</t>
  </si>
  <si>
    <t>Õpilaste sõidusoodustused</t>
  </si>
  <si>
    <t>1-9 kl.õpilaste toitlustamine</t>
  </si>
  <si>
    <t>Koolipiim</t>
  </si>
  <si>
    <t>Noorte nädal</t>
  </si>
  <si>
    <t>Tegevustoetused</t>
  </si>
  <si>
    <t>5514</t>
  </si>
  <si>
    <t>Kooliminekutoetus</t>
  </si>
  <si>
    <t>Kooliminekutoetuse tulumaks</t>
  </si>
  <si>
    <t>Parimate koolilõpetajate tunnustamine</t>
  </si>
  <si>
    <t>Andmesidevõrgu kuludeks</t>
  </si>
  <si>
    <t xml:space="preserve">             </t>
  </si>
  <si>
    <t>Strassburgist laekub loodetavasti 5752€</t>
  </si>
  <si>
    <t>Viljandi Linna Kultuuri-ja spordipreemiad</t>
  </si>
  <si>
    <t>Viljandi Linna Teatripreemia</t>
  </si>
  <si>
    <t>Viljandi Linna Aastapreemia</t>
  </si>
  <si>
    <t>Viljandi Linna Elutöö preemia</t>
  </si>
  <si>
    <t>Viljandi Linna Aasta Noore preemia</t>
  </si>
  <si>
    <t>Tulumaks linna preemiatelt</t>
  </si>
  <si>
    <t>Loomestipendiumid</t>
  </si>
  <si>
    <t>Reklaam,trükised</t>
  </si>
  <si>
    <t>Tähtpäevad,</t>
  </si>
  <si>
    <t>Eesti Vabariigi aastapäev</t>
  </si>
  <si>
    <t>Võidupüha/jaanipäev,</t>
  </si>
  <si>
    <t>Hansapäevad Viljandis</t>
  </si>
  <si>
    <t>Kultuuri reserv</t>
  </si>
  <si>
    <t>Jõuluüritused</t>
  </si>
  <si>
    <t>Muusikaüritused</t>
  </si>
  <si>
    <t>Talvine tantsupidu</t>
  </si>
  <si>
    <t>Koolid kokku  2012.a. eelarve projekt</t>
  </si>
  <si>
    <t>MTÜ Viljandi Kitarrifestival</t>
  </si>
  <si>
    <t>Noorte suverühmad</t>
  </si>
  <si>
    <t>Noorsootöö projektid</t>
  </si>
  <si>
    <t>Jaani kogudus kontsert- ja maj.</t>
  </si>
  <si>
    <t>Pauluse kogudus kontsert- ja maj.</t>
  </si>
  <si>
    <t>Baptistikogudus</t>
  </si>
  <si>
    <t>Hansapäevade spordiprogramm</t>
  </si>
  <si>
    <t>55110</t>
  </si>
  <si>
    <t>Lumetõrje kulud</t>
  </si>
  <si>
    <t>Rahvaspordiüritused</t>
  </si>
  <si>
    <t>Noorsportlaste tervisekontroll</t>
  </si>
  <si>
    <t>Spordistipendiumid</t>
  </si>
  <si>
    <t>Toetused Seppo fondist</t>
  </si>
  <si>
    <t>5526</t>
  </si>
  <si>
    <t>Lasteturvakodu kulud</t>
  </si>
  <si>
    <t>4130</t>
  </si>
  <si>
    <t>Sünnitoetused</t>
  </si>
  <si>
    <t>2011..eelarve projekt eurodes</t>
  </si>
  <si>
    <t>muudatus</t>
  </si>
  <si>
    <t>4138</t>
  </si>
  <si>
    <t>Pensionärid üle 65 tasuta sõit linnaliinidel</t>
  </si>
  <si>
    <t>4131</t>
  </si>
  <si>
    <t>Sotsiaalteenuste osutamise arendustegevus</t>
  </si>
  <si>
    <t>5001</t>
  </si>
  <si>
    <t>tegelik kulu kroonides</t>
  </si>
  <si>
    <t>tegelik kulu eurodes</t>
  </si>
  <si>
    <t>4133</t>
  </si>
  <si>
    <t>Hooldajatoetus</t>
  </si>
  <si>
    <t>Puuetega laste hooldajatoetus</t>
  </si>
  <si>
    <t>Puuetega inimeste kultuurifestival</t>
  </si>
  <si>
    <t>Puuetega inimeste laagri kulud</t>
  </si>
  <si>
    <t>Kadunukeste vedu, matused</t>
  </si>
  <si>
    <t>5500</t>
  </si>
  <si>
    <t>Sündmused, tähtpäevad</t>
  </si>
  <si>
    <t>Sotsiaaltöötajate päev</t>
  </si>
  <si>
    <t>Eakate päev</t>
  </si>
  <si>
    <t>Rahvusvaheline puuetega inimeste päev</t>
  </si>
  <si>
    <t>Kolimistoetus sundüürnikele</t>
  </si>
  <si>
    <t>Lastehoiuteenus puuetega lastele</t>
  </si>
  <si>
    <t>eelarve kontrollarv</t>
  </si>
  <si>
    <t>summa, mille võrra kontrollarvu ületatakse</t>
  </si>
  <si>
    <t>Tugiisikuteenus</t>
  </si>
  <si>
    <t>Eakate päevatuba Maksimarketis</t>
  </si>
  <si>
    <t>Puuet. inim. Viljandis liikumisvõimal.kaardist.</t>
  </si>
  <si>
    <t>3221 4</t>
  </si>
  <si>
    <t>rikutud raamatud, viivised</t>
  </si>
  <si>
    <t>3221 3</t>
  </si>
  <si>
    <t>tasulised teenused</t>
  </si>
  <si>
    <t>3221 6</t>
  </si>
  <si>
    <t xml:space="preserve"> ruumide üür</t>
  </si>
  <si>
    <t>3221 5</t>
  </si>
  <si>
    <t>3221 2</t>
  </si>
  <si>
    <t>piletitulu</t>
  </si>
  <si>
    <t>3221 1</t>
  </si>
  <si>
    <t>ringitasu</t>
  </si>
  <si>
    <t>kommunaalteenused</t>
  </si>
  <si>
    <t>KIK</t>
  </si>
  <si>
    <t>Eesti Koolispordi Liit</t>
  </si>
  <si>
    <t>Eesti Olümpiakomitee</t>
  </si>
  <si>
    <t>klubidelt noorsoospordiks</t>
  </si>
  <si>
    <t>muud residendid, eraisik, sponsorid</t>
  </si>
  <si>
    <t>Eesti Noorsootöökeskus-Har.-ja Teadusministeerium</t>
  </si>
  <si>
    <t>3221 9</t>
  </si>
  <si>
    <t>muud tulud kultuurialasest tegevusest</t>
  </si>
  <si>
    <t>3221 7</t>
  </si>
  <si>
    <t>laagrid, lastevanemate osamaks</t>
  </si>
  <si>
    <t>3221 0</t>
  </si>
  <si>
    <t>Veetorni annetused</t>
  </si>
  <si>
    <t>ruumide üür</t>
  </si>
  <si>
    <t>3222 4</t>
  </si>
  <si>
    <t>3224 4</t>
  </si>
  <si>
    <t>Inkeri toit</t>
  </si>
  <si>
    <t>3224 5</t>
  </si>
  <si>
    <t>Supiköök</t>
  </si>
  <si>
    <t>3224 6</t>
  </si>
  <si>
    <t>Inkeri teenused</t>
  </si>
  <si>
    <t>muud mitteresidendid</t>
  </si>
  <si>
    <t>3222 3</t>
  </si>
  <si>
    <t>kommunaalteenused spordikuplilt</t>
  </si>
  <si>
    <t>Eestimaa spordiliit Jõud</t>
  </si>
  <si>
    <r>
      <t>Toetused</t>
    </r>
    <r>
      <rPr>
        <b/>
        <sz val="10"/>
        <color indexed="10"/>
        <rFont val="Arial"/>
        <family val="2"/>
      </rPr>
      <t>(2010 ilma ületulnud jäägita)</t>
    </r>
  </si>
  <si>
    <t>kontrollarvu kontroll</t>
  </si>
  <si>
    <t>Hüvitised (koondamine)</t>
  </si>
  <si>
    <t>36,11*17*12=7366,44</t>
  </si>
  <si>
    <t>127,82*24*12=36812,16</t>
  </si>
  <si>
    <t>õppekulud</t>
  </si>
  <si>
    <t>Õppeotstarbeline inventar LTT</t>
  </si>
  <si>
    <r>
      <t>5002</t>
    </r>
    <r>
      <rPr>
        <b/>
        <sz val="8"/>
        <rFont val="Arial"/>
        <family val="2"/>
        <charset val="186"/>
      </rPr>
      <t>(50020-50023)</t>
    </r>
  </si>
  <si>
    <r>
      <t>5063</t>
    </r>
    <r>
      <rPr>
        <b/>
        <sz val="8"/>
        <rFont val="Arial"/>
        <family val="2"/>
        <charset val="186"/>
      </rPr>
      <t>(50630-50631)</t>
    </r>
  </si>
  <si>
    <r>
      <t>5064</t>
    </r>
    <r>
      <rPr>
        <b/>
        <sz val="8"/>
        <rFont val="Arial"/>
        <family val="2"/>
        <charset val="186"/>
      </rPr>
      <t>(50640-50641)</t>
    </r>
  </si>
  <si>
    <r>
      <t>5500</t>
    </r>
    <r>
      <rPr>
        <b/>
        <sz val="8"/>
        <rFont val="Arial"/>
        <family val="2"/>
        <charset val="186"/>
      </rPr>
      <t>(55000-55009)</t>
    </r>
  </si>
  <si>
    <r>
      <t>5503</t>
    </r>
    <r>
      <rPr>
        <b/>
        <sz val="8"/>
        <rFont val="Arial"/>
        <family val="2"/>
        <charset val="186"/>
      </rPr>
      <t>(550301-550302)</t>
    </r>
  </si>
  <si>
    <r>
      <t>5504</t>
    </r>
    <r>
      <rPr>
        <b/>
        <sz val="8"/>
        <rFont val="Arial"/>
        <family val="2"/>
        <charset val="186"/>
      </rPr>
      <t>(55041-55043)</t>
    </r>
  </si>
  <si>
    <r>
      <t>5511</t>
    </r>
    <r>
      <rPr>
        <b/>
        <sz val="8"/>
        <rFont val="Arial"/>
        <family val="2"/>
        <charset val="186"/>
      </rPr>
      <t>(55111-55119)</t>
    </r>
  </si>
  <si>
    <r>
      <t>5512</t>
    </r>
    <r>
      <rPr>
        <b/>
        <sz val="8"/>
        <rFont val="Arial"/>
        <family val="2"/>
        <charset val="186"/>
      </rPr>
      <t>(55124-55129)</t>
    </r>
  </si>
  <si>
    <r>
      <t>5513</t>
    </r>
    <r>
      <rPr>
        <b/>
        <sz val="8"/>
        <rFont val="Arial"/>
        <family val="2"/>
        <charset val="186"/>
      </rPr>
      <t>(55131-55136)</t>
    </r>
  </si>
  <si>
    <r>
      <t>5514</t>
    </r>
    <r>
      <rPr>
        <b/>
        <sz val="8"/>
        <rFont val="Arial"/>
        <family val="2"/>
        <charset val="186"/>
      </rPr>
      <t>(55141-55146)</t>
    </r>
  </si>
  <si>
    <r>
      <t>5515</t>
    </r>
    <r>
      <rPr>
        <b/>
        <sz val="8"/>
        <rFont val="Arial"/>
        <family val="2"/>
        <charset val="186"/>
      </rPr>
      <t>(55151-55159)</t>
    </r>
  </si>
  <si>
    <r>
      <t>5522</t>
    </r>
    <r>
      <rPr>
        <b/>
        <sz val="8"/>
        <rFont val="Arial"/>
        <family val="2"/>
        <charset val="186"/>
      </rPr>
      <t>(55221-55223)</t>
    </r>
  </si>
  <si>
    <r>
      <t>5524</t>
    </r>
    <r>
      <rPr>
        <b/>
        <sz val="8"/>
        <rFont val="Arial"/>
        <family val="2"/>
        <charset val="186"/>
      </rPr>
      <t>(55241-55245)</t>
    </r>
  </si>
  <si>
    <t>s.h.lisa-taotlused</t>
  </si>
  <si>
    <t>2010.a.-st laekunud,kuid kasutamata jääk</t>
  </si>
  <si>
    <t>taotlus lumetõrje kuludeks</t>
  </si>
  <si>
    <t>elamust rem.tööline- palk+maksud</t>
  </si>
  <si>
    <t>muud taotlused</t>
  </si>
  <si>
    <t>tuludes vähendamine seoses toiduraha soodustusega</t>
  </si>
  <si>
    <t>Haridusasutuste IT soetamine/ täiustamine</t>
  </si>
  <si>
    <t>Sõpruslinnade Porvoo-Viljandi 50 aastase sõpruse tähistamine</t>
  </si>
  <si>
    <t>Koolinoorte laulu- ja tantsupeost osavõtt</t>
  </si>
  <si>
    <t>2011.a.eelarve projekt</t>
  </si>
  <si>
    <t>KULUD MAJANDUSLIKU SISU JÄRGI</t>
  </si>
  <si>
    <t>4500</t>
  </si>
  <si>
    <t>Sihtotstarbelised eraldised jooksvateks kuludeks</t>
  </si>
  <si>
    <r>
      <t>5002</t>
    </r>
    <r>
      <rPr>
        <b/>
        <sz val="8"/>
        <rFont val="Arial"/>
        <family val="2"/>
      </rPr>
      <t>(50020-50023)</t>
    </r>
  </si>
  <si>
    <t>Töötajate töötasu</t>
  </si>
  <si>
    <t>50020</t>
  </si>
  <si>
    <t>Õpetajate töötasu üldhariduskoolides(hariduse tasandusfondist)</t>
  </si>
  <si>
    <t>50021</t>
  </si>
  <si>
    <t>Töötajate töötasu v.a õpetajad</t>
  </si>
  <si>
    <t>50022</t>
  </si>
  <si>
    <t>Hüvised (koondamine)</t>
  </si>
  <si>
    <t>50023</t>
  </si>
  <si>
    <t>Muud töötasudena käsitletavad toetused</t>
  </si>
  <si>
    <t>5005</t>
  </si>
  <si>
    <t>Töövõtulepingu alusel füüsilistele isikutele makstav tasu</t>
  </si>
  <si>
    <t>5051</t>
  </si>
  <si>
    <t>5053</t>
  </si>
  <si>
    <t>Erisoodustuse sõidukulud</t>
  </si>
  <si>
    <t>5061</t>
  </si>
  <si>
    <t>Sotsiaalmaks erisoodustustelt</t>
  </si>
  <si>
    <t>5062</t>
  </si>
  <si>
    <t>Tulumaks erisoodustustelt</t>
  </si>
  <si>
    <r>
      <t>5063</t>
    </r>
    <r>
      <rPr>
        <b/>
        <sz val="8"/>
        <rFont val="Arial"/>
        <family val="2"/>
      </rPr>
      <t>(50630-50631)</t>
    </r>
  </si>
  <si>
    <t>Sotsiaalmaksu kulu, v.a erisoodustustelt ja erijuhtudel</t>
  </si>
  <si>
    <t>50630</t>
  </si>
  <si>
    <t>Õpetajate sotsiaalmaks(hariduse tasandusfondist)</t>
  </si>
  <si>
    <t>50631</t>
  </si>
  <si>
    <t>Töötajate v.a. õpetajad sotsiaalmaks</t>
  </si>
  <si>
    <r>
      <t>5064</t>
    </r>
    <r>
      <rPr>
        <b/>
        <sz val="8"/>
        <rFont val="Arial"/>
        <family val="2"/>
      </rPr>
      <t>(50640-50641)</t>
    </r>
  </si>
  <si>
    <t>Töötuskindlustusmakse kulu</t>
  </si>
  <si>
    <t>50640</t>
  </si>
  <si>
    <t xml:space="preserve">Õpetajate töötuskindlustus(hariduse tasandusfondist) </t>
  </si>
  <si>
    <t>50641</t>
  </si>
  <si>
    <t>Töötajate v.a. õpetajate töötuskindlustusmakse</t>
  </si>
  <si>
    <r>
      <t>5500</t>
    </r>
    <r>
      <rPr>
        <b/>
        <sz val="8"/>
        <rFont val="Arial"/>
        <family val="2"/>
      </rPr>
      <t>(55000-55009)</t>
    </r>
  </si>
  <si>
    <t>Administreerimiskulud</t>
  </si>
  <si>
    <t>55000</t>
  </si>
  <si>
    <t>Bürookulud</t>
  </si>
  <si>
    <t>55001</t>
  </si>
  <si>
    <t>Raamatud, ajalehed, ajakirjad, muud trükised</t>
  </si>
  <si>
    <t>55002</t>
  </si>
  <si>
    <t>Paljundus- ja printimiskulud</t>
  </si>
  <si>
    <t>55003</t>
  </si>
  <si>
    <t>Sidekulud</t>
  </si>
  <si>
    <t>55004</t>
  </si>
  <si>
    <t>Postikulud</t>
  </si>
  <si>
    <t>55005</t>
  </si>
  <si>
    <t>Esindus ja vastuvõtukulud</t>
  </si>
  <si>
    <t>55006</t>
  </si>
  <si>
    <t>Kingitused ja auhinnad kolmandatele isikutele</t>
  </si>
  <si>
    <t>55008</t>
  </si>
  <si>
    <t>Kulud info- ja Rp teenustele k.a. ajalehekuulutused</t>
  </si>
  <si>
    <t>55009</t>
  </si>
  <si>
    <t>Muud admisnistreerimisekulud</t>
  </si>
  <si>
    <r>
      <t>5503</t>
    </r>
    <r>
      <rPr>
        <b/>
        <sz val="8"/>
        <rFont val="Arial"/>
        <family val="2"/>
      </rPr>
      <t>(550301-550302)</t>
    </r>
  </si>
  <si>
    <t>Lähetuskulud</t>
  </si>
  <si>
    <t>550301</t>
  </si>
  <si>
    <t>Kodumaised lähetused</t>
  </si>
  <si>
    <t>550302</t>
  </si>
  <si>
    <t>Välismaised lähetused</t>
  </si>
  <si>
    <r>
      <t>5504</t>
    </r>
    <r>
      <rPr>
        <b/>
        <sz val="8"/>
        <rFont val="Arial"/>
        <family val="2"/>
      </rPr>
      <t>(55041-55043)</t>
    </r>
  </si>
  <si>
    <t>Koolituskulud oma töötajatele</t>
  </si>
  <si>
    <t>55041</t>
  </si>
  <si>
    <t>Koolituskulud</t>
  </si>
  <si>
    <t>55042</t>
  </si>
  <si>
    <t>Koolituskulud tasandusfondist</t>
  </si>
  <si>
    <t>55043</t>
  </si>
  <si>
    <t>Koolituslähetused</t>
  </si>
  <si>
    <r>
      <t>5511</t>
    </r>
    <r>
      <rPr>
        <b/>
        <sz val="8"/>
        <rFont val="Arial"/>
        <family val="2"/>
      </rPr>
      <t>(55111-55119)</t>
    </r>
  </si>
  <si>
    <t>Kinnistute, hoonete ja ruumide majandamiskulud</t>
  </si>
  <si>
    <t>55111</t>
  </si>
  <si>
    <t>Kulud küttele</t>
  </si>
  <si>
    <t>55112</t>
  </si>
  <si>
    <t xml:space="preserve">KOKKU  KULTUUR  2012.a. eelarve projekt </t>
  </si>
  <si>
    <t xml:space="preserve">Kultuuriüritused.      2012.a. eelarve projekt </t>
  </si>
  <si>
    <t>laekumised eraisikutelt hooldusravi katteks</t>
  </si>
  <si>
    <t>3224</t>
  </si>
  <si>
    <t>Spordiüritused           2012.a. eelarve projekt</t>
  </si>
  <si>
    <t xml:space="preserve">Kokku  SOTSIAAL  2012.a. eelarve projekt </t>
  </si>
  <si>
    <t xml:space="preserve">Kokku  SPORT     2012.a. eelarve projekt </t>
  </si>
  <si>
    <t>2010. eel-arve täitmine</t>
  </si>
  <si>
    <t>2011. a kinnitatud eelarve    (sihtlaeku-misteta ja ületoomis-teta)</t>
  </si>
  <si>
    <t>asutuse nimetus</t>
  </si>
  <si>
    <t>jrk.nr.</t>
  </si>
  <si>
    <t>ringitundide, pikapäeva-rühma tundide arv koolis</t>
  </si>
  <si>
    <t>ameti-koha suurus</t>
  </si>
  <si>
    <t>lisa-tasu</t>
  </si>
  <si>
    <t>Kokku kinnitatud palk</t>
  </si>
  <si>
    <t>valem</t>
  </si>
  <si>
    <t>Kokku kuu</t>
  </si>
  <si>
    <t>* lisada vajalik arv ridu</t>
  </si>
  <si>
    <t>(asutuse nimetus)</t>
  </si>
  <si>
    <t>Jrk. nr</t>
  </si>
  <si>
    <t>ametijärk</t>
  </si>
  <si>
    <t>palga-määr</t>
  </si>
  <si>
    <t>Töötasu Kokku</t>
  </si>
  <si>
    <t>õpetaja</t>
  </si>
  <si>
    <t>pedagoog</t>
  </si>
  <si>
    <t>summa</t>
  </si>
  <si>
    <t>* tabeli täitmisel palun näide kustutada</t>
  </si>
  <si>
    <t>ALLASUTUSE NIMETUS:</t>
  </si>
  <si>
    <t>1. Investeeringuprojekti nimetus:</t>
  </si>
  <si>
    <t>2. Seos arengukavaga (näidata peatükk, punkt, lk vm)</t>
  </si>
  <si>
    <t>5. Investeeringu alustamise aasta:</t>
  </si>
  <si>
    <t>6. Investeeringu lõpetamise aasta:</t>
  </si>
  <si>
    <t>7. Investeeringuprojekti kogumaksumus:</t>
  </si>
  <si>
    <t>EUR</t>
  </si>
  <si>
    <t>8. Välisrahastusest planeeritud kokku:</t>
  </si>
  <si>
    <t xml:space="preserve">    Rahastaja:</t>
  </si>
  <si>
    <t>9. Omafinantseering kokku:</t>
  </si>
  <si>
    <t xml:space="preserve">     põhivara soetamine (so kapitaliseeriv osa):</t>
  </si>
  <si>
    <t xml:space="preserve">     tegevuskulud:</t>
  </si>
  <si>
    <t>19. Investeeringuprojekti eesmärk, põhjendus, miks ja milleks seda vaja on:</t>
  </si>
  <si>
    <t xml:space="preserve">kas leping on sõlmitud, kes on peatöövõtja. Välisrahastusega projekti korral märkida, kas välisrahastuse positiivne otsus on olemas)  </t>
  </si>
  <si>
    <t xml:space="preserve">Lasteaed:  </t>
  </si>
  <si>
    <t>Õppemaks alampalgast</t>
  </si>
  <si>
    <t>Klassi aste</t>
  </si>
  <si>
    <t>Õpilaste arv</t>
  </si>
  <si>
    <t>Klassikompl. arv</t>
  </si>
  <si>
    <t>s.h.õpilasi koduõppel</t>
  </si>
  <si>
    <t>Õpilaste arv õhtuõppes</t>
  </si>
  <si>
    <t>Õpilaste arv kaugõppes</t>
  </si>
  <si>
    <t>Rühmade, huviringide arv</t>
  </si>
  <si>
    <t>Alampalk</t>
  </si>
  <si>
    <t>Rühmade arv kokku</t>
  </si>
  <si>
    <t>I</t>
  </si>
  <si>
    <t>Muusikakool</t>
  </si>
  <si>
    <t>Laste arv kokku</t>
  </si>
  <si>
    <t>II</t>
  </si>
  <si>
    <t>Muusikakooli eelkool</t>
  </si>
  <si>
    <t xml:space="preserve">                        sh.  Viljandist</t>
  </si>
  <si>
    <t>III</t>
  </si>
  <si>
    <t>IV</t>
  </si>
  <si>
    <t>Huvikool</t>
  </si>
  <si>
    <t xml:space="preserve">                                          noorema ja keskmise rühma lapsi</t>
  </si>
  <si>
    <t>V</t>
  </si>
  <si>
    <t xml:space="preserve">                                          eelkoolilapsi</t>
  </si>
  <si>
    <t>VI</t>
  </si>
  <si>
    <t>Spordikool</t>
  </si>
  <si>
    <t xml:space="preserve">                                          osalise ajaga lapsi</t>
  </si>
  <si>
    <t>VII</t>
  </si>
  <si>
    <t xml:space="preserve">                                          erirühmalapsi</t>
  </si>
  <si>
    <t>VIII</t>
  </si>
  <si>
    <t xml:space="preserve">                                   s.h. erirühma lapsed, kelle elukoht ei ole Viljandi linn </t>
  </si>
  <si>
    <t>IX</t>
  </si>
  <si>
    <t>Kunstikool</t>
  </si>
  <si>
    <t>perekonnast 3 või enam last lasteaias</t>
  </si>
  <si>
    <t>perekonnast 2 last lasteaias, neist teine laps, v.a. LA Männimäe sõimerühmas</t>
  </si>
  <si>
    <t xml:space="preserve">Kokku </t>
  </si>
  <si>
    <t>s.h.pikapäevarühmas</t>
  </si>
  <si>
    <t>perekonnast 2 last lasteaias, neist teine laps LA Männimäe sõimerühmas</t>
  </si>
  <si>
    <t>eriklassid</t>
  </si>
  <si>
    <t>abiklassid/kerge puue -  Kaare Kool</t>
  </si>
  <si>
    <t>toimetulekutoetust saavate perede lapsi lasteaias</t>
  </si>
  <si>
    <t xml:space="preserve">Õppekulu arvestus </t>
  </si>
  <si>
    <t>sõimerühm,lasteaia noorem, keskmine ja vanem rühm 10% alampalgast</t>
  </si>
  <si>
    <t xml:space="preserve">osaajaline koht 5%  </t>
  </si>
  <si>
    <t>suvelasteaia koht kõikidele 10% (juuni,juuli,august)</t>
  </si>
  <si>
    <t>ujulaga lasteaia (LA Männimäe)noorema rühma ,keskmise ja vanema rühma lapsele 11%</t>
  </si>
  <si>
    <t>ujulaga lasteaia (LA Männimäe) sõimerühma lapsele 10%</t>
  </si>
  <si>
    <t xml:space="preserve">Viljandi linna  lapsed ühest perest 2 last lasteaias,neist teisele lapsele 50% </t>
  </si>
  <si>
    <t>toimetulekuklassid - Kaare Kool</t>
  </si>
  <si>
    <t>1.Viljandi linna  lapsed ühest perest 2 last lasteaias,neist teisele lapsele  50% v.a sõimerühm</t>
  </si>
  <si>
    <t>2.Viljandi linna  lapsed ühest perest 2 last lasteaias,neist teisele lapsele  50% sõimerühmas</t>
  </si>
  <si>
    <t>Õppekulu maksmise vabastus</t>
  </si>
  <si>
    <t>1.Viljandi linnas alaliselt elavale lapsele,kes on toimetulekutoetust saavast perest,</t>
  </si>
  <si>
    <t>toimetulekutoetuse saamisele järgneval kuul</t>
  </si>
  <si>
    <t xml:space="preserve">2.Viljandi linna lapsed ühest perest 3 või enam last lasteaias </t>
  </si>
  <si>
    <t>arvestatakse toidupäevade päevade arv 165</t>
  </si>
  <si>
    <t>Kõik kokku</t>
  </si>
  <si>
    <t>Lisa 28</t>
  </si>
  <si>
    <t>Välisrahastusega või sihtfinantseerimisega tegevused</t>
  </si>
  <si>
    <t>VASTUTAVA ALLASUTUSE või AMETI NIMETUS:</t>
  </si>
  <si>
    <t>Meede või programm, kust rahastust planeeritakse, finantseerija nimi:</t>
  </si>
  <si>
    <t>Projekti, tegevuse nimetus, kirjeldus:</t>
  </si>
  <si>
    <t>Projekti, tegevuse algus:</t>
  </si>
  <si>
    <t>Projekti, tegevuse lõpp:</t>
  </si>
  <si>
    <t>Projekti kogumaksumus</t>
  </si>
  <si>
    <t>Välisrahastusest laekub kokku:</t>
  </si>
  <si>
    <t>Omafinantseering kokku:</t>
  </si>
  <si>
    <t>Lisainfo, märkused:</t>
  </si>
  <si>
    <t>Lepingu sõlminud linna asutus, organ:</t>
  </si>
  <si>
    <t>Finantseerimistehingu sisu:</t>
  </si>
  <si>
    <t>Linna asutuste omavahelised tehingud</t>
  </si>
  <si>
    <t>Asutus:</t>
  </si>
  <si>
    <t>Teenus, mille eest arve esitatakse</t>
  </si>
  <si>
    <t>Tulusumma aastas</t>
  </si>
  <si>
    <t>Kulusumma aastas</t>
  </si>
  <si>
    <t>KOKKU:</t>
  </si>
  <si>
    <t>Lisainfo ja põhjendused:</t>
  </si>
  <si>
    <t>Prioriteetsuse järjekorras</t>
  </si>
  <si>
    <t>Objekti, investeeringu nimetus</t>
  </si>
  <si>
    <t>Maksumus kokku</t>
  </si>
  <si>
    <t>jaanuar</t>
  </si>
  <si>
    <t>veebruar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</si>
  <si>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</si>
  <si>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</si>
  <si>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</si>
  <si>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</si>
  <si>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</si>
  <si>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</si>
  <si>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</si>
  <si>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</si>
  <si>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</si>
  <si>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</si>
  <si>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Omafinantseering kokku</t>
  </si>
  <si>
    <t>Omafinantseering</t>
  </si>
  <si>
    <t>Rahastaja nimi:</t>
  </si>
  <si>
    <t>Välisrahastus kokku</t>
  </si>
  <si>
    <t xml:space="preserve">Välisrahastus </t>
  </si>
  <si>
    <t xml:space="preserve">Lisainfo (eesmärk, vajalikkus, investeeringu sisu, kirjeldus, tegevuskulude kasv objekti valmimisel): </t>
  </si>
  <si>
    <t>Objekt                                     (nimi, asukoht, lühikirjeldus)</t>
  </si>
  <si>
    <t>Rmp jääkväärtus</t>
  </si>
  <si>
    <t>Planeeritav müügihind</t>
  </si>
  <si>
    <t>Müügi põhjus</t>
  </si>
  <si>
    <t>Lisainfo</t>
  </si>
  <si>
    <t>KU208</t>
  </si>
  <si>
    <t>Turism kodulehekülg</t>
  </si>
  <si>
    <t>KU209</t>
  </si>
  <si>
    <t>Turism foto-video ja muud kulud</t>
  </si>
  <si>
    <t>KU210</t>
  </si>
  <si>
    <t>Turism - Linnatund</t>
  </si>
  <si>
    <t>KU211</t>
  </si>
  <si>
    <t>Turism - Viljandi Teataja</t>
  </si>
  <si>
    <t>KU212</t>
  </si>
  <si>
    <t>Turism suhted sõpruslinnadega</t>
  </si>
  <si>
    <t>KU213</t>
  </si>
  <si>
    <t>Turism rahvusvahelised Hansapäevad</t>
  </si>
  <si>
    <t>KU214</t>
  </si>
  <si>
    <t>Turism giidi-tuur</t>
  </si>
  <si>
    <t>KU215</t>
  </si>
  <si>
    <t>KU216</t>
  </si>
  <si>
    <t>Turism Mulgi Mehe maa rent</t>
  </si>
  <si>
    <t>KU217</t>
  </si>
  <si>
    <t>Turism BNS uudisteportaal</t>
  </si>
  <si>
    <t>KU218</t>
  </si>
  <si>
    <t xml:space="preserve">Turism UBC </t>
  </si>
  <si>
    <t>KU219</t>
  </si>
  <si>
    <t>Turism Mardilaat, TourEst</t>
  </si>
  <si>
    <t>KU220</t>
  </si>
  <si>
    <t>Turism sümboolika, trükised</t>
  </si>
  <si>
    <t>KU240</t>
  </si>
  <si>
    <t>Piletimajandus</t>
  </si>
  <si>
    <t>KU331</t>
  </si>
  <si>
    <t>KU337</t>
  </si>
  <si>
    <t>Linnakujundus Sildimajandus</t>
  </si>
  <si>
    <t>KU338</t>
  </si>
  <si>
    <t>Linnakujundus Väikevormid</t>
  </si>
  <si>
    <t>KU339</t>
  </si>
  <si>
    <t>Linnakujundus Stendid</t>
  </si>
  <si>
    <t>KU341</t>
  </si>
  <si>
    <t>Linnakujundus Jõulukaunistused</t>
  </si>
  <si>
    <t>KU225</t>
  </si>
  <si>
    <t xml:space="preserve">Linnaplaneeringud </t>
  </si>
  <si>
    <t>KU342</t>
  </si>
  <si>
    <t>KU161</t>
  </si>
  <si>
    <t>Mõõdistamine</t>
  </si>
  <si>
    <t>KU205</t>
  </si>
  <si>
    <t>Arheoloogilised väljakaevamised</t>
  </si>
  <si>
    <t>KU206</t>
  </si>
  <si>
    <t xml:space="preserve">Lossivaremete konserveerimine </t>
  </si>
  <si>
    <t>KU207</t>
  </si>
  <si>
    <t>Ajaloolise linnamüüri markeerimine</t>
  </si>
  <si>
    <t>KU171</t>
  </si>
  <si>
    <t>Teede hooldus leping</t>
  </si>
  <si>
    <t>KU173</t>
  </si>
  <si>
    <t>Teede remont tänavad tolmuvabaks</t>
  </si>
  <si>
    <t>KU172</t>
  </si>
  <si>
    <t>Teede remont reserv</t>
  </si>
  <si>
    <t>KU174</t>
  </si>
  <si>
    <t>Teede remont aukude lappimine</t>
  </si>
  <si>
    <t>KU175</t>
  </si>
  <si>
    <t xml:space="preserve">Teede remont pindamine </t>
  </si>
  <si>
    <t>KU176</t>
  </si>
  <si>
    <t>KU177</t>
  </si>
  <si>
    <t>Teede remont Reinu tee jalgrattapätsid</t>
  </si>
  <si>
    <t>KU178</t>
  </si>
  <si>
    <t>Teede remont kõnniteed rannas</t>
  </si>
  <si>
    <t>KU180</t>
  </si>
  <si>
    <t>Teede remont kruusa vedu</t>
  </si>
  <si>
    <t>KU181</t>
  </si>
  <si>
    <t>Teede remont ohutussaarte rajamine</t>
  </si>
  <si>
    <t>KU182</t>
  </si>
  <si>
    <t>Teede lumekoristus</t>
  </si>
  <si>
    <t>KU201</t>
  </si>
  <si>
    <t>Liikluskorraldus lepingud</t>
  </si>
  <si>
    <t>KU203</t>
  </si>
  <si>
    <t>Liikluskorraldus muud kulud</t>
  </si>
  <si>
    <t>KU204</t>
  </si>
  <si>
    <t>Liikluskorraldus parkimine</t>
  </si>
  <si>
    <t>KU238</t>
  </si>
  <si>
    <t>Linna vara haldus - adminkulu</t>
  </si>
  <si>
    <t>KU241</t>
  </si>
  <si>
    <t xml:space="preserve">Ettenägemata tööd </t>
  </si>
  <si>
    <t>KU242</t>
  </si>
  <si>
    <t>Linna vara kindlustus</t>
  </si>
  <si>
    <t>KU247</t>
  </si>
  <si>
    <t>KU249</t>
  </si>
  <si>
    <t>Elektripaigaldiste kontrollmõõtmised</t>
  </si>
  <si>
    <t>KU251</t>
  </si>
  <si>
    <t>Kalmistute pühkimine ja prügi koristamine</t>
  </si>
  <si>
    <t>KU252</t>
  </si>
  <si>
    <t>Tänavate pühkimine ja prügi koristamine</t>
  </si>
  <si>
    <t>KU253</t>
  </si>
  <si>
    <t>Haljasalade pühkimine ja prügi koristamine</t>
  </si>
  <si>
    <t>KU254</t>
  </si>
  <si>
    <t>Avalikud WC'd</t>
  </si>
  <si>
    <t>KU255</t>
  </si>
  <si>
    <t>Ohtlikud jäätmed</t>
  </si>
  <si>
    <t>KU257</t>
  </si>
  <si>
    <t>Jäätmehoolduse korraldamine</t>
  </si>
  <si>
    <t>KU261</t>
  </si>
  <si>
    <t>Kevadine ja sügisene prügivedu</t>
  </si>
  <si>
    <t>KU264</t>
  </si>
  <si>
    <t>Tuletõrjehüdrantide hooldus</t>
  </si>
  <si>
    <t>KU265</t>
  </si>
  <si>
    <t>Sadevete kanalisatsiooni hooldus</t>
  </si>
  <si>
    <t>KU270</t>
  </si>
  <si>
    <t>Parkide hooldus ja haljastus</t>
  </si>
  <si>
    <t>KU271</t>
  </si>
  <si>
    <t>KU272</t>
  </si>
  <si>
    <t>Haljastute hooldamise reserv</t>
  </si>
  <si>
    <t>KU273</t>
  </si>
  <si>
    <t xml:space="preserve">Valuoja ja Uueveski orud </t>
  </si>
  <si>
    <t>KU274</t>
  </si>
  <si>
    <t>Järvejooksu võitja plaat</t>
  </si>
  <si>
    <t>KU275</t>
  </si>
  <si>
    <t>Puude mahavõtmine/istutamine</t>
  </si>
  <si>
    <t>KU277</t>
  </si>
  <si>
    <t>Prügikastide ost ja paigaldus</t>
  </si>
  <si>
    <t>KU278</t>
  </si>
  <si>
    <t>Pargipinkide ost ja paigaldus</t>
  </si>
  <si>
    <t>KU279</t>
  </si>
  <si>
    <t>Puude ja hekkide kujunduslõikus</t>
  </si>
  <si>
    <t>KU280</t>
  </si>
  <si>
    <t>Järveäärsete luhtade niitmine</t>
  </si>
  <si>
    <t>KU281</t>
  </si>
  <si>
    <t>Järveäärsete vaadete avamine</t>
  </si>
  <si>
    <t>KU282</t>
  </si>
  <si>
    <t>Ujumiskohtade niitmine</t>
  </si>
  <si>
    <t>KU285</t>
  </si>
  <si>
    <t>Liiklusmärkide ümbert okste lõikamine</t>
  </si>
  <si>
    <t>KU289</t>
  </si>
  <si>
    <t>Pärimusmuusikafestivali täiendav jäätmemajandus</t>
  </si>
  <si>
    <t>KU292</t>
  </si>
  <si>
    <t>Korteriühistute toetamine</t>
  </si>
  <si>
    <t>KU293</t>
  </si>
  <si>
    <t>KU294</t>
  </si>
  <si>
    <t>Linna üüri- ja rendipindade kaasfinantseerimine</t>
  </si>
  <si>
    <t>KU304</t>
  </si>
  <si>
    <t>Purskkaevude hooldus</t>
  </si>
  <si>
    <t>KU308</t>
  </si>
  <si>
    <t>Tänavavalgustus korrashoid</t>
  </si>
  <si>
    <t>KU316</t>
  </si>
  <si>
    <t>Kalmistute hooldamine</t>
  </si>
  <si>
    <t>KU317</t>
  </si>
  <si>
    <t>Kalmistute register</t>
  </si>
  <si>
    <t>KU318</t>
  </si>
  <si>
    <t>Vabadussõjas langenute hauatahvlid</t>
  </si>
  <si>
    <t>KU319</t>
  </si>
  <si>
    <t>Kalmistute kivimüüride remont</t>
  </si>
  <si>
    <t>KU321</t>
  </si>
  <si>
    <t>Lemmikloomade varjupaik</t>
  </si>
  <si>
    <t>KU221</t>
  </si>
  <si>
    <t>Projektide kaasfinantseerimine</t>
  </si>
  <si>
    <t>KU309</t>
  </si>
  <si>
    <t>E - adminkulud</t>
  </si>
  <si>
    <t>KU310</t>
  </si>
  <si>
    <t>E - üürnikele jagatavad kulud</t>
  </si>
  <si>
    <t>KU311</t>
  </si>
  <si>
    <t>E - kinnistute, hoonete kulud linna kanda</t>
  </si>
  <si>
    <t>KU312</t>
  </si>
  <si>
    <t>E - sõidukite kulud</t>
  </si>
  <si>
    <t>KU325</t>
  </si>
  <si>
    <t>Inkeri saun</t>
  </si>
  <si>
    <t>KU326</t>
  </si>
  <si>
    <t>Afeel'i saun</t>
  </si>
  <si>
    <t>KU336</t>
  </si>
  <si>
    <t>Laste mänguväljakud</t>
  </si>
  <si>
    <t>KU154</t>
  </si>
  <si>
    <t>Korrakaitse Pärimusmuusikafestivalil</t>
  </si>
  <si>
    <t>KU155</t>
  </si>
  <si>
    <t>Linna poolt tellitud patrull</t>
  </si>
  <si>
    <t>KU157</t>
  </si>
  <si>
    <t>5000</t>
  </si>
  <si>
    <t>Volikogu töötasu</t>
  </si>
  <si>
    <t>Avaliku teenistuse töötasu</t>
  </si>
  <si>
    <t>Sotsiaalmaks</t>
  </si>
  <si>
    <t>5064</t>
  </si>
  <si>
    <t>Töötuskindlustusmakse</t>
  </si>
  <si>
    <t>Volikogu liikmete toitlustamine, kingitused</t>
  </si>
  <si>
    <t>Tulumaks erisoodustuselt</t>
  </si>
  <si>
    <t>Sotsmaks erisoodustuselt</t>
  </si>
  <si>
    <t xml:space="preserve">Bürookulu </t>
  </si>
  <si>
    <t>Paljundusmasina hooldus</t>
  </si>
  <si>
    <t>Postikulu</t>
  </si>
  <si>
    <t>Külaliste vastuvõtt,vesi, lilled</t>
  </si>
  <si>
    <t>Kuulutused</t>
  </si>
  <si>
    <t>Noortevolikogu</t>
  </si>
  <si>
    <t>Isamaaliit</t>
  </si>
  <si>
    <t>Reformierakond</t>
  </si>
  <si>
    <t>Rahvaliit</t>
  </si>
  <si>
    <t>Kodune Viljandi</t>
  </si>
  <si>
    <t>Keskerakond</t>
  </si>
  <si>
    <t>Volikogu komisjonid</t>
  </si>
  <si>
    <t>5503</t>
  </si>
  <si>
    <t>Riigisisesed lähetused</t>
  </si>
  <si>
    <t>Välislähetused</t>
  </si>
  <si>
    <t>5504</t>
  </si>
  <si>
    <t>Personalikoolitus</t>
  </si>
  <si>
    <t>5511</t>
  </si>
  <si>
    <t>Ruumide ja territooriumi korrashoid</t>
  </si>
  <si>
    <t>5513</t>
  </si>
  <si>
    <t>Transpordikulude hüvitus</t>
  </si>
  <si>
    <t>5515</t>
  </si>
  <si>
    <t>Inventar</t>
  </si>
  <si>
    <t>ET leping</t>
  </si>
  <si>
    <t>KU049</t>
  </si>
  <si>
    <t>Linna avaliku teenistuse ametnike töötasu</t>
  </si>
  <si>
    <t>KU053</t>
  </si>
  <si>
    <t>Ajutiste lepingutega töötajate töötasu</t>
  </si>
  <si>
    <t>KU059</t>
  </si>
  <si>
    <t>Sõidukulud</t>
  </si>
  <si>
    <t>KU061</t>
  </si>
  <si>
    <t>KU081</t>
  </si>
  <si>
    <t>5063</t>
  </si>
  <si>
    <t>KU102</t>
  </si>
  <si>
    <t>KU104</t>
  </si>
  <si>
    <t>Raamatud, ajalehed, ajakirjad</t>
  </si>
  <si>
    <t>Trükitööd</t>
  </si>
  <si>
    <t>Paljundus- ja trükikulud</t>
  </si>
  <si>
    <t>Sidekulu</t>
  </si>
  <si>
    <t>Külaliste vastuvõtt</t>
  </si>
  <si>
    <t>Juriidilised teenused, õigusabi</t>
  </si>
  <si>
    <t>6014</t>
  </si>
  <si>
    <t>Riigilõivud</t>
  </si>
  <si>
    <t>Suvised õppepäevad</t>
  </si>
  <si>
    <t>Valve</t>
  </si>
  <si>
    <t xml:space="preserve">Jooksev remont </t>
  </si>
  <si>
    <t>Sõidukite kulud bensiin</t>
  </si>
  <si>
    <t>Sõidukite remont, tehnohooldus jm</t>
  </si>
  <si>
    <t>Sõidukite kindlustusmaksed</t>
  </si>
  <si>
    <t>Sõidukite rent</t>
  </si>
  <si>
    <t>Isikliku sõiduauto kasutamise kulud</t>
  </si>
  <si>
    <t>55139</t>
  </si>
  <si>
    <t>Muud sõidukite kulud (parkimine jm)</t>
  </si>
  <si>
    <t>KU113</t>
  </si>
  <si>
    <t>Arvutite kasutusrent</t>
  </si>
  <si>
    <t>KU114</t>
  </si>
  <si>
    <t>Printerite kulumaterjalid</t>
  </si>
  <si>
    <t>KU115</t>
  </si>
  <si>
    <t>Riistvara hooldus</t>
  </si>
  <si>
    <t>KU116</t>
  </si>
  <si>
    <t>Riistvara soetamine</t>
  </si>
  <si>
    <t>KU117</t>
  </si>
  <si>
    <t>Tarkvara soetamine</t>
  </si>
  <si>
    <t>KU118</t>
  </si>
  <si>
    <t>IT hoolduslepingud</t>
  </si>
  <si>
    <t>KU119</t>
  </si>
  <si>
    <t>Andmeside</t>
  </si>
  <si>
    <t>KU120</t>
  </si>
  <si>
    <t>Muud infotehnoloogia kulud</t>
  </si>
  <si>
    <t>Kommunikatsioonivahendid - telefonid</t>
  </si>
  <si>
    <t>Büroomasinad,olmetehnika</t>
  </si>
  <si>
    <t>5522</t>
  </si>
  <si>
    <t>Ravimid, töökaitsevahendid (prillid)</t>
  </si>
  <si>
    <t>KU244</t>
  </si>
  <si>
    <t>KULUD KOKKU</t>
  </si>
  <si>
    <t>KU124</t>
  </si>
  <si>
    <t>Arengukava koostamine, menetlemine</t>
  </si>
  <si>
    <t>Asutus</t>
  </si>
  <si>
    <t>Kontogrupp</t>
  </si>
  <si>
    <t>Kulu- või tulurea nimetus</t>
  </si>
  <si>
    <t>Viljandi Lasteaed Krõll</t>
  </si>
  <si>
    <t>Kulu või tulu</t>
  </si>
  <si>
    <t>Kontoklass</t>
  </si>
  <si>
    <t>Kodumaine sihtfinantseerimine, ministeeriumid, maavalitsused</t>
  </si>
  <si>
    <t>Kodumaine sihtfinantseerimine, omavalitsustelt</t>
  </si>
  <si>
    <t>Kodumaine sihtfinantseerimine, Kultuurkapitalilt</t>
  </si>
  <si>
    <t>Kodumaine sihtfinantseerimine, VOL, KIK, Tiigrihüpe, Innove</t>
  </si>
  <si>
    <t>Kodumaine sihtfinantseerimine, muud residendid, sponsorid</t>
  </si>
  <si>
    <t>Välismaine sihtfinantseerimine, Archimedes</t>
  </si>
  <si>
    <t>Lasteaedade toiduraha</t>
  </si>
  <si>
    <t>Personali toiduraha</t>
  </si>
  <si>
    <t>Töövihikute müük</t>
  </si>
  <si>
    <t>Kaotatud õpikud, raamatud,teenused,kursused</t>
  </si>
  <si>
    <t>Haridusasutuste ruumide üüritulu, kommunaalteenused</t>
  </si>
  <si>
    <t>Muud tulud haridusalasest tegevusest</t>
  </si>
  <si>
    <t>Kommunikatsiooni-, kultuuri- ja vaba aja sisustamise kulud</t>
  </si>
  <si>
    <t>Muu erivarustus ja erimaterjalid (kemikaalid)</t>
  </si>
  <si>
    <t>Kulud info- ja rmpteenustele k.a. ajalehekuulutused</t>
  </si>
  <si>
    <t>Õpetajate töötasu üldhariduskoolides (hariduse tasandusfondist)</t>
  </si>
  <si>
    <t>2011 eelarve täitmine</t>
  </si>
  <si>
    <t>Muudatusettepaneku põhjendus</t>
  </si>
  <si>
    <t>5002(50020-50023)</t>
  </si>
  <si>
    <t>5063(50630-50631)</t>
  </si>
  <si>
    <t>5064(50640-50641)</t>
  </si>
  <si>
    <t>5500(55000-55009)</t>
  </si>
  <si>
    <t>5503(550301-550302)</t>
  </si>
  <si>
    <t>5504(55041-55043)</t>
  </si>
  <si>
    <t>5511(55111-55119)</t>
  </si>
  <si>
    <t>5512(55124-55129)</t>
  </si>
  <si>
    <t>5513(55131-55136)</t>
  </si>
  <si>
    <t>5514(55141-55146)</t>
  </si>
  <si>
    <t>5515(55151-55159)</t>
  </si>
  <si>
    <t>5522(55221-55223)</t>
  </si>
  <si>
    <t>5524(55241-55245)</t>
  </si>
  <si>
    <t>Muudatus-ettepanek        (+ või - summa)</t>
  </si>
  <si>
    <t>12 kuu koosseisu töötasufond kokku</t>
  </si>
  <si>
    <t>haridus (pedag. töötajatel)</t>
  </si>
  <si>
    <t>Linna teine munitsipaal-asutus, millele esitatakse arve või mis esitab arve</t>
  </si>
  <si>
    <t>kinnita-tud kuu töötasu</t>
  </si>
  <si>
    <t>kuu töötasu-määr 1,0 kohale</t>
  </si>
  <si>
    <t>ametikoha nimetus,   koolides pedagoogi ametijärk</t>
  </si>
  <si>
    <t>Märkused, sh lisatasu kohta</t>
  </si>
  <si>
    <t>sotsiaalmaks</t>
  </si>
  <si>
    <t>töötuskindlustusmaks</t>
  </si>
  <si>
    <r>
      <t>Õppekulu tasumise soodustus</t>
    </r>
    <r>
      <rPr>
        <b/>
        <sz val="10"/>
        <color indexed="10"/>
        <rFont val="Times New Roman"/>
        <family val="1"/>
        <charset val="186"/>
      </rPr>
      <t xml:space="preserve"> 50% </t>
    </r>
    <r>
      <rPr>
        <b/>
        <sz val="10"/>
        <rFont val="Times New Roman"/>
        <family val="1"/>
        <charset val="186"/>
      </rPr>
      <t xml:space="preserve">                                                                                  </t>
    </r>
  </si>
  <si>
    <r>
      <t xml:space="preserve">Õppekulu tasumise soodustus </t>
    </r>
    <r>
      <rPr>
        <b/>
        <sz val="10"/>
        <color indexed="10"/>
        <rFont val="Times New Roman"/>
        <family val="1"/>
        <charset val="186"/>
      </rPr>
      <t xml:space="preserve">50%  Männimäe lasteaias  </t>
    </r>
    <r>
      <rPr>
        <b/>
        <sz val="10"/>
        <rFont val="Times New Roman"/>
        <family val="1"/>
        <charset val="186"/>
      </rPr>
      <t xml:space="preserve">                                                                                </t>
    </r>
  </si>
  <si>
    <t>laste arvust kokku:         sõimelapsi</t>
  </si>
  <si>
    <t xml:space="preserve">Toidupäeva arvestus </t>
  </si>
  <si>
    <t>Üksikaine õppijad</t>
  </si>
  <si>
    <t>Kool:</t>
  </si>
  <si>
    <t xml:space="preserve">Huvikool: </t>
  </si>
  <si>
    <t>tavaklassid:</t>
  </si>
  <si>
    <t>tasandusklassid - Paalalinna Kool</t>
  </si>
  <si>
    <t>s.h.õpil.arv mitte Viljandist</t>
  </si>
  <si>
    <t xml:space="preserve">                                hommikusöök</t>
  </si>
  <si>
    <t xml:space="preserve">                                lõunasöök</t>
  </si>
  <si>
    <t xml:space="preserve">                                õhtueine</t>
  </si>
  <si>
    <t>Söögikorra</t>
  </si>
  <si>
    <t xml:space="preserve"> maksumus:</t>
  </si>
  <si>
    <t>Sööjate</t>
  </si>
  <si>
    <t>arv:</t>
  </si>
  <si>
    <t>Kokku toiduraha arvestuslik tulu aastas</t>
  </si>
  <si>
    <t>p.s.ekstern-õpe</t>
  </si>
  <si>
    <t>3. Investeeringuobjekti asukoht:</t>
  </si>
  <si>
    <r>
      <t xml:space="preserve">4. Investeeringu liik: </t>
    </r>
    <r>
      <rPr>
        <i/>
        <sz val="10"/>
        <rFont val="Times New Roman"/>
        <family val="1"/>
        <charset val="186"/>
      </rPr>
      <t>kas uusehitus - rekonstrueerimine - renoveerimine - soetus</t>
    </r>
  </si>
  <si>
    <r>
      <t xml:space="preserve">20. Investeeringuprojekti kirjeldus: </t>
    </r>
    <r>
      <rPr>
        <sz val="8"/>
        <rFont val="Times New Roman"/>
        <family val="1"/>
        <charset val="186"/>
      </rPr>
      <t>(mis aastal milliseid töid tehakse koos orienteeruva maksumusega, kas riigihange on korraldatud,</t>
    </r>
  </si>
  <si>
    <r>
      <t xml:space="preserve">22. Millised tegevuskulud kaasnevad investeeringu valmimisel </t>
    </r>
    <r>
      <rPr>
        <sz val="8"/>
        <rFont val="Times New Roman"/>
        <family val="1"/>
        <charset val="186"/>
      </rPr>
      <t>(majandusliku sisu järgi, eurodes aasta kohta):</t>
    </r>
  </si>
  <si>
    <t>14. Kulud kokku 2014. ja järgnevatel aastatel:</t>
  </si>
  <si>
    <t>15. Tulud kokku 2014. ja järgnevatel aastatel:</t>
  </si>
  <si>
    <t>Kulud 2013.aastal:</t>
  </si>
  <si>
    <t>Tulud 2013.aastal:</t>
  </si>
  <si>
    <t>Lisa 24</t>
  </si>
  <si>
    <t>Lisa 23</t>
  </si>
  <si>
    <t>Lisa 25</t>
  </si>
  <si>
    <t>Lisa 26</t>
  </si>
  <si>
    <t>Lepingu sõlmimise kuu:</t>
  </si>
  <si>
    <t>Liisingu, rendi vms periood kuudes:</t>
  </si>
  <si>
    <t>Eeldatav intressi-määr:</t>
  </si>
  <si>
    <t>Eeldatav kogumaksumus (ilma intressita) kokku:</t>
  </si>
  <si>
    <t>Lisa 34</t>
  </si>
  <si>
    <t>Lisa 35</t>
  </si>
  <si>
    <t>Viljandi Lasteaed Karlsson</t>
  </si>
  <si>
    <t>Viljandi Lasteaed Midrimaa</t>
  </si>
  <si>
    <t>1.        Viljandi Lasteaed Krõlli eelarve projekt</t>
  </si>
  <si>
    <t>2.        Viljandi Lasteaed Karlssoni eelarve projekt</t>
  </si>
  <si>
    <t>3.        Viljandi Lasteaed Midrimaa eelarve projekt</t>
  </si>
  <si>
    <t>4.        Viljandi Lasteaed Männimäe eelarve projekt</t>
  </si>
  <si>
    <t>5.        Viljandi Lasteaed Mängupesa eelarve projekt</t>
  </si>
  <si>
    <t>6.        Viljandi Lasteaed Mesimummi eelarve projekt</t>
  </si>
  <si>
    <t>7.        Viljandi Jakobsoni Kooli eelarve projekt</t>
  </si>
  <si>
    <t>8.        Viljandi Kaare Kooli eelarve projekt</t>
  </si>
  <si>
    <t>9.        Viljandi Kesklinna Kooli eelarve projekt</t>
  </si>
  <si>
    <t>10.    Viljandi Paalalinna Kooli eelarve projekt</t>
  </si>
  <si>
    <t>11.    Viljandi Täiskasvanute Gümnaasiumi eelarve projekt</t>
  </si>
  <si>
    <t>12.    Viljandi Spordikooli eelarve projekt</t>
  </si>
  <si>
    <t>13.    Viljandi Muusikakooli eelarve projekt</t>
  </si>
  <si>
    <t>14.    Viljandi Huvikooli eelarve projekt</t>
  </si>
  <si>
    <t>15.    Viljandi Kunstikooli eelarve projekt</t>
  </si>
  <si>
    <t>16.    Viljandi Spordikeskuse eelarve projekt</t>
  </si>
  <si>
    <t>18.    Viljandi Nukuteatri eelarve projekt</t>
  </si>
  <si>
    <t>19.    Viljandi Linnaraamatukogu eelarve projekt</t>
  </si>
  <si>
    <t>20.    Kondase Keskuse eelarve projekt</t>
  </si>
  <si>
    <t>22.    Asutuste vahelised tehingute eelarve projekt</t>
  </si>
  <si>
    <t>23.    Hallatava asutuse koosseis</t>
  </si>
  <si>
    <t>24.    Pedagoogide tarifikatsioon</t>
  </si>
  <si>
    <t>25.    Laste arv hallatavas asutuses</t>
  </si>
  <si>
    <t>26.    Hallatava asutuse investeeringute eelarve projekt</t>
  </si>
  <si>
    <t>27.    Välisrahastusega tegevuste eelarve projekt</t>
  </si>
  <si>
    <t>28.    Hallatavate asutuse liisingud, üürid, rendid</t>
  </si>
  <si>
    <t>29.    Haridusvaldkonna kulude eelarve projekt</t>
  </si>
  <si>
    <t>30.    Kultuurivaldkonna kulude eelarve projekt</t>
  </si>
  <si>
    <t>31.    Viljandi Vana Veetorni eelarve projekt</t>
  </si>
  <si>
    <t>32.    Spordivaldkonna kulude eelarve projekt</t>
  </si>
  <si>
    <t>33.    Sotsiaalvaldkonna kulude eelarve projekt</t>
  </si>
  <si>
    <t>34.    Investeeringute koondtabel</t>
  </si>
  <si>
    <t>35.    Linnavara müük</t>
  </si>
  <si>
    <t>36.    Majandusvaldkonna kulude eelarve projekt</t>
  </si>
  <si>
    <t>37.    Avalike suhete ja turismivaldkonna kulude eelarve projekt</t>
  </si>
  <si>
    <t>38.    Linnavalitsuse kulude eelarve projekt</t>
  </si>
  <si>
    <t>39.    Linnavolikogu kulude eelarve projekt</t>
  </si>
  <si>
    <t>Viljandi Lasteaed Männimäe</t>
  </si>
  <si>
    <t>Viljandi Lasteaed Mängupesa</t>
  </si>
  <si>
    <t>Viljandi Lasteaed Mesimumm</t>
  </si>
  <si>
    <t>Viljandi Jakobsoni Kool</t>
  </si>
  <si>
    <t>Viljandi Kaare Kool</t>
  </si>
  <si>
    <t>Viljandi Kesklinna Kool</t>
  </si>
  <si>
    <t>Viljandi Paalalinna Kool</t>
  </si>
  <si>
    <t>Viljandi Täiskasvanute Gümnaasium</t>
  </si>
  <si>
    <t>Viljandi Spordikool</t>
  </si>
  <si>
    <t>Viljandi Muusikakool</t>
  </si>
  <si>
    <t>Viljandi Huvikool</t>
  </si>
  <si>
    <t>Viljandi Kunstikool</t>
  </si>
  <si>
    <t>Viljandi Spordikeskus</t>
  </si>
  <si>
    <t>Viljandi Nukuteater</t>
  </si>
  <si>
    <t>Viljandi Linnaraamatukogu</t>
  </si>
  <si>
    <t>Viljandi Päevakeskus</t>
  </si>
  <si>
    <t>Viljandi Linnavalitsus - Vana Veetorn</t>
  </si>
  <si>
    <t>Päevakeskuse toidu tulu</t>
  </si>
  <si>
    <t>Päevakeskuse Supiköögi tulu</t>
  </si>
  <si>
    <t>Päevakeskuse teenused</t>
  </si>
  <si>
    <t>Kultuuriasutustele annetused</t>
  </si>
  <si>
    <t>Kultuuriasutuste ringitasu</t>
  </si>
  <si>
    <t>Kultuuriasutuste piletitulu</t>
  </si>
  <si>
    <t>Kultuuriasutuste tasulised teenused</t>
  </si>
  <si>
    <t>Kultuuriasutuste rikutud raamatud, viivised</t>
  </si>
  <si>
    <t>Kultuuriasutuste kommunaalteenused</t>
  </si>
  <si>
    <t>Kultuuriasutuste ruumide üür</t>
  </si>
  <si>
    <t>Kultuuriasutuste laagrid, lastevanemate osamaks</t>
  </si>
  <si>
    <t>Kultuuriasutuste muud tulud</t>
  </si>
  <si>
    <t>Lasteaedade personali toiduraha</t>
  </si>
  <si>
    <t>Lasteaedade toiduraha lapsevanematelt</t>
  </si>
  <si>
    <t>Koolides töövihikute müük</t>
  </si>
  <si>
    <t>Kaotatud õpikud,  raamatud, teenused, kursused</t>
  </si>
  <si>
    <t>Muud tulud kultuurialasest tegevusest</t>
  </si>
  <si>
    <t>Lasteaedade õppekulud lapsevanematelt</t>
  </si>
  <si>
    <t>Spordikooli / Huvikooli ringitasu</t>
  </si>
  <si>
    <t>Kommunaalteenused</t>
  </si>
  <si>
    <t>Ruumide üür</t>
  </si>
  <si>
    <t>Laagrid, lastevanemate osamaks</t>
  </si>
  <si>
    <t>20826</t>
  </si>
  <si>
    <t>Viljandi Linnavolikogu</t>
  </si>
  <si>
    <t>KU010</t>
  </si>
  <si>
    <t>KU011</t>
  </si>
  <si>
    <t>5052</t>
  </si>
  <si>
    <t>KU015</t>
  </si>
  <si>
    <t>KU017</t>
  </si>
  <si>
    <t>KU016</t>
  </si>
  <si>
    <t>KU013</t>
  </si>
  <si>
    <t>KU014</t>
  </si>
  <si>
    <t>KU001</t>
  </si>
  <si>
    <t>KU003</t>
  </si>
  <si>
    <t>KU004</t>
  </si>
  <si>
    <t>KU005</t>
  </si>
  <si>
    <t>KU006</t>
  </si>
  <si>
    <t>KU007</t>
  </si>
  <si>
    <t>KU008</t>
  </si>
  <si>
    <t>Fraktsioonid</t>
  </si>
  <si>
    <t>KU009</t>
  </si>
  <si>
    <t>KU020</t>
  </si>
  <si>
    <t>KU022</t>
  </si>
  <si>
    <t>Volikogu poolt ostetud teenused</t>
  </si>
  <si>
    <t>KU024</t>
  </si>
  <si>
    <t>KU025</t>
  </si>
  <si>
    <t>KU028</t>
  </si>
  <si>
    <t>KU029</t>
  </si>
  <si>
    <t>KU030</t>
  </si>
  <si>
    <t>Lisaks on administreerimiskulud (sh kuulutused, bürookulu), mis on kantselei haldusalas.</t>
  </si>
  <si>
    <t>Viljandi Linnavalitsus</t>
  </si>
  <si>
    <t>Kantselei</t>
  </si>
  <si>
    <t>KU062</t>
  </si>
  <si>
    <t>KU063</t>
  </si>
  <si>
    <t>KU064</t>
  </si>
  <si>
    <t>KU065</t>
  </si>
  <si>
    <t>KU066</t>
  </si>
  <si>
    <t>KU067</t>
  </si>
  <si>
    <t>KU068</t>
  </si>
  <si>
    <t>KU069</t>
  </si>
  <si>
    <t>KU072</t>
  </si>
  <si>
    <t>KU074</t>
  </si>
  <si>
    <t>RE004</t>
  </si>
  <si>
    <t>KU076</t>
  </si>
  <si>
    <t>KU077</t>
  </si>
  <si>
    <t>KU078</t>
  </si>
  <si>
    <t>KU079</t>
  </si>
  <si>
    <t>KU087</t>
  </si>
  <si>
    <t>KU082</t>
  </si>
  <si>
    <t>KU083</t>
  </si>
  <si>
    <t>KU084</t>
  </si>
  <si>
    <t>KU085</t>
  </si>
  <si>
    <t>KU086</t>
  </si>
  <si>
    <t>KU088</t>
  </si>
  <si>
    <t>KU089</t>
  </si>
  <si>
    <t>KU090</t>
  </si>
  <si>
    <t>KU091</t>
  </si>
  <si>
    <t>KU092</t>
  </si>
  <si>
    <t>KU093</t>
  </si>
  <si>
    <t>KU094</t>
  </si>
  <si>
    <t>KU095</t>
  </si>
  <si>
    <t>KU096</t>
  </si>
  <si>
    <t>KU097</t>
  </si>
  <si>
    <t>KU098</t>
  </si>
  <si>
    <t>KU099</t>
  </si>
  <si>
    <t>KU100</t>
  </si>
  <si>
    <t>KU018</t>
  </si>
  <si>
    <t>KU019</t>
  </si>
  <si>
    <t>KU021</t>
  </si>
  <si>
    <t>KU023</t>
  </si>
  <si>
    <t>KU026</t>
  </si>
  <si>
    <t>KU027</t>
  </si>
  <si>
    <t>Kantselei Kokku</t>
  </si>
  <si>
    <t>Kantselei - IT</t>
  </si>
  <si>
    <t>Kantselei - IT Kokku</t>
  </si>
  <si>
    <t>Kantselei - linnasekretär</t>
  </si>
  <si>
    <t>KU070</t>
  </si>
  <si>
    <t>KU071</t>
  </si>
  <si>
    <t>Kantselei - linnasekretär Kokku</t>
  </si>
  <si>
    <t>Kantselei, rahandusamet</t>
  </si>
  <si>
    <t>KU075</t>
  </si>
  <si>
    <t>Kantselei, rahandusamet Kokku</t>
  </si>
  <si>
    <t>Linnapea</t>
  </si>
  <si>
    <t>4520</t>
  </si>
  <si>
    <t>KU145</t>
  </si>
  <si>
    <t>VOL ühisüritused</t>
  </si>
  <si>
    <t>4528</t>
  </si>
  <si>
    <t>KU142</t>
  </si>
  <si>
    <t>Linnade Liidu liikmemaks</t>
  </si>
  <si>
    <t>KU143</t>
  </si>
  <si>
    <t>Muud liikmemaksud, VOL</t>
  </si>
  <si>
    <t>4529</t>
  </si>
  <si>
    <t>KU144</t>
  </si>
  <si>
    <t>Rahvusvaheliste organisatsioonide liikmemaks</t>
  </si>
  <si>
    <t>KU054</t>
  </si>
  <si>
    <t>Linnapea ja linnavalitsuse liikmete töötasu</t>
  </si>
  <si>
    <t>KU055</t>
  </si>
  <si>
    <t>Linnapea ja linnavalitsuse liikmete toetused</t>
  </si>
  <si>
    <t>KU050</t>
  </si>
  <si>
    <t>Linna avaliku teenistuse ametnike toetused</t>
  </si>
  <si>
    <t>5002</t>
  </si>
  <si>
    <t>KU051</t>
  </si>
  <si>
    <t>Linna töötajate töötasu</t>
  </si>
  <si>
    <t>KU052</t>
  </si>
  <si>
    <t>Linna töötajate toetused</t>
  </si>
  <si>
    <t>KU058</t>
  </si>
  <si>
    <t>Linnavalitsuse pirukad, linnapea vastuvõtt</t>
  </si>
  <si>
    <t>Kingitused omadele</t>
  </si>
  <si>
    <t>KU057</t>
  </si>
  <si>
    <t>5056</t>
  </si>
  <si>
    <t>KU060</t>
  </si>
  <si>
    <t>Õppekulude hüvitamine erisoodustusena</t>
  </si>
  <si>
    <t>45008</t>
  </si>
  <si>
    <t>KU141</t>
  </si>
  <si>
    <t>Linnapea Kokku</t>
  </si>
  <si>
    <t>KU080</t>
  </si>
  <si>
    <t>6080</t>
  </si>
  <si>
    <t>RRE</t>
  </si>
  <si>
    <t>Reservfond</t>
  </si>
  <si>
    <t>Viljandi Linnavalitsus Kokku</t>
  </si>
  <si>
    <t>Eelarve eest vastutaja</t>
  </si>
  <si>
    <t>Eelarveosa</t>
  </si>
  <si>
    <t>Reservist eraldatud</t>
  </si>
  <si>
    <t>Viljandimaa Omavalitsuste Liidu liikmemaks</t>
  </si>
  <si>
    <t>Muud kulud, sh e-arvekeskus</t>
  </si>
  <si>
    <t>Maksud erisoodustustelt</t>
  </si>
  <si>
    <t>Maksud erisoodustustelt - õppelaen</t>
  </si>
  <si>
    <t>45</t>
  </si>
  <si>
    <t>60</t>
  </si>
  <si>
    <t>Muud toetused</t>
  </si>
  <si>
    <t>Muud tegevuskulud</t>
  </si>
  <si>
    <t/>
  </si>
  <si>
    <t>Linnaarsti kulud planeeritud sotsiaalameti haldusalasse.</t>
  </si>
  <si>
    <t>Avalike suhete ja turismiamet</t>
  </si>
  <si>
    <t>450003</t>
  </si>
  <si>
    <t>Turism - MTÜ-le Viljandimaa Turism</t>
  </si>
  <si>
    <t>5525</t>
  </si>
  <si>
    <t>KU223</t>
  </si>
  <si>
    <t>Viljandi Rahvusvahelised Hansapäevad  2015</t>
  </si>
  <si>
    <t>Majandusamet</t>
  </si>
  <si>
    <t>Majandusvaldkonna abilinnapea</t>
  </si>
  <si>
    <t>450000</t>
  </si>
  <si>
    <t>5512</t>
  </si>
  <si>
    <t>Videovalve linnas</t>
  </si>
  <si>
    <t>MTÜ Eesti Naabrivalve</t>
  </si>
  <si>
    <t>4139</t>
  </si>
  <si>
    <t>Konkursid "Värvid, lilled, valgus linna"</t>
  </si>
  <si>
    <t>Restaureerimistoetused, Värvid linna</t>
  </si>
  <si>
    <t>KU295</t>
  </si>
  <si>
    <t>Töötasu</t>
  </si>
  <si>
    <t>KU296</t>
  </si>
  <si>
    <t>Sotsmaks</t>
  </si>
  <si>
    <t>KU297</t>
  </si>
  <si>
    <t>KU298</t>
  </si>
  <si>
    <t>Adminkulu</t>
  </si>
  <si>
    <t>RE009</t>
  </si>
  <si>
    <t>KU306</t>
  </si>
  <si>
    <t>55122</t>
  </si>
  <si>
    <t>Tänavavalgustuse elekter</t>
  </si>
  <si>
    <t>KÜ-de prügikogumis-süsteemi juurutamine</t>
  </si>
  <si>
    <t>KU267</t>
  </si>
  <si>
    <t>Kirsimäe kiige remont</t>
  </si>
  <si>
    <t>Lillede istutus, hooldus</t>
  </si>
  <si>
    <t>KU283</t>
  </si>
  <si>
    <t>Jäätmete koristus</t>
  </si>
  <si>
    <t>KU286</t>
  </si>
  <si>
    <t>Võsa raie ja niitmine</t>
  </si>
  <si>
    <t>KU224</t>
  </si>
  <si>
    <t>Ettevõtlus</t>
  </si>
  <si>
    <t>RE012</t>
  </si>
  <si>
    <t>KU248</t>
  </si>
  <si>
    <t>Kino Rubiin lammutamine</t>
  </si>
  <si>
    <t>KU250</t>
  </si>
  <si>
    <t>6010</t>
  </si>
  <si>
    <t>KU239</t>
  </si>
  <si>
    <t>Linna vara haldus - maamaks, riigilõiv</t>
  </si>
  <si>
    <t>RE010</t>
  </si>
  <si>
    <t>Majandusamet - Midrimaa LA renoveerimise lisatööd</t>
  </si>
  <si>
    <t>Teede remont</t>
  </si>
  <si>
    <t xml:space="preserve">Stara Pasova projekt </t>
  </si>
  <si>
    <t>Majandusamet reservist</t>
  </si>
  <si>
    <t>KU550</t>
  </si>
  <si>
    <t>KU551</t>
  </si>
  <si>
    <t>KU552</t>
  </si>
  <si>
    <t>KU558</t>
  </si>
  <si>
    <t>KU560</t>
  </si>
  <si>
    <t>Vähekindlustatud perede laste koolitoit-sotsiaalameti haldusala</t>
  </si>
  <si>
    <t>KU561</t>
  </si>
  <si>
    <t>KU563</t>
  </si>
  <si>
    <t>Kutseõppe stipendium</t>
  </si>
  <si>
    <t>KU564</t>
  </si>
  <si>
    <t>Nimelised stipendiumid</t>
  </si>
  <si>
    <t>KU565</t>
  </si>
  <si>
    <t>KU618</t>
  </si>
  <si>
    <t>Õppestipendiumid</t>
  </si>
  <si>
    <t>KU619</t>
  </si>
  <si>
    <t>Vähekindlustatud perede üliõpilaste toetus</t>
  </si>
  <si>
    <t>KU609</t>
  </si>
  <si>
    <t>Õpetajate päeva tähistamine</t>
  </si>
  <si>
    <t>KU625</t>
  </si>
  <si>
    <t>Hariduse reserv</t>
  </si>
  <si>
    <t>KU548</t>
  </si>
  <si>
    <t>KU549</t>
  </si>
  <si>
    <t>KU553</t>
  </si>
  <si>
    <t>KU554</t>
  </si>
  <si>
    <t>KU555</t>
  </si>
  <si>
    <t>KU556</t>
  </si>
  <si>
    <t>Lasteaiateenus eest tasumine</t>
  </si>
  <si>
    <t>KU557</t>
  </si>
  <si>
    <t>Kooliteenuse eest tasumine</t>
  </si>
  <si>
    <t>KU584</t>
  </si>
  <si>
    <t>A.Maramaa nim.matemaatikavõistlus</t>
  </si>
  <si>
    <t>KU604</t>
  </si>
  <si>
    <t>Täiskasvanute koolituse toetuseks</t>
  </si>
  <si>
    <t>KU607</t>
  </si>
  <si>
    <t>Hariduskonverents</t>
  </si>
  <si>
    <t>KU608</t>
  </si>
  <si>
    <t>Hariduse teabepäev</t>
  </si>
  <si>
    <t>KU610</t>
  </si>
  <si>
    <t>Projekt "Koolide uksed lahti, aknad valgeks"</t>
  </si>
  <si>
    <t>KU612</t>
  </si>
  <si>
    <t>C.R.J.Gümnaasiumi füüsikavõistlus</t>
  </si>
  <si>
    <t>KU613</t>
  </si>
  <si>
    <t>Nõustamisteenuse ostmine</t>
  </si>
  <si>
    <t>KU614</t>
  </si>
  <si>
    <t>Muud hariduskulud</t>
  </si>
  <si>
    <t>KU616</t>
  </si>
  <si>
    <t>Seminar "Toit kui osa inimese loovusest"</t>
  </si>
  <si>
    <t>KU620</t>
  </si>
  <si>
    <t>SA Archimedes projekt "Vesi- elu allikas"</t>
  </si>
  <si>
    <t>KU559</t>
  </si>
  <si>
    <t>KU615</t>
  </si>
  <si>
    <t>MTÜ Elektroonikaring</t>
  </si>
  <si>
    <t>Hariduskulud</t>
  </si>
  <si>
    <t>Reservfondist</t>
  </si>
  <si>
    <t>Sihtotstarbelised eraldised riigilt ja linnalt  Viljandi Vaba Waldorfkooli Ühing MTÜ-le</t>
  </si>
  <si>
    <t>Kultuurivaldkonna kulud</t>
  </si>
  <si>
    <t>KU421</t>
  </si>
  <si>
    <t>Noortekeskus</t>
  </si>
  <si>
    <t>KU422</t>
  </si>
  <si>
    <t>KU423</t>
  </si>
  <si>
    <t>KU424</t>
  </si>
  <si>
    <t>KU425</t>
  </si>
  <si>
    <t>KU429</t>
  </si>
  <si>
    <t>KU431</t>
  </si>
  <si>
    <t>KU433</t>
  </si>
  <si>
    <t>KU415</t>
  </si>
  <si>
    <t>MTÜ Teeme</t>
  </si>
  <si>
    <t>KU416</t>
  </si>
  <si>
    <t>BÄM 2012 korraldusmeeskond</t>
  </si>
  <si>
    <t>KU417</t>
  </si>
  <si>
    <t>SA Ugala Teater</t>
  </si>
  <si>
    <t>KU426</t>
  </si>
  <si>
    <t>Kodutütred, Sakala Malev, Kaitseliit</t>
  </si>
  <si>
    <t>KU478</t>
  </si>
  <si>
    <t>KU487</t>
  </si>
  <si>
    <t>KU488</t>
  </si>
  <si>
    <t>KU490</t>
  </si>
  <si>
    <t>KU491</t>
  </si>
  <si>
    <t>KU492</t>
  </si>
  <si>
    <t>KU493</t>
  </si>
  <si>
    <t>RE006</t>
  </si>
  <si>
    <t>KU435</t>
  </si>
  <si>
    <t>Vabadussõja Mälestiste Hoidmise Selts</t>
  </si>
  <si>
    <t>KU436</t>
  </si>
  <si>
    <t>KU438</t>
  </si>
  <si>
    <t>KU439</t>
  </si>
  <si>
    <t>KU440</t>
  </si>
  <si>
    <t>KU442</t>
  </si>
  <si>
    <t>KU480</t>
  </si>
  <si>
    <t>KU481</t>
  </si>
  <si>
    <t>KU482</t>
  </si>
  <si>
    <t>KU486</t>
  </si>
  <si>
    <t>KU479</t>
  </si>
  <si>
    <t>KU484</t>
  </si>
  <si>
    <t>MTÜ Rock Ramp</t>
  </si>
  <si>
    <t>KU485</t>
  </si>
  <si>
    <t>MTÜ Viljandimaa Rahvakultuuri selts</t>
  </si>
  <si>
    <t>MTÜ Viljandimaa Rahvakultuuriselts</t>
  </si>
  <si>
    <t>KU494</t>
  </si>
  <si>
    <t>KULTUUR  - komisjoni otsusega antavad toetused</t>
  </si>
  <si>
    <t>KU496</t>
  </si>
  <si>
    <t>KU497</t>
  </si>
  <si>
    <t>TÜ Viljandi Kultuuriakadeemia</t>
  </si>
  <si>
    <t>KU498</t>
  </si>
  <si>
    <t>SA Johann Köleri Fond</t>
  </si>
  <si>
    <t>KU499</t>
  </si>
  <si>
    <t>MTÜ Hurma Kinnase tantsu ja moekool</t>
  </si>
  <si>
    <t>KU503</t>
  </si>
  <si>
    <t>MTÜ Viljandi vanamuusika festival</t>
  </si>
  <si>
    <t>KU504</t>
  </si>
  <si>
    <t>MTÜ Bonifatiuse Gild</t>
  </si>
  <si>
    <t>KU505</t>
  </si>
  <si>
    <t>Viljandimaa Ingeri-Soome Kultuuriselts</t>
  </si>
  <si>
    <t>KU506</t>
  </si>
  <si>
    <t>Viljandi Slaavi kultuuri ühing</t>
  </si>
  <si>
    <t>KU507</t>
  </si>
  <si>
    <t>MTÜ Eesti Pärimusmuusika Keskus</t>
  </si>
  <si>
    <t>KU508</t>
  </si>
  <si>
    <t>Viljandi kultuuriseltsi Koit segakoor</t>
  </si>
  <si>
    <t>KU509</t>
  </si>
  <si>
    <t>Sakala meeskoor</t>
  </si>
  <si>
    <t>KU510</t>
  </si>
  <si>
    <t>Viljandi Helikunstiselts naiskoor Eha</t>
  </si>
  <si>
    <t>KU511</t>
  </si>
  <si>
    <t>Maie Roosimaa Leola</t>
  </si>
  <si>
    <t>Maie Roosimaa Mulgi Marid</t>
  </si>
  <si>
    <t>MTÜ Rahvakultuuriselts Vabajalg</t>
  </si>
  <si>
    <t>KU512</t>
  </si>
  <si>
    <t>MTÜ Viljandi Helikunsti Selts, Linnakapell</t>
  </si>
  <si>
    <t>KU513</t>
  </si>
  <si>
    <t>MTÜ Viljandimaa Kammerkoor</t>
  </si>
  <si>
    <t>KU514</t>
  </si>
  <si>
    <t>EELK Viljandi Pauluse koguduse segakoor</t>
  </si>
  <si>
    <t>KU516</t>
  </si>
  <si>
    <t>Viljandi Pensionäride Ühendus klubi Elurõõm segatantsurühma tegevus</t>
  </si>
  <si>
    <t>KU517</t>
  </si>
  <si>
    <t>Seasaare Näitemängu Selts</t>
  </si>
  <si>
    <t>KU518</t>
  </si>
  <si>
    <t>MTÜ Pimedate Ööde Filmifestival</t>
  </si>
  <si>
    <t>KU520</t>
  </si>
  <si>
    <t>Evestuudio MTÜ</t>
  </si>
  <si>
    <t>KU521</t>
  </si>
  <si>
    <t>MTÜ Oma Stuudio</t>
  </si>
  <si>
    <t>KU522</t>
  </si>
  <si>
    <t>MTÜ Viljandimaa Rahvakunstiühing</t>
  </si>
  <si>
    <t>KU523</t>
  </si>
  <si>
    <t>Klubi Ajaratas</t>
  </si>
  <si>
    <t>KU524</t>
  </si>
  <si>
    <t>Heiki Raudla - Sakala kalender</t>
  </si>
  <si>
    <t>KU526</t>
  </si>
  <si>
    <t>KU527</t>
  </si>
  <si>
    <t>Viljandi Invateater "Karlanda"</t>
  </si>
  <si>
    <t>KU528</t>
  </si>
  <si>
    <t>MTÜ Viljandi Keldristuudio</t>
  </si>
  <si>
    <t>KU529</t>
  </si>
  <si>
    <t>Viljandi muuseum</t>
  </si>
  <si>
    <t>KU530</t>
  </si>
  <si>
    <t>MTÜ Viljandimaa Singel</t>
  </si>
  <si>
    <t>KU533</t>
  </si>
  <si>
    <t>Tantsuklubi Linavästrik</t>
  </si>
  <si>
    <t>KU534</t>
  </si>
  <si>
    <t>Viljandimaa Puuetega Inimeste Nõukoda</t>
  </si>
  <si>
    <t>KU535</t>
  </si>
  <si>
    <t>Viljandi Maagümnaasium</t>
  </si>
  <si>
    <t>KU536</t>
  </si>
  <si>
    <t>Jaani kogudusele käärkambri remondiks, sihtfin Muinsuskaitseametilt</t>
  </si>
  <si>
    <t>KU537</t>
  </si>
  <si>
    <t>KU538</t>
  </si>
  <si>
    <t>Babtistikogudusele tuletõrjesignalisatsiooni süsteemi väljaehitamiseks</t>
  </si>
  <si>
    <t>RE007</t>
  </si>
  <si>
    <t>RE008</t>
  </si>
  <si>
    <t>450002</t>
  </si>
  <si>
    <t>Üritusteks toetused</t>
  </si>
  <si>
    <t>45009</t>
  </si>
  <si>
    <t>Eelnevate aastate toetused</t>
  </si>
  <si>
    <t>+ märgist saab avada loetelu</t>
  </si>
  <si>
    <t>Spordivaldkonna kulud</t>
  </si>
  <si>
    <t>KU352</t>
  </si>
  <si>
    <t>KU374</t>
  </si>
  <si>
    <t>Paistu vallale Tervisekeskuse toetus</t>
  </si>
  <si>
    <t>RE003</t>
  </si>
  <si>
    <t>KU399</t>
  </si>
  <si>
    <t>KU384</t>
  </si>
  <si>
    <t>KU395</t>
  </si>
  <si>
    <t>spordivahendite ostmise projekt</t>
  </si>
  <si>
    <t>KU401</t>
  </si>
  <si>
    <t>MTÜ Spordiürituste Korraldamise Klubi, Kuldliiga etapp</t>
  </si>
  <si>
    <t>KU408</t>
  </si>
  <si>
    <t>Linna esindavad võistkonnad</t>
  </si>
  <si>
    <t>KU354</t>
  </si>
  <si>
    <t>MTÜ Viljandi Laskurklubi</t>
  </si>
  <si>
    <t>KU355</t>
  </si>
  <si>
    <t>MTÜ Viljandi Vee- ja Motospordiklubi</t>
  </si>
  <si>
    <t>KU356</t>
  </si>
  <si>
    <t xml:space="preserve">MTÜ Viljandi Rattaklubi </t>
  </si>
  <si>
    <t>KU357</t>
  </si>
  <si>
    <t>Viljandi Käsipalliklubi HC</t>
  </si>
  <si>
    <t>KU358</t>
  </si>
  <si>
    <t>MTÜ SK Viljandi Volle</t>
  </si>
  <si>
    <t>KU359</t>
  </si>
  <si>
    <t>MTÜ Viljandi Saalihokiklubi</t>
  </si>
  <si>
    <t>KU360</t>
  </si>
  <si>
    <t>MTÜ Sulgpalliklubi Viljandi Sulelised</t>
  </si>
  <si>
    <t>KU361</t>
  </si>
  <si>
    <t>MTÜ Viljandi Lauatenniseklubi Sakala</t>
  </si>
  <si>
    <t>KU362</t>
  </si>
  <si>
    <t>MTÜ Viljandi Jalgpalliklubi Tulevik</t>
  </si>
  <si>
    <t>KU364</t>
  </si>
  <si>
    <t>Viljandi kergejõustikuselts Sakala</t>
  </si>
  <si>
    <t>KU365</t>
  </si>
  <si>
    <t>KU366</t>
  </si>
  <si>
    <t>MTÜ Viljandimaa Ratsaspordiklubi</t>
  </si>
  <si>
    <t>KU367</t>
  </si>
  <si>
    <t>Viljandi Spordiveteranide koondis</t>
  </si>
  <si>
    <t>KU368</t>
  </si>
  <si>
    <t>Maleklubi CC Fellin</t>
  </si>
  <si>
    <t>KU371</t>
  </si>
  <si>
    <t>Viljandi Sõudeklubi</t>
  </si>
  <si>
    <t>KU372</t>
  </si>
  <si>
    <t>Viljandi Aerutamisklubi</t>
  </si>
  <si>
    <t>Holstre-Polli tervisekeskus</t>
  </si>
  <si>
    <t>KU376</t>
  </si>
  <si>
    <t>Jäähalli kasutamine</t>
  </si>
  <si>
    <t>KU378</t>
  </si>
  <si>
    <t>MTÜ Viljandimaa Spordiliit</t>
  </si>
  <si>
    <t>KU379</t>
  </si>
  <si>
    <t>Tervisespordiklubi Joosu</t>
  </si>
  <si>
    <t>KU382</t>
  </si>
  <si>
    <t>Südamenädala üritused</t>
  </si>
  <si>
    <t>KU390</t>
  </si>
  <si>
    <t>V. Kalami mälestusvõistlused</t>
  </si>
  <si>
    <t>KU392</t>
  </si>
  <si>
    <t>KU393</t>
  </si>
  <si>
    <t>Viljandi Maadlusklubi Tulevik</t>
  </si>
  <si>
    <t>KU396</t>
  </si>
  <si>
    <t>KU400</t>
  </si>
  <si>
    <t>MTÜ Motospordiklubi Nord</t>
  </si>
  <si>
    <t>KU404</t>
  </si>
  <si>
    <t>Viljandi suusaklubi</t>
  </si>
  <si>
    <t>KU405</t>
  </si>
  <si>
    <t>MTÜ Raudmulk</t>
  </si>
  <si>
    <t>KU409</t>
  </si>
  <si>
    <t>Koos kalale MTÜ</t>
  </si>
  <si>
    <t>KU410</t>
  </si>
  <si>
    <t>Navaca Racing SK MTÜ</t>
  </si>
  <si>
    <t>KU413</t>
  </si>
  <si>
    <t xml:space="preserve">Spordivaldkonna reserv </t>
  </si>
  <si>
    <t>Reservfondist toetused</t>
  </si>
  <si>
    <t>Varasemad toetused</t>
  </si>
  <si>
    <t>Sport - komisjoni otsusega antavad toetused</t>
  </si>
  <si>
    <t>Sotsiaalvaldkonna kulud</t>
  </si>
  <si>
    <t>KU665</t>
  </si>
  <si>
    <t>KU669</t>
  </si>
  <si>
    <t>Tasuta sõit 4 ja enam lapsega peredele</t>
  </si>
  <si>
    <t>KU675</t>
  </si>
  <si>
    <t>Toimetulekutoetus</t>
  </si>
  <si>
    <t>KU638</t>
  </si>
  <si>
    <t>Invatakso kulud toetused</t>
  </si>
  <si>
    <t>KU639</t>
  </si>
  <si>
    <t>KU642</t>
  </si>
  <si>
    <t>4137</t>
  </si>
  <si>
    <t>KU643</t>
  </si>
  <si>
    <t>Hooldajatoetus maksud</t>
  </si>
  <si>
    <t>KU656</t>
  </si>
  <si>
    <t>KU680</t>
  </si>
  <si>
    <t>Toetused eraisikutele</t>
  </si>
  <si>
    <t>KU685</t>
  </si>
  <si>
    <t>Ravikindlustuseta isikute ravi - linnaarst - ravimid jms</t>
  </si>
  <si>
    <t>KU687</t>
  </si>
  <si>
    <t>KU688</t>
  </si>
  <si>
    <t>KU689</t>
  </si>
  <si>
    <t>KU677</t>
  </si>
  <si>
    <t>Töötasu toimetulekust - Sotsiaalteenuste osutamise haldus</t>
  </si>
  <si>
    <t>KU678</t>
  </si>
  <si>
    <t>Sotsmaks toimetulekust - Sotsiaalteenuste osutamise haldus</t>
  </si>
  <si>
    <t>KU679</t>
  </si>
  <si>
    <t>Töötuskindl  toimetulekust - Sotsiaalteenuste osutamise haldus</t>
  </si>
  <si>
    <t>KU691</t>
  </si>
  <si>
    <t>KU692</t>
  </si>
  <si>
    <t>KU694</t>
  </si>
  <si>
    <t>Sotsiaalvaldkonna reserv erakorraline</t>
  </si>
  <si>
    <t>KU726</t>
  </si>
  <si>
    <t>Elektriautode kindlustus</t>
  </si>
  <si>
    <t>KU725</t>
  </si>
  <si>
    <t>Muud sõidukite ülalpidamise kulud - elektriauto laadimine</t>
  </si>
  <si>
    <t>KU637</t>
  </si>
  <si>
    <t>Invatakso kulud arvetega</t>
  </si>
  <si>
    <t>KU648</t>
  </si>
  <si>
    <t>KU651</t>
  </si>
  <si>
    <t>Tasuline hooldus</t>
  </si>
  <si>
    <t>KU653</t>
  </si>
  <si>
    <t>Tasuline hooldusravi</t>
  </si>
  <si>
    <t>KU657</t>
  </si>
  <si>
    <t>KU658</t>
  </si>
  <si>
    <t>KU660</t>
  </si>
  <si>
    <t>KU666</t>
  </si>
  <si>
    <t>KU667</t>
  </si>
  <si>
    <t>KU670</t>
  </si>
  <si>
    <t>KU676</t>
  </si>
  <si>
    <t>KU681</t>
  </si>
  <si>
    <t>Toetused arvetega</t>
  </si>
  <si>
    <t>KU693</t>
  </si>
  <si>
    <t>5527</t>
  </si>
  <si>
    <t>KU652</t>
  </si>
  <si>
    <t>Tasuline hooldus SA Viljandimaa Hoolekandekeskuses</t>
  </si>
  <si>
    <t>MTÜ Päevakeskus Vinger</t>
  </si>
  <si>
    <t>KU631</t>
  </si>
  <si>
    <t>SOTSIAAL - komisjoni otsusega antavad toetused</t>
  </si>
  <si>
    <t>KU633</t>
  </si>
  <si>
    <t>KU634</t>
  </si>
  <si>
    <t>MTÜ Viljandi Kurtide Ühing</t>
  </si>
  <si>
    <t>KU636</t>
  </si>
  <si>
    <t>Viljandimaa Südameliit</t>
  </si>
  <si>
    <t>KU640</t>
  </si>
  <si>
    <t>Toetused ühingutele</t>
  </si>
  <si>
    <t>KU641</t>
  </si>
  <si>
    <t>MTÜ Viljandimaa Puuetega Inimeste Nõukoda</t>
  </si>
  <si>
    <t>KU644</t>
  </si>
  <si>
    <t>MTÜ Viljandi Maakonna Pensionäride Ühendus</t>
  </si>
  <si>
    <t>KU645</t>
  </si>
  <si>
    <t>KU646</t>
  </si>
  <si>
    <t>KU647</t>
  </si>
  <si>
    <t>KU649</t>
  </si>
  <si>
    <t>MTÜ Viljandi Pensionäride Liit</t>
  </si>
  <si>
    <t>KU650</t>
  </si>
  <si>
    <t>KU662</t>
  </si>
  <si>
    <t>MTÜ Viljandimaa Lasterikaste Perede Ühendus</t>
  </si>
  <si>
    <t>KU663</t>
  </si>
  <si>
    <t>MTÜ Töötoad</t>
  </si>
  <si>
    <t>KU664</t>
  </si>
  <si>
    <t>MTÜ Inglilapsed</t>
  </si>
  <si>
    <t>KU668</t>
  </si>
  <si>
    <t>MTÜ Päikesekillu Perekeskus</t>
  </si>
  <si>
    <t>KU671</t>
  </si>
  <si>
    <t>MTÜ Viljandimaa Naiste Varjupaik</t>
  </si>
  <si>
    <t>KU690</t>
  </si>
  <si>
    <t>MTÜ Nõutuba</t>
  </si>
  <si>
    <t>KU696</t>
  </si>
  <si>
    <t>Projekt "Kuidas aidata last"</t>
  </si>
  <si>
    <t>KU697</t>
  </si>
  <si>
    <t>Projekt "Tööharjutus"</t>
  </si>
  <si>
    <t>KU702</t>
  </si>
  <si>
    <t>Memento Viljandi Ühendus</t>
  </si>
  <si>
    <t>KU703</t>
  </si>
  <si>
    <t>Viljandi Diabeetikute Selts</t>
  </si>
  <si>
    <t>KU704</t>
  </si>
  <si>
    <t>Viljandimaa Naisliit</t>
  </si>
  <si>
    <t>KU705</t>
  </si>
  <si>
    <t>MTÜ Represseeritute Klubi Viljandis</t>
  </si>
  <si>
    <t>KU706</t>
  </si>
  <si>
    <t>Eesti Sõjameeste Sakala Ühing</t>
  </si>
  <si>
    <t>KU707</t>
  </si>
  <si>
    <t>Endiste Poliitvangide Viljandimaa Ühing</t>
  </si>
  <si>
    <t>KU708</t>
  </si>
  <si>
    <t>Viljandimaa Vähihaigete Tugirühm</t>
  </si>
  <si>
    <t>KU709</t>
  </si>
  <si>
    <t>Viljandimaa Psoriaasihaigete tugirühm</t>
  </si>
  <si>
    <t>KU710</t>
  </si>
  <si>
    <t>Viljandi Reumaliit</t>
  </si>
  <si>
    <t>KU711</t>
  </si>
  <si>
    <t>Viljandi Ratastooliklubi</t>
  </si>
  <si>
    <t>KU712</t>
  </si>
  <si>
    <t>Viljandimaa Epilepsia Ühing</t>
  </si>
  <si>
    <t>KU713</t>
  </si>
  <si>
    <t>Viljandi Vaimupuuetega Inimeste Tugiliit</t>
  </si>
  <si>
    <t>KU714</t>
  </si>
  <si>
    <t>Viljandi Vaegkuuljate Ühing</t>
  </si>
  <si>
    <t>KU715</t>
  </si>
  <si>
    <t>Sclerosis Multiplexi Viljandi ühing</t>
  </si>
  <si>
    <t>KU716</t>
  </si>
  <si>
    <t>Kutsehaigete ühing</t>
  </si>
  <si>
    <t>KU717</t>
  </si>
  <si>
    <t>KU718</t>
  </si>
  <si>
    <t>Viljandimaa Invaühing</t>
  </si>
  <si>
    <t>KU719</t>
  </si>
  <si>
    <t>Viljandimaa Pimedate Ühing</t>
  </si>
  <si>
    <t>KU720</t>
  </si>
  <si>
    <t>MTÜ Singel Kodu</t>
  </si>
  <si>
    <t xml:space="preserve">Toetused </t>
  </si>
  <si>
    <t>KU630</t>
  </si>
  <si>
    <t>+ märgist saab avada</t>
  </si>
  <si>
    <t>Lisa 22</t>
  </si>
  <si>
    <r>
      <rPr>
        <b/>
        <sz val="10"/>
        <rFont val="Times New Roman"/>
        <family val="1"/>
        <charset val="186"/>
      </rPr>
      <t>Lisa 26</t>
    </r>
    <r>
      <rPr>
        <sz val="10"/>
        <rFont val="Times New Roman"/>
        <family val="1"/>
        <charset val="186"/>
      </rPr>
      <t xml:space="preserve">, </t>
    </r>
    <r>
      <rPr>
        <sz val="10"/>
        <color indexed="10"/>
        <rFont val="Times New Roman"/>
        <family val="1"/>
        <charset val="186"/>
      </rPr>
      <t>esitatakse elektrooni-</t>
    </r>
  </si>
  <si>
    <t>Lisa 27</t>
  </si>
  <si>
    <t>SAKALA KESKUS</t>
  </si>
  <si>
    <t>SAKALA KESKUS - Kondase Keskus</t>
  </si>
  <si>
    <t>2012 eelarve täitmine</t>
  </si>
  <si>
    <t>2014. a eelarve projekt kokku</t>
  </si>
  <si>
    <t>Töötasukulu peab võrduma koosseisutabelis tooduga!</t>
  </si>
  <si>
    <t>Eesnimi</t>
  </si>
  <si>
    <t>Perekonnanimi</t>
  </si>
  <si>
    <t>Koefitsendiga 1,02 korrutatud ehk eelarvetabelisse sisestada:</t>
  </si>
  <si>
    <t>Laste arv seisuga 10.09.13.a.</t>
  </si>
  <si>
    <t>Lasteaia õppekulu ja toiduraha arvestus 2014. a eelarvesse</t>
  </si>
  <si>
    <t>Õpilaste ja klasside arv koolides seisuga 10. september 2013. a</t>
  </si>
  <si>
    <t>Huvikoolide õpilaste arvud seisuga 10. september 2013. a</t>
  </si>
  <si>
    <t>Asutuse koosseis  2014. a eelarves (koolides linna poolt finantseeritav  koosseis)</t>
  </si>
  <si>
    <t>Hallatava asutuse taotlus investeeringuteks 2014. aastal</t>
  </si>
  <si>
    <t>*täita juhul, kui 2014 planeeritakse tulusid või kulusid</t>
  </si>
  <si>
    <t>12. Kulud (planeeritavad väljamaksed) 2014.aastal:</t>
  </si>
  <si>
    <t>13. Tulud (planeeritavad laekumised) 2014.aastal:</t>
  </si>
  <si>
    <t xml:space="preserve">16. 2014. a tööde mahust moodustab:  </t>
  </si>
  <si>
    <t>17. 2014. a väljamaksed kulude eest (näidata kuu(d)):</t>
  </si>
  <si>
    <t>18. 2014. a välisrahastuse planeeritav laekumine (näidata kuu(d)):</t>
  </si>
  <si>
    <t>10. Kulud kokku 2013. aasta lõpuks (tehtud/tehtavad väljamaksed):</t>
  </si>
  <si>
    <t>11. Tulud kokku 2013.aasta lõpuks (laekunud/laekuvad summad):</t>
  </si>
  <si>
    <t>21. 2014.aasta tööde täpsem kirjeldus: (kirjeldada 2013. aasta tegevuskava kvartalite lõikes)</t>
  </si>
  <si>
    <t>liselt rahandusametile</t>
  </si>
  <si>
    <t>Kulud 2015. ja järgnevatel aastatel:</t>
  </si>
  <si>
    <t>Tulud 2015. ja järgnevatel aastatel:</t>
  </si>
  <si>
    <t>*(v.a. investeeringud (need on lisas 27); täita juhul, kui 2014 on teada sihtrahastuse tulusid või kulusid)</t>
  </si>
  <si>
    <t>Kulud 2014.aastal:</t>
  </si>
  <si>
    <t>Tulud 2014.aastal:</t>
  </si>
  <si>
    <t>2014. a välisrahastuse planeeritav laekumine (näidata kuu(d)):</t>
  </si>
  <si>
    <t>2014. a väljamaksed kulude eest (näidata kuu(d)):</t>
  </si>
  <si>
    <t>Kulud 2012.aasta lõpuks:</t>
  </si>
  <si>
    <t>Tulud 2012.aasta lõpuks:</t>
  </si>
  <si>
    <t>Liisingud, rendid jm finantseerimistehingud, mis on plaanis sõlmida 2014. aastal</t>
  </si>
  <si>
    <t>Linnavara müük 2014. a</t>
  </si>
  <si>
    <t>Kokku 2014 planeeritav müük:</t>
  </si>
  <si>
    <t>*Andmed esitada 2014. a müügi tõenäosuse järjekorras.</t>
  </si>
  <si>
    <t>SAKALA KESKUS - noorsootöö</t>
  </si>
  <si>
    <t>32201</t>
  </si>
  <si>
    <t>32202</t>
  </si>
  <si>
    <t>32203</t>
  </si>
  <si>
    <t>32204</t>
  </si>
  <si>
    <t>32205</t>
  </si>
  <si>
    <t>32206</t>
  </si>
  <si>
    <t>32209</t>
  </si>
  <si>
    <t>350000</t>
  </si>
  <si>
    <t>350002</t>
  </si>
  <si>
    <t>350003</t>
  </si>
  <si>
    <t>350099</t>
  </si>
  <si>
    <t>38881</t>
  </si>
  <si>
    <t>413404</t>
  </si>
  <si>
    <t>50024</t>
  </si>
  <si>
    <t>32213</t>
  </si>
  <si>
    <t>32219</t>
  </si>
  <si>
    <t>32226</t>
  </si>
  <si>
    <t>32229</t>
  </si>
  <si>
    <t>35008</t>
  </si>
  <si>
    <t>413405</t>
  </si>
  <si>
    <t>32210</t>
  </si>
  <si>
    <t>32211</t>
  </si>
  <si>
    <t>32212</t>
  </si>
  <si>
    <t>32214</t>
  </si>
  <si>
    <t>32215</t>
  </si>
  <si>
    <t>32216</t>
  </si>
  <si>
    <t>32224</t>
  </si>
  <si>
    <t>Sotsiaalteenused</t>
  </si>
  <si>
    <t>55269</t>
  </si>
  <si>
    <t>32221</t>
  </si>
  <si>
    <t>32223</t>
  </si>
  <si>
    <t>32227</t>
  </si>
  <si>
    <t>50025</t>
  </si>
  <si>
    <t>50635</t>
  </si>
  <si>
    <t>Juhtide sotsiaalmaks (hariduse tasandusfondist)</t>
  </si>
  <si>
    <t>50645</t>
  </si>
  <si>
    <t>Õppetoetused (koolipuuvili)</t>
  </si>
  <si>
    <t>32244</t>
  </si>
  <si>
    <t>32245</t>
  </si>
  <si>
    <t>32246</t>
  </si>
  <si>
    <t>55121</t>
  </si>
  <si>
    <t>32217</t>
  </si>
  <si>
    <t>350001</t>
  </si>
  <si>
    <t>2014. a eelarve projekt</t>
  </si>
  <si>
    <t>2014. eelarve prognoos Rahandus-ametilt</t>
  </si>
  <si>
    <t>2013 eelarve ilma siht-laekumisteta</t>
  </si>
  <si>
    <t>17.    Sakala Keskuse noorsootöö eelarve projekt</t>
  </si>
  <si>
    <t>17.    Sakala Keskuse kultuuritöö eelarve projekt</t>
  </si>
  <si>
    <t>21.    Viljandi Päevakeskuse eelarve projekt</t>
  </si>
  <si>
    <t xml:space="preserve">töötasu </t>
  </si>
  <si>
    <t>lisatasu</t>
  </si>
  <si>
    <t>Selgitused, märkused</t>
  </si>
  <si>
    <t>Näide-Eesnimi</t>
  </si>
  <si>
    <t>Näide-Perekonnanimi</t>
  </si>
  <si>
    <t>Üldhariduskoolide direktorite, asetäitjate õppealal ja pedagoogilise personali töötasu arvestamise alused 2013/2014 õppeaastal</t>
  </si>
  <si>
    <t>ametikoha nimetus</t>
  </si>
  <si>
    <t>Haridus</t>
  </si>
  <si>
    <t>2014. a investeeringuobjektide koondnimekiri</t>
  </si>
  <si>
    <t>Kuni 31.12.2013 kulud ja tulud:</t>
  </si>
  <si>
    <t>2014 kulud ja tulud kokku</t>
  </si>
  <si>
    <t>2015 ja järgnevate aastate kulud ja tulud:</t>
  </si>
  <si>
    <t>* Objektide nimekirja võib pikendada.</t>
  </si>
  <si>
    <t>Muudele residentidele</t>
  </si>
  <si>
    <t>Õpetajate lahkumishüvitised ( hariduse tasandusfondist)</t>
  </si>
  <si>
    <t>Juhtide töötasu  (hariduse tasandusfondist)</t>
  </si>
  <si>
    <t xml:space="preserve">Õpetajate töötuskindlustusmakse (hariduse tasandusfondist) </t>
  </si>
  <si>
    <t>Juhtide töötuskindlustusmakse (hariduse tasandusfondist)</t>
  </si>
  <si>
    <t>Preemiad, autasud</t>
  </si>
  <si>
    <t>Muud sotsiaalteenused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</si>
</sst>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kr&quot;_-;\-* #,##0.00\ &quot;kr&quot;_-;_-* &quot;-&quot;??\ &quot;kr&quot;_-;_-@_-"/>
    <numFmt numFmtId="43" formatCode="_-* #,##0.00\ _k_r_-;\-* #,##0.00\ _k_r_-;_-* &quot;-&quot;??\ _k_r_-;_-@_-"/>
    <numFmt numFmtId="164" formatCode="_-[$€-2]\ * #,##0.00_-;\-[$€-2]\ * #,##0.00_-;_-[$€-2]\ * &quot;-&quot;??_-;_-@_-"/>
    <numFmt numFmtId="165" formatCode="_(* #,##0_);_(* \(#,##0\);_(* &quot;-&quot;??_);_(@_)"/>
    <numFmt numFmtId="166" formatCode="0.0000"/>
    <numFmt numFmtId="167" formatCode="#,##0.000"/>
    <numFmt numFmtId="168" formatCode="_-* #,##0.00\ [$€-425]_-;\-* #,##0.00\ [$€-425]_-;_-* &quot;-&quot;??\ [$€-425]_-;_-@_-"/>
  </numFmts>
  <fonts count="91" x14ac:knownFonts="1">
    <font>
      <sz val="10"/>
      <name val="Arial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9"/>
      <name val="Arial"/>
      <family val="2"/>
      <charset val="186"/>
    </font>
    <font>
      <sz val="10"/>
      <name val="Arial"/>
      <family val="2"/>
      <charset val="186"/>
    </font>
    <font>
      <b/>
      <sz val="9"/>
      <name val="Arial"/>
      <family val="2"/>
    </font>
    <font>
      <sz val="8"/>
      <name val="Arial"/>
      <family val="2"/>
    </font>
    <font>
      <b/>
      <i/>
      <sz val="10"/>
      <name val="Arial"/>
      <family val="2"/>
      <charset val="186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11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i/>
      <sz val="10"/>
      <color indexed="12"/>
      <name val="Arial"/>
      <family val="2"/>
    </font>
    <font>
      <b/>
      <sz val="10"/>
      <name val="Arial"/>
      <family val="2"/>
      <charset val="186"/>
    </font>
    <font>
      <sz val="8"/>
      <color indexed="12"/>
      <name val="Arial"/>
      <family val="2"/>
    </font>
    <font>
      <sz val="10"/>
      <color indexed="10"/>
      <name val="Arial"/>
      <family val="2"/>
    </font>
    <font>
      <b/>
      <sz val="12"/>
      <color indexed="12"/>
      <name val="Arial"/>
      <family val="2"/>
    </font>
    <font>
      <b/>
      <sz val="10"/>
      <name val="Garamond"/>
      <family val="1"/>
    </font>
    <font>
      <b/>
      <sz val="8"/>
      <name val="Garamond"/>
      <family val="1"/>
    </font>
    <font>
      <b/>
      <sz val="8"/>
      <color indexed="12"/>
      <name val="Garamond"/>
      <family val="1"/>
    </font>
    <font>
      <b/>
      <sz val="8"/>
      <color indexed="12"/>
      <name val="Garamond"/>
      <family val="1"/>
      <charset val="186"/>
    </font>
    <font>
      <b/>
      <sz val="11"/>
      <name val="Garamond"/>
      <family val="1"/>
      <charset val="186"/>
    </font>
    <font>
      <sz val="10"/>
      <name val="Garamond"/>
      <family val="1"/>
    </font>
    <font>
      <sz val="8"/>
      <name val="Garamond"/>
      <family val="1"/>
    </font>
    <font>
      <sz val="10"/>
      <name val="Arial"/>
      <family val="2"/>
      <charset val="186"/>
    </font>
    <font>
      <b/>
      <sz val="8"/>
      <name val="Garamond"/>
      <family val="1"/>
      <charset val="186"/>
    </font>
    <font>
      <b/>
      <sz val="8"/>
      <color indexed="10"/>
      <name val="Garamond"/>
      <family val="1"/>
      <charset val="186"/>
    </font>
    <font>
      <sz val="10"/>
      <color indexed="12"/>
      <name val="Arial"/>
      <family val="2"/>
    </font>
    <font>
      <b/>
      <sz val="8"/>
      <name val="Arial"/>
      <family val="2"/>
      <charset val="186"/>
    </font>
    <font>
      <b/>
      <sz val="8"/>
      <color indexed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indexed="12"/>
      <name val="Arial"/>
      <family val="2"/>
      <charset val="186"/>
    </font>
    <font>
      <i/>
      <sz val="10"/>
      <name val="Arial"/>
      <family val="2"/>
      <charset val="186"/>
    </font>
    <font>
      <b/>
      <i/>
      <sz val="10"/>
      <name val="Arial"/>
      <family val="2"/>
    </font>
    <font>
      <b/>
      <i/>
      <sz val="10"/>
      <color indexed="10"/>
      <name val="Arial"/>
      <family val="2"/>
    </font>
    <font>
      <b/>
      <sz val="12"/>
      <name val="Arial"/>
      <family val="2"/>
      <charset val="186"/>
    </font>
    <font>
      <b/>
      <i/>
      <sz val="10"/>
      <color indexed="12"/>
      <name val="Arial"/>
      <family val="2"/>
      <charset val="186"/>
    </font>
    <font>
      <b/>
      <sz val="8"/>
      <color indexed="12"/>
      <name val="Arial"/>
      <family val="2"/>
      <charset val="186"/>
    </font>
    <font>
      <sz val="8"/>
      <name val="Arial"/>
      <family val="2"/>
      <charset val="186"/>
    </font>
    <font>
      <sz val="8"/>
      <color indexed="10"/>
      <name val="Arial"/>
      <family val="2"/>
      <charset val="186"/>
    </font>
    <font>
      <b/>
      <sz val="10"/>
      <color indexed="11"/>
      <name val="Arial"/>
      <family val="2"/>
      <charset val="186"/>
    </font>
    <font>
      <b/>
      <sz val="10"/>
      <color indexed="10"/>
      <name val="Arial"/>
      <family val="2"/>
      <charset val="186"/>
    </font>
    <font>
      <sz val="7"/>
      <name val="Arial"/>
      <family val="2"/>
    </font>
    <font>
      <sz val="10"/>
      <color indexed="10"/>
      <name val="Arial"/>
      <family val="2"/>
      <charset val="186"/>
    </font>
    <font>
      <sz val="8"/>
      <name val="Arial"/>
      <family val="2"/>
      <charset val="186"/>
    </font>
    <font>
      <sz val="10"/>
      <color indexed="12"/>
      <name val="Arial"/>
      <family val="2"/>
      <charset val="186"/>
    </font>
    <font>
      <sz val="9"/>
      <name val="Arial"/>
      <family val="2"/>
    </font>
    <font>
      <sz val="10"/>
      <color indexed="12"/>
      <name val="Arial"/>
      <family val="2"/>
      <charset val="186"/>
    </font>
    <font>
      <sz val="9"/>
      <name val="Arial"/>
      <family val="2"/>
      <charset val="186"/>
    </font>
    <font>
      <sz val="8"/>
      <name val="Times New Roman"/>
      <family val="1"/>
      <charset val="186"/>
    </font>
    <font>
      <sz val="8"/>
      <color indexed="81"/>
      <name val="Tahoma"/>
      <family val="2"/>
      <charset val="186"/>
    </font>
    <font>
      <b/>
      <sz val="8"/>
      <color indexed="81"/>
      <name val="Tahoma"/>
      <family val="2"/>
      <charset val="186"/>
    </font>
    <font>
      <i/>
      <sz val="10"/>
      <color indexed="12"/>
      <name val="Arial"/>
      <family val="2"/>
      <charset val="186"/>
    </font>
    <font>
      <b/>
      <i/>
      <sz val="10"/>
      <color indexed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i/>
      <sz val="8"/>
      <name val="Arial"/>
      <family val="2"/>
      <charset val="186"/>
    </font>
    <font>
      <b/>
      <sz val="14"/>
      <name val="Arial"/>
      <family val="2"/>
      <charset val="186"/>
    </font>
    <font>
      <i/>
      <sz val="9"/>
      <name val="Arial"/>
      <family val="2"/>
      <charset val="186"/>
    </font>
    <font>
      <b/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indexed="10"/>
      <name val="Times New Roman"/>
      <family val="1"/>
      <charset val="186"/>
    </font>
    <font>
      <sz val="10"/>
      <color indexed="12"/>
      <name val="Times New Roman"/>
      <family val="1"/>
      <charset val="186"/>
    </font>
    <font>
      <b/>
      <i/>
      <sz val="10"/>
      <color indexed="12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b/>
      <sz val="10"/>
      <color indexed="12"/>
      <name val="Times New Roman"/>
      <family val="1"/>
      <charset val="186"/>
    </font>
    <font>
      <b/>
      <sz val="10"/>
      <color indexed="11"/>
      <name val="Times New Roman"/>
      <family val="1"/>
      <charset val="186"/>
    </font>
    <font>
      <i/>
      <sz val="10"/>
      <color indexed="12"/>
      <name val="Times New Roman"/>
      <family val="1"/>
      <charset val="186"/>
    </font>
    <font>
      <b/>
      <sz val="14"/>
      <name val="Times New Roman"/>
      <family val="1"/>
      <charset val="186"/>
    </font>
    <font>
      <sz val="14"/>
      <name val="Times New Roman"/>
      <family val="1"/>
      <charset val="186"/>
    </font>
    <font>
      <b/>
      <sz val="8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Times New Roman"/>
      <family val="1"/>
    </font>
    <font>
      <i/>
      <sz val="10"/>
      <color indexed="12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/>
      <right/>
      <top style="thin">
        <color theme="3" tint="0.79998168889431442"/>
      </top>
      <bottom/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medium">
        <color theme="3" tint="0.79998168889431442"/>
      </left>
      <right style="thin">
        <color theme="3" tint="0.79998168889431442"/>
      </right>
      <top style="medium">
        <color theme="3" tint="0.79998168889431442"/>
      </top>
      <bottom style="thin">
        <color theme="3" tint="0.79998168889431442"/>
      </bottom>
      <diagonal/>
    </border>
    <border>
      <left style="medium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medium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medium">
        <color theme="3" tint="0.79998168889431442"/>
      </bottom>
      <diagonal/>
    </border>
    <border>
      <left style="thin">
        <color theme="3" tint="0.79998168889431442"/>
      </left>
      <right style="medium">
        <color theme="3" tint="0.79998168889431442"/>
      </right>
      <top style="thin">
        <color theme="3" tint="0.79998168889431442"/>
      </top>
      <bottom style="medium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medium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medium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medium">
        <color theme="3" tint="0.79998168889431442"/>
      </top>
      <bottom style="thin">
        <color theme="3" tint="0.79998168889431442"/>
      </bottom>
      <diagonal/>
    </border>
    <border>
      <left style="medium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medium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double">
        <color theme="3" tint="0.79998168889431442"/>
      </bottom>
      <diagonal/>
    </border>
    <border>
      <left style="thin">
        <color theme="3" tint="0.79998168889431442"/>
      </left>
      <right style="medium">
        <color theme="3" tint="0.79998168889431442"/>
      </right>
      <top style="thin">
        <color theme="3" tint="0.79998168889431442"/>
      </top>
      <bottom style="double">
        <color theme="3" tint="0.79998168889431442"/>
      </bottom>
      <diagonal/>
    </border>
    <border>
      <left style="thin">
        <color theme="3" tint="0.79998168889431442"/>
      </left>
      <right style="medium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double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double">
        <color theme="3" tint="0.79998168889431442"/>
      </bottom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 style="thin">
        <color theme="3" tint="0.79998168889431442"/>
      </left>
      <right style="medium">
        <color theme="3" tint="0.79998168889431442"/>
      </right>
      <top style="medium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medium">
        <color theme="3" tint="0.79998168889431442"/>
      </bottom>
      <diagonal/>
    </border>
    <border>
      <left/>
      <right/>
      <top/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/>
      <right/>
      <top/>
      <bottom style="medium">
        <color theme="3" tint="0.79998168889431442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1" fillId="0" borderId="0"/>
    <xf numFmtId="0" fontId="1" fillId="0" borderId="0"/>
    <xf numFmtId="0" fontId="37" fillId="0" borderId="0"/>
    <xf numFmtId="0" fontId="61" fillId="0" borderId="0"/>
    <xf numFmtId="0" fontId="61" fillId="0" borderId="0"/>
    <xf numFmtId="0" fontId="11" fillId="0" borderId="0"/>
    <xf numFmtId="44" fontId="62" fillId="0" borderId="0" applyFont="0" applyFill="0" applyBorder="0" applyAlignment="0" applyProtection="0"/>
  </cellStyleXfs>
  <cellXfs count="739">
    <xf numFmtId="0" fontId="0" fillId="0" borderId="0" xfId="0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4" fillId="0" borderId="0" xfId="0" applyFont="1"/>
    <xf numFmtId="49" fontId="8" fillId="0" borderId="0" xfId="0" applyNumberFormat="1" applyFont="1" applyFill="1" applyAlignment="1">
      <alignment horizontal="left"/>
    </xf>
    <xf numFmtId="49" fontId="9" fillId="0" borderId="0" xfId="0" applyNumberFormat="1" applyFont="1" applyFill="1" applyAlignment="1">
      <alignment horizontal="left" wrapText="1"/>
    </xf>
    <xf numFmtId="3" fontId="10" fillId="0" borderId="0" xfId="0" applyNumberFormat="1" applyFont="1" applyFill="1" applyAlignment="1">
      <alignment horizontal="left"/>
    </xf>
    <xf numFmtId="0" fontId="11" fillId="0" borderId="0" xfId="0" applyFont="1"/>
    <xf numFmtId="49" fontId="11" fillId="0" borderId="0" xfId="0" applyNumberFormat="1" applyFont="1" applyFill="1" applyAlignment="1">
      <alignment horizontal="left"/>
    </xf>
    <xf numFmtId="3" fontId="10" fillId="0" borderId="0" xfId="0" applyNumberFormat="1" applyFont="1" applyFill="1" applyAlignment="1">
      <alignment horizontal="left" wrapText="1"/>
    </xf>
    <xf numFmtId="49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12" fillId="0" borderId="0" xfId="0" applyFont="1" applyFill="1"/>
    <xf numFmtId="3" fontId="13" fillId="0" borderId="0" xfId="0" applyNumberFormat="1" applyFont="1" applyFill="1" applyAlignment="1">
      <alignment horizontal="left"/>
    </xf>
    <xf numFmtId="3" fontId="9" fillId="0" borderId="0" xfId="0" applyNumberFormat="1" applyFont="1" applyAlignment="1">
      <alignment horizontal="right"/>
    </xf>
    <xf numFmtId="49" fontId="11" fillId="2" borderId="0" xfId="0" applyNumberFormat="1" applyFont="1" applyFill="1" applyAlignment="1">
      <alignment horizontal="left"/>
    </xf>
    <xf numFmtId="0" fontId="11" fillId="2" borderId="0" xfId="0" applyFont="1" applyFill="1"/>
    <xf numFmtId="3" fontId="11" fillId="2" borderId="0" xfId="0" applyNumberFormat="1" applyFont="1" applyFill="1" applyAlignment="1">
      <alignment horizontal="right"/>
    </xf>
    <xf numFmtId="0" fontId="6" fillId="2" borderId="0" xfId="0" applyFont="1" applyFill="1"/>
    <xf numFmtId="3" fontId="9" fillId="0" borderId="0" xfId="0" applyNumberFormat="1" applyFont="1" applyFill="1" applyAlignment="1">
      <alignment horizontal="right"/>
    </xf>
    <xf numFmtId="49" fontId="5" fillId="0" borderId="0" xfId="0" applyNumberFormat="1" applyFont="1" applyFill="1" applyAlignment="1">
      <alignment horizontal="left"/>
    </xf>
    <xf numFmtId="3" fontId="5" fillId="0" borderId="0" xfId="0" applyNumberFormat="1" applyFont="1" applyFill="1" applyAlignment="1">
      <alignment horizontal="right"/>
    </xf>
    <xf numFmtId="3" fontId="9" fillId="2" borderId="0" xfId="0" applyNumberFormat="1" applyFont="1" applyFill="1" applyAlignment="1">
      <alignment horizontal="right"/>
    </xf>
    <xf numFmtId="0" fontId="12" fillId="0" borderId="0" xfId="0" applyFont="1" applyFill="1" applyAlignment="1"/>
    <xf numFmtId="3" fontId="12" fillId="0" borderId="0" xfId="0" applyNumberFormat="1" applyFont="1" applyFill="1" applyAlignment="1">
      <alignment horizontal="right"/>
    </xf>
    <xf numFmtId="49" fontId="15" fillId="0" borderId="0" xfId="0" applyNumberFormat="1" applyFont="1" applyFill="1" applyAlignment="1">
      <alignment horizontal="left"/>
    </xf>
    <xf numFmtId="0" fontId="10" fillId="0" borderId="0" xfId="0" applyFont="1" applyFill="1"/>
    <xf numFmtId="3" fontId="16" fillId="0" borderId="0" xfId="0" applyNumberFormat="1" applyFont="1" applyFill="1" applyAlignment="1">
      <alignment horizontal="right"/>
    </xf>
    <xf numFmtId="49" fontId="16" fillId="0" borderId="0" xfId="0" applyNumberFormat="1" applyFont="1" applyFill="1" applyAlignment="1">
      <alignment horizontal="left"/>
    </xf>
    <xf numFmtId="0" fontId="16" fillId="0" borderId="0" xfId="0" applyFont="1" applyFill="1"/>
    <xf numFmtId="3" fontId="16" fillId="0" borderId="0" xfId="0" applyNumberFormat="1" applyFont="1" applyAlignment="1">
      <alignment horizontal="right"/>
    </xf>
    <xf numFmtId="0" fontId="17" fillId="0" borderId="0" xfId="0" applyFont="1" applyFill="1"/>
    <xf numFmtId="49" fontId="10" fillId="0" borderId="0" xfId="0" applyNumberFormat="1" applyFont="1" applyFill="1" applyAlignment="1">
      <alignment horizontal="left"/>
    </xf>
    <xf numFmtId="3" fontId="10" fillId="0" borderId="0" xfId="0" applyNumberFormat="1" applyFont="1" applyAlignment="1">
      <alignment horizontal="right"/>
    </xf>
    <xf numFmtId="49" fontId="6" fillId="0" borderId="0" xfId="0" applyNumberFormat="1" applyFont="1" applyFill="1" applyAlignment="1">
      <alignment horizontal="left"/>
    </xf>
    <xf numFmtId="0" fontId="6" fillId="0" borderId="0" xfId="0" applyFont="1" applyFill="1"/>
    <xf numFmtId="3" fontId="11" fillId="0" borderId="0" xfId="0" applyNumberFormat="1" applyFont="1"/>
    <xf numFmtId="49" fontId="17" fillId="0" borderId="0" xfId="0" applyNumberFormat="1" applyFont="1" applyFill="1" applyAlignment="1">
      <alignment horizontal="left"/>
    </xf>
    <xf numFmtId="0" fontId="11" fillId="0" borderId="0" xfId="0" applyFont="1" applyFill="1"/>
    <xf numFmtId="0" fontId="6" fillId="0" borderId="0" xfId="0" applyFont="1" applyFill="1" applyBorder="1"/>
    <xf numFmtId="0" fontId="18" fillId="0" borderId="0" xfId="0" applyFont="1" applyFill="1"/>
    <xf numFmtId="3" fontId="10" fillId="2" borderId="0" xfId="0" applyNumberFormat="1" applyFont="1" applyFill="1" applyAlignment="1">
      <alignment horizontal="right"/>
    </xf>
    <xf numFmtId="0" fontId="9" fillId="0" borderId="0" xfId="0" applyFont="1"/>
    <xf numFmtId="0" fontId="19" fillId="0" borderId="0" xfId="0" applyFont="1" applyFill="1"/>
    <xf numFmtId="49" fontId="19" fillId="0" borderId="0" xfId="0" applyNumberFormat="1" applyFont="1" applyFill="1" applyAlignment="1">
      <alignment horizontal="left"/>
    </xf>
    <xf numFmtId="0" fontId="19" fillId="0" borderId="0" xfId="0" applyFont="1"/>
    <xf numFmtId="3" fontId="9" fillId="0" borderId="0" xfId="0" applyNumberFormat="1" applyFont="1" applyFill="1"/>
    <xf numFmtId="3" fontId="10" fillId="0" borderId="0" xfId="0" applyNumberFormat="1" applyFont="1" applyFill="1"/>
    <xf numFmtId="3" fontId="19" fillId="0" borderId="0" xfId="0" applyNumberFormat="1" applyFont="1" applyFill="1"/>
    <xf numFmtId="3" fontId="11" fillId="0" borderId="0" xfId="0" applyNumberFormat="1" applyFont="1" applyFill="1"/>
    <xf numFmtId="3" fontId="11" fillId="2" borderId="0" xfId="0" applyNumberFormat="1" applyFont="1" applyFill="1"/>
    <xf numFmtId="3" fontId="11" fillId="2" borderId="0" xfId="0" applyNumberFormat="1" applyFont="1" applyFill="1" applyBorder="1"/>
    <xf numFmtId="3" fontId="20" fillId="0" borderId="0" xfId="0" applyNumberFormat="1" applyFont="1" applyFill="1" applyBorder="1"/>
    <xf numFmtId="3" fontId="13" fillId="0" borderId="0" xfId="0" applyNumberFormat="1" applyFont="1" applyFill="1"/>
    <xf numFmtId="3" fontId="14" fillId="0" borderId="0" xfId="0" applyNumberFormat="1" applyFont="1" applyFill="1"/>
    <xf numFmtId="3" fontId="6" fillId="2" borderId="0" xfId="0" applyNumberFormat="1" applyFont="1" applyFill="1"/>
    <xf numFmtId="3" fontId="12" fillId="0" borderId="0" xfId="0" applyNumberFormat="1" applyFont="1" applyFill="1"/>
    <xf numFmtId="3" fontId="12" fillId="0" borderId="0" xfId="0" applyNumberFormat="1" applyFont="1" applyFill="1" applyAlignment="1"/>
    <xf numFmtId="3" fontId="17" fillId="0" borderId="0" xfId="0" applyNumberFormat="1" applyFont="1" applyFill="1"/>
    <xf numFmtId="1" fontId="9" fillId="0" borderId="0" xfId="0" applyNumberFormat="1" applyFont="1" applyFill="1" applyBorder="1"/>
    <xf numFmtId="1" fontId="9" fillId="0" borderId="0" xfId="0" applyNumberFormat="1" applyFont="1" applyFill="1"/>
    <xf numFmtId="1" fontId="11" fillId="2" borderId="0" xfId="0" applyNumberFormat="1" applyFont="1" applyFill="1"/>
    <xf numFmtId="1" fontId="11" fillId="2" borderId="0" xfId="0" applyNumberFormat="1" applyFont="1" applyFill="1" applyBorder="1"/>
    <xf numFmtId="3" fontId="11" fillId="0" borderId="0" xfId="0" applyNumberFormat="1" applyFont="1" applyFill="1" applyBorder="1"/>
    <xf numFmtId="0" fontId="6" fillId="0" borderId="0" xfId="0" applyFont="1"/>
    <xf numFmtId="0" fontId="22" fillId="2" borderId="0" xfId="0" applyFont="1" applyFill="1"/>
    <xf numFmtId="3" fontId="16" fillId="0" borderId="0" xfId="0" applyNumberFormat="1" applyFont="1" applyFill="1"/>
    <xf numFmtId="0" fontId="18" fillId="0" borderId="0" xfId="0" applyFont="1"/>
    <xf numFmtId="3" fontId="16" fillId="0" borderId="0" xfId="0" applyNumberFormat="1" applyFont="1"/>
    <xf numFmtId="3" fontId="22" fillId="2" borderId="0" xfId="0" applyNumberFormat="1" applyFont="1" applyFill="1"/>
    <xf numFmtId="0" fontId="13" fillId="0" borderId="0" xfId="0" applyFont="1" applyFill="1"/>
    <xf numFmtId="3" fontId="9" fillId="2" borderId="0" xfId="0" applyNumberFormat="1" applyFont="1" applyFill="1"/>
    <xf numFmtId="0" fontId="22" fillId="0" borderId="0" xfId="0" applyFont="1"/>
    <xf numFmtId="0" fontId="23" fillId="0" borderId="0" xfId="0" applyFont="1" applyAlignment="1">
      <alignment horizontal="center"/>
    </xf>
    <xf numFmtId="49" fontId="24" fillId="0" borderId="0" xfId="0" applyNumberFormat="1" applyFont="1" applyFill="1" applyAlignment="1">
      <alignment horizontal="left"/>
    </xf>
    <xf numFmtId="0" fontId="25" fillId="0" borderId="0" xfId="0" applyFont="1" applyFill="1"/>
    <xf numFmtId="0" fontId="27" fillId="0" borderId="0" xfId="0" applyFont="1" applyFill="1"/>
    <xf numFmtId="0" fontId="28" fillId="0" borderId="0" xfId="0" applyFont="1" applyFill="1"/>
    <xf numFmtId="3" fontId="9" fillId="0" borderId="0" xfId="0" applyNumberFormat="1" applyFont="1"/>
    <xf numFmtId="0" fontId="30" fillId="2" borderId="0" xfId="0" applyFont="1" applyFill="1"/>
    <xf numFmtId="0" fontId="6" fillId="2" borderId="0" xfId="0" applyFont="1" applyFill="1" applyBorder="1"/>
    <xf numFmtId="0" fontId="29" fillId="2" borderId="0" xfId="0" applyFont="1" applyFill="1"/>
    <xf numFmtId="0" fontId="25" fillId="0" borderId="0" xfId="0" applyFont="1" applyFill="1" applyAlignment="1"/>
    <xf numFmtId="0" fontId="32" fillId="0" borderId="0" xfId="0" applyFont="1" applyFill="1"/>
    <xf numFmtId="0" fontId="33" fillId="0" borderId="0" xfId="0" applyFont="1" applyFill="1"/>
    <xf numFmtId="0" fontId="26" fillId="0" borderId="0" xfId="0" applyFont="1" applyFill="1"/>
    <xf numFmtId="0" fontId="11" fillId="0" borderId="0" xfId="0" applyFont="1" applyFill="1" applyBorder="1"/>
    <xf numFmtId="0" fontId="34" fillId="0" borderId="0" xfId="0" applyFont="1" applyFill="1"/>
    <xf numFmtId="0" fontId="22" fillId="0" borderId="0" xfId="0" applyFont="1" applyFill="1"/>
    <xf numFmtId="49" fontId="11" fillId="0" borderId="0" xfId="0" applyNumberFormat="1" applyFont="1" applyFill="1" applyAlignment="1">
      <alignment horizontal="right"/>
    </xf>
    <xf numFmtId="0" fontId="14" fillId="0" borderId="0" xfId="0" applyFont="1"/>
    <xf numFmtId="0" fontId="38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10" fillId="0" borderId="0" xfId="0" applyFont="1" applyFill="1" applyBorder="1"/>
    <xf numFmtId="3" fontId="34" fillId="0" borderId="0" xfId="0" applyNumberFormat="1" applyFont="1"/>
    <xf numFmtId="3" fontId="11" fillId="0" borderId="0" xfId="0" applyNumberFormat="1" applyFont="1" applyFill="1" applyAlignment="1">
      <alignment horizontal="right"/>
    </xf>
    <xf numFmtId="0" fontId="17" fillId="2" borderId="0" xfId="0" applyFont="1" applyFill="1"/>
    <xf numFmtId="49" fontId="6" fillId="2" borderId="0" xfId="0" applyNumberFormat="1" applyFont="1" applyFill="1" applyAlignment="1">
      <alignment horizontal="left"/>
    </xf>
    <xf numFmtId="49" fontId="13" fillId="0" borderId="0" xfId="0" applyNumberFormat="1" applyFont="1" applyFill="1" applyAlignment="1">
      <alignment horizontal="left"/>
    </xf>
    <xf numFmtId="3" fontId="6" fillId="2" borderId="0" xfId="0" applyNumberFormat="1" applyFont="1" applyFill="1" applyAlignment="1">
      <alignment horizontal="right"/>
    </xf>
    <xf numFmtId="3" fontId="10" fillId="2" borderId="0" xfId="0" applyNumberFormat="1" applyFont="1" applyFill="1"/>
    <xf numFmtId="1" fontId="11" fillId="0" borderId="0" xfId="0" applyNumberFormat="1" applyFont="1" applyFill="1"/>
    <xf numFmtId="3" fontId="40" fillId="0" borderId="0" xfId="0" applyNumberFormat="1" applyFont="1" applyFill="1"/>
    <xf numFmtId="3" fontId="40" fillId="2" borderId="0" xfId="0" applyNumberFormat="1" applyFont="1" applyFill="1"/>
    <xf numFmtId="3" fontId="41" fillId="0" borderId="0" xfId="0" applyNumberFormat="1" applyFont="1" applyFill="1"/>
    <xf numFmtId="0" fontId="21" fillId="0" borderId="0" xfId="0" applyFont="1" applyFill="1"/>
    <xf numFmtId="49" fontId="11" fillId="0" borderId="0" xfId="4" applyNumberFormat="1" applyFont="1" applyFill="1" applyAlignment="1">
      <alignment horizontal="left"/>
    </xf>
    <xf numFmtId="49" fontId="8" fillId="0" borderId="0" xfId="4" applyNumberFormat="1" applyFont="1" applyFill="1" applyAlignment="1">
      <alignment horizontal="left"/>
    </xf>
    <xf numFmtId="49" fontId="9" fillId="0" borderId="0" xfId="4" applyNumberFormat="1" applyFont="1" applyFill="1" applyAlignment="1">
      <alignment horizontal="left" wrapText="1"/>
    </xf>
    <xf numFmtId="3" fontId="10" fillId="0" borderId="0" xfId="4" applyNumberFormat="1" applyFont="1" applyFill="1" applyAlignment="1">
      <alignment horizontal="left"/>
    </xf>
    <xf numFmtId="0" fontId="11" fillId="0" borderId="0" xfId="4" applyFont="1"/>
    <xf numFmtId="0" fontId="9" fillId="0" borderId="0" xfId="4" applyFont="1" applyFill="1"/>
    <xf numFmtId="49" fontId="19" fillId="0" borderId="0" xfId="4" applyNumberFormat="1" applyFont="1" applyFill="1" applyAlignment="1">
      <alignment horizontal="left"/>
    </xf>
    <xf numFmtId="0" fontId="19" fillId="0" borderId="0" xfId="4" applyFont="1" applyFill="1"/>
    <xf numFmtId="3" fontId="19" fillId="0" borderId="0" xfId="4" applyNumberFormat="1" applyFont="1" applyFill="1"/>
    <xf numFmtId="49" fontId="9" fillId="0" borderId="0" xfId="4" applyNumberFormat="1" applyFont="1" applyFill="1" applyAlignment="1">
      <alignment horizontal="left"/>
    </xf>
    <xf numFmtId="0" fontId="18" fillId="0" borderId="0" xfId="4" applyFont="1"/>
    <xf numFmtId="0" fontId="12" fillId="0" borderId="0" xfId="4" applyFont="1" applyFill="1"/>
    <xf numFmtId="3" fontId="11" fillId="0" borderId="0" xfId="4" applyNumberFormat="1" applyFont="1"/>
    <xf numFmtId="49" fontId="11" fillId="2" borderId="0" xfId="4" applyNumberFormat="1" applyFont="1" applyFill="1" applyAlignment="1">
      <alignment horizontal="left"/>
    </xf>
    <xf numFmtId="0" fontId="11" fillId="2" borderId="0" xfId="4" applyFont="1" applyFill="1"/>
    <xf numFmtId="49" fontId="5" fillId="0" borderId="0" xfId="4" applyNumberFormat="1" applyFont="1" applyFill="1" applyAlignment="1">
      <alignment horizontal="left"/>
    </xf>
    <xf numFmtId="0" fontId="11" fillId="0" borderId="0" xfId="4" applyFont="1" applyFill="1"/>
    <xf numFmtId="0" fontId="12" fillId="0" borderId="0" xfId="4" applyFont="1" applyFill="1" applyAlignment="1"/>
    <xf numFmtId="0" fontId="19" fillId="0" borderId="0" xfId="4" applyFont="1"/>
    <xf numFmtId="49" fontId="15" fillId="0" borderId="0" xfId="4" applyNumberFormat="1" applyFont="1" applyFill="1" applyAlignment="1">
      <alignment horizontal="left"/>
    </xf>
    <xf numFmtId="49" fontId="16" fillId="0" borderId="0" xfId="4" applyNumberFormat="1" applyFont="1" applyFill="1" applyAlignment="1">
      <alignment horizontal="left"/>
    </xf>
    <xf numFmtId="0" fontId="16" fillId="0" borderId="0" xfId="4" applyFont="1" applyFill="1"/>
    <xf numFmtId="49" fontId="10" fillId="0" borderId="0" xfId="4" applyNumberFormat="1" applyFont="1" applyFill="1" applyAlignment="1">
      <alignment horizontal="left"/>
    </xf>
    <xf numFmtId="0" fontId="10" fillId="0" borderId="0" xfId="4" applyFont="1" applyFill="1"/>
    <xf numFmtId="0" fontId="6" fillId="2" borderId="0" xfId="4" applyFont="1" applyFill="1"/>
    <xf numFmtId="49" fontId="6" fillId="0" borderId="0" xfId="4" applyNumberFormat="1" applyFont="1" applyFill="1" applyAlignment="1">
      <alignment horizontal="left"/>
    </xf>
    <xf numFmtId="0" fontId="6" fillId="0" borderId="0" xfId="4" applyFont="1" applyFill="1"/>
    <xf numFmtId="0" fontId="17" fillId="0" borderId="0" xfId="4" applyFont="1" applyFill="1"/>
    <xf numFmtId="0" fontId="6" fillId="0" borderId="0" xfId="4" applyFont="1" applyFill="1" applyBorder="1"/>
    <xf numFmtId="0" fontId="18" fillId="0" borderId="0" xfId="4" applyFont="1" applyFill="1"/>
    <xf numFmtId="0" fontId="6" fillId="0" borderId="0" xfId="4" applyFont="1"/>
    <xf numFmtId="49" fontId="17" fillId="0" borderId="0" xfId="4" applyNumberFormat="1" applyFont="1" applyFill="1" applyAlignment="1">
      <alignment horizontal="left"/>
    </xf>
    <xf numFmtId="49" fontId="13" fillId="0" borderId="0" xfId="4" applyNumberFormat="1" applyFont="1" applyFill="1" applyAlignment="1">
      <alignment horizontal="left"/>
    </xf>
    <xf numFmtId="0" fontId="13" fillId="0" borderId="0" xfId="4" applyFont="1" applyFill="1"/>
    <xf numFmtId="49" fontId="0" fillId="0" borderId="0" xfId="4" applyNumberFormat="1" applyFont="1" applyFill="1" applyAlignment="1">
      <alignment horizontal="left"/>
    </xf>
    <xf numFmtId="49" fontId="42" fillId="0" borderId="0" xfId="4" applyNumberFormat="1" applyFont="1" applyFill="1" applyAlignment="1">
      <alignment horizontal="left"/>
    </xf>
    <xf numFmtId="49" fontId="2" fillId="0" borderId="0" xfId="4" applyNumberFormat="1" applyFont="1" applyFill="1" applyAlignment="1">
      <alignment horizontal="left" wrapText="1"/>
    </xf>
    <xf numFmtId="3" fontId="38" fillId="0" borderId="0" xfId="4" applyNumberFormat="1" applyFont="1" applyFill="1" applyAlignment="1">
      <alignment horizontal="left"/>
    </xf>
    <xf numFmtId="0" fontId="0" fillId="0" borderId="0" xfId="4" applyFont="1"/>
    <xf numFmtId="0" fontId="2" fillId="0" borderId="0" xfId="4" applyFont="1" applyFill="1"/>
    <xf numFmtId="49" fontId="43" fillId="0" borderId="0" xfId="4" applyNumberFormat="1" applyFont="1" applyFill="1" applyAlignment="1">
      <alignment horizontal="left"/>
    </xf>
    <xf numFmtId="0" fontId="43" fillId="0" borderId="0" xfId="4" applyFont="1" applyFill="1"/>
    <xf numFmtId="3" fontId="43" fillId="0" borderId="0" xfId="4" applyNumberFormat="1" applyFont="1" applyFill="1"/>
    <xf numFmtId="49" fontId="2" fillId="0" borderId="0" xfId="4" applyNumberFormat="1" applyFont="1" applyFill="1" applyAlignment="1">
      <alignment horizontal="left"/>
    </xf>
    <xf numFmtId="3" fontId="2" fillId="0" borderId="0" xfId="4" applyNumberFormat="1" applyFont="1" applyFill="1"/>
    <xf numFmtId="0" fontId="35" fillId="0" borderId="0" xfId="4" applyFont="1" applyFill="1"/>
    <xf numFmtId="49" fontId="0" fillId="3" borderId="0" xfId="4" applyNumberFormat="1" applyFont="1" applyFill="1" applyAlignment="1">
      <alignment horizontal="left"/>
    </xf>
    <xf numFmtId="0" fontId="0" fillId="3" borderId="0" xfId="4" applyFont="1" applyFill="1"/>
    <xf numFmtId="0" fontId="46" fillId="0" borderId="0" xfId="4" applyFont="1"/>
    <xf numFmtId="0" fontId="45" fillId="0" borderId="0" xfId="4" applyFont="1"/>
    <xf numFmtId="49" fontId="3" fillId="0" borderId="0" xfId="4" applyNumberFormat="1" applyFont="1" applyFill="1" applyAlignment="1">
      <alignment horizontal="left"/>
    </xf>
    <xf numFmtId="0" fontId="0" fillId="0" borderId="0" xfId="4" applyFont="1" applyFill="1"/>
    <xf numFmtId="0" fontId="35" fillId="0" borderId="0" xfId="4" applyFont="1" applyFill="1" applyAlignment="1"/>
    <xf numFmtId="0" fontId="43" fillId="0" borderId="0" xfId="4" applyFont="1"/>
    <xf numFmtId="49" fontId="47" fillId="0" borderId="0" xfId="4" applyNumberFormat="1" applyFont="1" applyFill="1" applyAlignment="1">
      <alignment horizontal="left"/>
    </xf>
    <xf numFmtId="3" fontId="38" fillId="0" borderId="0" xfId="4" applyNumberFormat="1" applyFont="1" applyFill="1"/>
    <xf numFmtId="49" fontId="48" fillId="0" borderId="0" xfId="4" applyNumberFormat="1" applyFont="1" applyFill="1" applyAlignment="1">
      <alignment horizontal="left"/>
    </xf>
    <xf numFmtId="0" fontId="48" fillId="0" borderId="0" xfId="4" applyFont="1" applyFill="1"/>
    <xf numFmtId="3" fontId="0" fillId="0" borderId="0" xfId="4" applyNumberFormat="1" applyFont="1"/>
    <xf numFmtId="49" fontId="38" fillId="0" borderId="0" xfId="4" applyNumberFormat="1" applyFont="1" applyFill="1" applyAlignment="1">
      <alignment horizontal="left"/>
    </xf>
    <xf numFmtId="0" fontId="38" fillId="0" borderId="0" xfId="4" applyFont="1" applyFill="1"/>
    <xf numFmtId="0" fontId="45" fillId="3" borderId="0" xfId="4" applyFont="1" applyFill="1"/>
    <xf numFmtId="0" fontId="44" fillId="0" borderId="0" xfId="4" applyFont="1" applyFill="1"/>
    <xf numFmtId="49" fontId="45" fillId="0" borderId="0" xfId="4" applyNumberFormat="1" applyFont="1" applyFill="1" applyAlignment="1">
      <alignment horizontal="left"/>
    </xf>
    <xf numFmtId="0" fontId="36" fillId="0" borderId="0" xfId="4" applyFont="1" applyFill="1"/>
    <xf numFmtId="0" fontId="45" fillId="0" borderId="0" xfId="4" applyFont="1" applyFill="1"/>
    <xf numFmtId="49" fontId="36" fillId="0" borderId="0" xfId="4" applyNumberFormat="1" applyFont="1" applyFill="1" applyAlignment="1">
      <alignment horizontal="left"/>
    </xf>
    <xf numFmtId="0" fontId="45" fillId="0" borderId="0" xfId="4" applyFont="1" applyFill="1" applyBorder="1"/>
    <xf numFmtId="0" fontId="46" fillId="0" borderId="0" xfId="4" applyFont="1" applyFill="1"/>
    <xf numFmtId="0" fontId="22" fillId="2" borderId="0" xfId="4" applyFont="1" applyFill="1"/>
    <xf numFmtId="3" fontId="9" fillId="0" borderId="0" xfId="4" applyNumberFormat="1" applyFont="1"/>
    <xf numFmtId="49" fontId="11" fillId="3" borderId="0" xfId="4" applyNumberFormat="1" applyFont="1" applyFill="1" applyAlignment="1">
      <alignment horizontal="left"/>
    </xf>
    <xf numFmtId="0" fontId="11" fillId="3" borderId="0" xfId="4" applyFont="1" applyFill="1"/>
    <xf numFmtId="49" fontId="6" fillId="3" borderId="0" xfId="4" applyNumberFormat="1" applyFont="1" applyFill="1" applyAlignment="1">
      <alignment horizontal="left"/>
    </xf>
    <xf numFmtId="0" fontId="6" fillId="3" borderId="0" xfId="4" applyFont="1" applyFill="1"/>
    <xf numFmtId="0" fontId="49" fillId="0" borderId="0" xfId="4" applyFont="1"/>
    <xf numFmtId="0" fontId="9" fillId="0" borderId="0" xfId="0" applyFont="1" applyFill="1" applyBorder="1"/>
    <xf numFmtId="3" fontId="48" fillId="0" borderId="0" xfId="4" applyNumberFormat="1" applyFont="1" applyFill="1"/>
    <xf numFmtId="0" fontId="50" fillId="0" borderId="0" xfId="4" applyFont="1"/>
    <xf numFmtId="0" fontId="36" fillId="0" borderId="0" xfId="4" applyFont="1"/>
    <xf numFmtId="0" fontId="50" fillId="3" borderId="0" xfId="4" applyFont="1" applyFill="1"/>
    <xf numFmtId="0" fontId="34" fillId="0" borderId="0" xfId="0" applyFont="1"/>
    <xf numFmtId="3" fontId="4" fillId="2" borderId="0" xfId="4" applyNumberFormat="1" applyFont="1" applyFill="1"/>
    <xf numFmtId="0" fontId="16" fillId="0" borderId="0" xfId="0" applyFont="1"/>
    <xf numFmtId="3" fontId="22" fillId="0" borderId="0" xfId="0" applyNumberFormat="1" applyFont="1"/>
    <xf numFmtId="4" fontId="11" fillId="0" borderId="0" xfId="0" applyNumberFormat="1" applyFont="1"/>
    <xf numFmtId="3" fontId="38" fillId="0" borderId="0" xfId="0" applyNumberFormat="1" applyFont="1"/>
    <xf numFmtId="3" fontId="52" fillId="0" borderId="0" xfId="4" applyNumberFormat="1" applyFont="1"/>
    <xf numFmtId="3" fontId="9" fillId="0" borderId="0" xfId="0" applyNumberFormat="1" applyFont="1" applyFill="1" applyAlignment="1"/>
    <xf numFmtId="3" fontId="9" fillId="0" borderId="0" xfId="0" applyNumberFormat="1" applyFont="1" applyFill="1" applyAlignment="1">
      <alignment wrapText="1"/>
    </xf>
    <xf numFmtId="3" fontId="48" fillId="0" borderId="0" xfId="0" applyNumberFormat="1" applyFont="1"/>
    <xf numFmtId="3" fontId="48" fillId="0" borderId="0" xfId="0" applyNumberFormat="1" applyFont="1" applyAlignment="1">
      <alignment horizontal="right"/>
    </xf>
    <xf numFmtId="0" fontId="48" fillId="0" borderId="0" xfId="0" applyFont="1"/>
    <xf numFmtId="3" fontId="2" fillId="2" borderId="0" xfId="4" applyNumberFormat="1" applyFont="1" applyFill="1"/>
    <xf numFmtId="3" fontId="4" fillId="0" borderId="0" xfId="0" applyNumberFormat="1" applyFont="1" applyFill="1"/>
    <xf numFmtId="3" fontId="38" fillId="0" borderId="0" xfId="0" applyNumberFormat="1" applyFont="1" applyFill="1"/>
    <xf numFmtId="3" fontId="4" fillId="0" borderId="0" xfId="4" applyNumberFormat="1" applyFont="1" applyFill="1"/>
    <xf numFmtId="4" fontId="11" fillId="0" borderId="0" xfId="0" applyNumberFormat="1" applyFont="1" applyFill="1" applyAlignment="1">
      <alignment horizontal="right"/>
    </xf>
    <xf numFmtId="0" fontId="38" fillId="0" borderId="0" xfId="0" applyFont="1"/>
    <xf numFmtId="4" fontId="11" fillId="2" borderId="0" xfId="0" applyNumberFormat="1" applyFont="1" applyFill="1" applyAlignment="1">
      <alignment horizontal="right"/>
    </xf>
    <xf numFmtId="4" fontId="38" fillId="0" borderId="0" xfId="0" applyNumberFormat="1" applyFont="1" applyFill="1" applyAlignment="1">
      <alignment horizontal="right"/>
    </xf>
    <xf numFmtId="4" fontId="16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4" fontId="38" fillId="0" borderId="0" xfId="0" applyNumberFormat="1" applyFont="1"/>
    <xf numFmtId="4" fontId="11" fillId="2" borderId="0" xfId="0" applyNumberFormat="1" applyFont="1" applyFill="1"/>
    <xf numFmtId="0" fontId="54" fillId="0" borderId="0" xfId="0" applyFont="1"/>
    <xf numFmtId="4" fontId="38" fillId="0" borderId="0" xfId="0" applyNumberFormat="1" applyFont="1" applyAlignment="1">
      <alignment horizontal="right"/>
    </xf>
    <xf numFmtId="4" fontId="38" fillId="2" borderId="0" xfId="0" applyNumberFormat="1" applyFont="1" applyFill="1" applyAlignment="1">
      <alignment horizontal="right"/>
    </xf>
    <xf numFmtId="0" fontId="38" fillId="2" borderId="0" xfId="0" applyFont="1" applyFill="1"/>
    <xf numFmtId="4" fontId="38" fillId="0" borderId="0" xfId="0" applyNumberFormat="1" applyFont="1" applyFill="1"/>
    <xf numFmtId="4" fontId="11" fillId="0" borderId="0" xfId="0" applyNumberFormat="1" applyFont="1" applyFill="1"/>
    <xf numFmtId="3" fontId="19" fillId="2" borderId="0" xfId="0" applyNumberFormat="1" applyFont="1" applyFill="1"/>
    <xf numFmtId="3" fontId="2" fillId="0" borderId="0" xfId="0" applyNumberFormat="1" applyFont="1" applyFill="1"/>
    <xf numFmtId="3" fontId="43" fillId="0" borderId="0" xfId="0" applyNumberFormat="1" applyFont="1" applyFill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48" fillId="0" borderId="0" xfId="0" applyNumberFormat="1" applyFont="1" applyFill="1" applyAlignment="1">
      <alignment horizontal="right"/>
    </xf>
    <xf numFmtId="3" fontId="38" fillId="0" borderId="0" xfId="0" applyNumberFormat="1" applyFont="1" applyAlignment="1">
      <alignment horizontal="right"/>
    </xf>
    <xf numFmtId="3" fontId="38" fillId="0" borderId="0" xfId="0" applyNumberFormat="1" applyFont="1" applyFill="1" applyAlignment="1">
      <alignment horizontal="right"/>
    </xf>
    <xf numFmtId="3" fontId="2" fillId="2" borderId="0" xfId="0" applyNumberFormat="1" applyFont="1" applyFill="1"/>
    <xf numFmtId="3" fontId="4" fillId="2" borderId="0" xfId="0" applyNumberFormat="1" applyFont="1" applyFill="1" applyAlignment="1">
      <alignment horizontal="right"/>
    </xf>
    <xf numFmtId="3" fontId="4" fillId="2" borderId="0" xfId="0" applyNumberFormat="1" applyFont="1" applyFill="1"/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/>
    <xf numFmtId="3" fontId="48" fillId="0" borderId="0" xfId="0" applyNumberFormat="1" applyFont="1" applyFill="1"/>
    <xf numFmtId="0" fontId="38" fillId="0" borderId="0" xfId="4" applyFont="1"/>
    <xf numFmtId="0" fontId="2" fillId="0" borderId="0" xfId="4" applyFont="1"/>
    <xf numFmtId="0" fontId="55" fillId="0" borderId="0" xfId="4" applyFont="1"/>
    <xf numFmtId="0" fontId="3" fillId="0" borderId="0" xfId="4" applyFont="1"/>
    <xf numFmtId="49" fontId="4" fillId="2" borderId="0" xfId="4" applyNumberFormat="1" applyFont="1" applyFill="1" applyAlignment="1">
      <alignment horizontal="left"/>
    </xf>
    <xf numFmtId="0" fontId="4" fillId="2" borderId="0" xfId="4" applyFont="1" applyFill="1"/>
    <xf numFmtId="3" fontId="19" fillId="2" borderId="0" xfId="4" applyNumberFormat="1" applyFont="1" applyFill="1"/>
    <xf numFmtId="3" fontId="4" fillId="0" borderId="0" xfId="0" applyNumberFormat="1" applyFont="1" applyFill="1" applyBorder="1"/>
    <xf numFmtId="0" fontId="48" fillId="0" borderId="0" xfId="4" applyFont="1"/>
    <xf numFmtId="0" fontId="4" fillId="0" borderId="0" xfId="4" applyFont="1"/>
    <xf numFmtId="0" fontId="2" fillId="0" borderId="0" xfId="0" applyFont="1" applyFill="1" applyAlignment="1">
      <alignment wrapText="1"/>
    </xf>
    <xf numFmtId="3" fontId="43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19" fillId="0" borderId="0" xfId="0" applyNumberFormat="1" applyFont="1" applyFill="1" applyBorder="1"/>
    <xf numFmtId="3" fontId="48" fillId="0" borderId="0" xfId="0" applyNumberFormat="1" applyFont="1" applyFill="1" applyBorder="1" applyAlignment="1">
      <alignment horizontal="right"/>
    </xf>
    <xf numFmtId="3" fontId="38" fillId="0" borderId="0" xfId="0" applyNumberFormat="1" applyFont="1" applyFill="1" applyBorder="1" applyAlignment="1">
      <alignment horizontal="right"/>
    </xf>
    <xf numFmtId="4" fontId="1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3" fontId="2" fillId="0" borderId="0" xfId="0" applyNumberFormat="1" applyFont="1" applyFill="1" applyBorder="1"/>
    <xf numFmtId="3" fontId="38" fillId="0" borderId="0" xfId="0" applyNumberFormat="1" applyFont="1" applyFill="1" applyBorder="1"/>
    <xf numFmtId="0" fontId="38" fillId="0" borderId="0" xfId="0" applyFont="1" applyFill="1" applyBorder="1"/>
    <xf numFmtId="3" fontId="39" fillId="2" borderId="0" xfId="0" applyNumberFormat="1" applyFont="1" applyFill="1"/>
    <xf numFmtId="3" fontId="59" fillId="2" borderId="0" xfId="0" applyNumberFormat="1" applyFont="1" applyFill="1"/>
    <xf numFmtId="4" fontId="11" fillId="0" borderId="0" xfId="0" applyNumberFormat="1" applyFont="1" applyFill="1" applyBorder="1"/>
    <xf numFmtId="3" fontId="43" fillId="2" borderId="0" xfId="4" applyNumberFormat="1" applyFont="1" applyFill="1"/>
    <xf numFmtId="3" fontId="60" fillId="0" borderId="0" xfId="4" applyNumberFormat="1" applyFont="1" applyFill="1"/>
    <xf numFmtId="3" fontId="7" fillId="0" borderId="0" xfId="4" applyNumberFormat="1" applyFont="1" applyFill="1"/>
    <xf numFmtId="3" fontId="7" fillId="2" borderId="0" xfId="4" applyNumberFormat="1" applyFont="1" applyFill="1"/>
    <xf numFmtId="0" fontId="53" fillId="0" borderId="0" xfId="0" applyFont="1"/>
    <xf numFmtId="3" fontId="50" fillId="0" borderId="0" xfId="0" applyNumberFormat="1" applyFont="1" applyFill="1" applyAlignment="1">
      <alignment horizontal="right"/>
    </xf>
    <xf numFmtId="3" fontId="50" fillId="0" borderId="0" xfId="0" applyNumberFormat="1" applyFont="1"/>
    <xf numFmtId="49" fontId="42" fillId="0" borderId="0" xfId="0" applyNumberFormat="1" applyFont="1" applyFill="1" applyAlignment="1">
      <alignment horizontal="left"/>
    </xf>
    <xf numFmtId="4" fontId="38" fillId="0" borderId="0" xfId="0" applyNumberFormat="1" applyFont="1" applyFill="1" applyBorder="1" applyAlignment="1">
      <alignment horizontal="right"/>
    </xf>
    <xf numFmtId="4" fontId="38" fillId="0" borderId="0" xfId="0" applyNumberFormat="1" applyFont="1" applyFill="1" applyBorder="1"/>
    <xf numFmtId="49" fontId="11" fillId="0" borderId="0" xfId="0" applyNumberFormat="1" applyFont="1" applyFill="1" applyAlignment="1">
      <alignment horizontal="center" vertical="center" wrapText="1"/>
    </xf>
    <xf numFmtId="3" fontId="34" fillId="0" borderId="0" xfId="0" applyNumberFormat="1" applyFont="1" applyFill="1" applyAlignment="1">
      <alignment horizontal="center" vertical="center" wrapText="1"/>
    </xf>
    <xf numFmtId="3" fontId="34" fillId="0" borderId="0" xfId="0" applyNumberFormat="1" applyFont="1" applyFill="1" applyAlignment="1">
      <alignment horizontal="center" wrapText="1"/>
    </xf>
    <xf numFmtId="0" fontId="0" fillId="0" borderId="1" xfId="0" applyBorder="1"/>
    <xf numFmtId="0" fontId="1" fillId="0" borderId="0" xfId="0" applyFont="1" applyAlignment="1">
      <alignment horizontal="right"/>
    </xf>
    <xf numFmtId="0" fontId="63" fillId="0" borderId="0" xfId="6" applyFont="1"/>
    <xf numFmtId="0" fontId="5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14" fillId="0" borderId="0" xfId="0" applyNumberFormat="1" applyFont="1" applyFill="1" applyBorder="1" applyAlignment="1">
      <alignment horizontal="left"/>
    </xf>
    <xf numFmtId="0" fontId="1" fillId="0" borderId="0" xfId="0" applyFont="1"/>
    <xf numFmtId="0" fontId="1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164" fontId="2" fillId="0" borderId="5" xfId="9" applyNumberFormat="1" applyFont="1" applyBorder="1"/>
    <xf numFmtId="3" fontId="35" fillId="0" borderId="5" xfId="9" applyNumberFormat="1" applyFont="1" applyBorder="1"/>
    <xf numFmtId="164" fontId="62" fillId="0" borderId="5" xfId="9" applyNumberFormat="1" applyFont="1" applyFill="1" applyBorder="1"/>
    <xf numFmtId="0" fontId="1" fillId="0" borderId="4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3" fontId="45" fillId="0" borderId="6" xfId="0" applyNumberFormat="1" applyFont="1" applyBorder="1"/>
    <xf numFmtId="0" fontId="1" fillId="0" borderId="3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65" fontId="62" fillId="0" borderId="1" xfId="1" applyNumberFormat="1" applyFont="1" applyBorder="1"/>
    <xf numFmtId="0" fontId="1" fillId="0" borderId="1" xfId="0" applyFont="1" applyBorder="1" applyAlignment="1">
      <alignment wrapText="1"/>
    </xf>
    <xf numFmtId="0" fontId="0" fillId="0" borderId="7" xfId="0" applyBorder="1"/>
    <xf numFmtId="165" fontId="62" fillId="0" borderId="7" xfId="1" applyNumberFormat="1" applyFont="1" applyBorder="1"/>
    <xf numFmtId="0" fontId="0" fillId="0" borderId="8" xfId="0" applyBorder="1"/>
    <xf numFmtId="0" fontId="2" fillId="0" borderId="8" xfId="0" applyFont="1" applyBorder="1"/>
    <xf numFmtId="165" fontId="2" fillId="0" borderId="8" xfId="1" applyNumberFormat="1" applyFont="1" applyBorder="1"/>
    <xf numFmtId="0" fontId="68" fillId="0" borderId="0" xfId="0" applyFont="1"/>
    <xf numFmtId="0" fontId="37" fillId="0" borderId="0" xfId="0" applyFont="1"/>
    <xf numFmtId="49" fontId="37" fillId="0" borderId="0" xfId="0" applyNumberFormat="1" applyFont="1" applyFill="1" applyAlignment="1">
      <alignment horizontal="left"/>
    </xf>
    <xf numFmtId="49" fontId="70" fillId="0" borderId="0" xfId="0" applyNumberFormat="1" applyFont="1" applyFill="1" applyAlignment="1">
      <alignment horizontal="left"/>
    </xf>
    <xf numFmtId="0" fontId="37" fillId="0" borderId="0" xfId="0" applyFont="1" applyFill="1"/>
    <xf numFmtId="0" fontId="37" fillId="0" borderId="0" xfId="0" applyFont="1" applyAlignment="1"/>
    <xf numFmtId="0" fontId="37" fillId="0" borderId="0" xfId="0" applyFont="1" applyAlignment="1">
      <alignment vertical="center"/>
    </xf>
    <xf numFmtId="0" fontId="71" fillId="0" borderId="0" xfId="0" applyFont="1" applyFill="1"/>
    <xf numFmtId="0" fontId="37" fillId="0" borderId="0" xfId="0" applyFont="1" applyFill="1" applyBorder="1"/>
    <xf numFmtId="0" fontId="74" fillId="0" borderId="0" xfId="0" applyFont="1" applyFill="1"/>
    <xf numFmtId="49" fontId="37" fillId="0" borderId="0" xfId="0" applyNumberFormat="1" applyFont="1" applyFill="1" applyAlignment="1">
      <alignment horizontal="left" wrapText="1"/>
    </xf>
    <xf numFmtId="0" fontId="37" fillId="0" borderId="0" xfId="0" applyFont="1" applyFill="1" applyAlignment="1">
      <alignment wrapText="1"/>
    </xf>
    <xf numFmtId="0" fontId="74" fillId="0" borderId="0" xfId="0" applyFont="1" applyFill="1" applyAlignment="1">
      <alignment wrapText="1"/>
    </xf>
    <xf numFmtId="0" fontId="37" fillId="0" borderId="0" xfId="0" applyFont="1" applyFill="1" applyBorder="1" applyAlignment="1">
      <alignment wrapText="1"/>
    </xf>
    <xf numFmtId="0" fontId="37" fillId="0" borderId="45" xfId="0" applyFont="1" applyBorder="1" applyAlignment="1">
      <alignment horizontal="center" vertical="center" textRotation="90"/>
    </xf>
    <xf numFmtId="0" fontId="70" fillId="0" borderId="45" xfId="0" applyFont="1" applyFill="1" applyBorder="1" applyAlignment="1">
      <alignment horizontal="left" vertical="center"/>
    </xf>
    <xf numFmtId="49" fontId="37" fillId="0" borderId="45" xfId="0" applyNumberFormat="1" applyFont="1" applyFill="1" applyBorder="1" applyAlignment="1">
      <alignment horizontal="center" vertical="center" wrapText="1"/>
    </xf>
    <xf numFmtId="0" fontId="37" fillId="0" borderId="45" xfId="0" applyFont="1" applyFill="1" applyBorder="1" applyAlignment="1">
      <alignment horizontal="center" vertical="center" wrapText="1"/>
    </xf>
    <xf numFmtId="49" fontId="37" fillId="0" borderId="45" xfId="0" applyNumberFormat="1" applyFont="1" applyBorder="1"/>
    <xf numFmtId="49" fontId="73" fillId="0" borderId="45" xfId="4" applyNumberFormat="1" applyFont="1" applyFill="1" applyBorder="1" applyAlignment="1">
      <alignment horizontal="left"/>
    </xf>
    <xf numFmtId="0" fontId="73" fillId="0" borderId="45" xfId="4" applyFont="1" applyFill="1" applyBorder="1"/>
    <xf numFmtId="3" fontId="73" fillId="0" borderId="45" xfId="4" applyNumberFormat="1" applyFont="1" applyFill="1" applyBorder="1"/>
    <xf numFmtId="3" fontId="73" fillId="0" borderId="45" xfId="0" applyNumberFormat="1" applyFont="1" applyFill="1" applyBorder="1"/>
    <xf numFmtId="0" fontId="77" fillId="0" borderId="45" xfId="4" applyFont="1" applyFill="1" applyBorder="1" applyAlignment="1">
      <alignment wrapText="1"/>
    </xf>
    <xf numFmtId="0" fontId="37" fillId="0" borderId="45" xfId="0" applyFont="1" applyBorder="1"/>
    <xf numFmtId="49" fontId="70" fillId="6" borderId="45" xfId="0" applyNumberFormat="1" applyFont="1" applyFill="1" applyBorder="1" applyAlignment="1">
      <alignment horizontal="left"/>
    </xf>
    <xf numFmtId="0" fontId="70" fillId="6" borderId="45" xfId="0" applyFont="1" applyFill="1" applyBorder="1"/>
    <xf numFmtId="3" fontId="37" fillId="2" borderId="45" xfId="0" applyNumberFormat="1" applyFont="1" applyFill="1" applyBorder="1"/>
    <xf numFmtId="0" fontId="37" fillId="6" borderId="45" xfId="0" applyFont="1" applyFill="1" applyBorder="1" applyAlignment="1">
      <alignment wrapText="1"/>
    </xf>
    <xf numFmtId="49" fontId="73" fillId="0" borderId="45" xfId="0" applyNumberFormat="1" applyFont="1" applyFill="1" applyBorder="1" applyAlignment="1">
      <alignment horizontal="left"/>
    </xf>
    <xf numFmtId="0" fontId="73" fillId="0" borderId="45" xfId="0" applyFont="1" applyFill="1" applyBorder="1"/>
    <xf numFmtId="0" fontId="77" fillId="0" borderId="45" xfId="0" applyFont="1" applyFill="1" applyBorder="1" applyAlignment="1">
      <alignment wrapText="1"/>
    </xf>
    <xf numFmtId="49" fontId="70" fillId="0" borderId="45" xfId="0" applyNumberFormat="1" applyFont="1" applyFill="1" applyBorder="1" applyAlignment="1">
      <alignment horizontal="left"/>
    </xf>
    <xf numFmtId="0" fontId="70" fillId="0" borderId="45" xfId="0" applyFont="1" applyFill="1" applyBorder="1"/>
    <xf numFmtId="3" fontId="70" fillId="0" borderId="45" xfId="0" applyNumberFormat="1" applyFont="1" applyFill="1" applyBorder="1"/>
    <xf numFmtId="0" fontId="37" fillId="0" borderId="45" xfId="0" applyFont="1" applyFill="1" applyBorder="1" applyAlignment="1">
      <alignment wrapText="1"/>
    </xf>
    <xf numFmtId="49" fontId="37" fillId="2" borderId="45" xfId="0" applyNumberFormat="1" applyFont="1" applyFill="1" applyBorder="1" applyAlignment="1">
      <alignment horizontal="left"/>
    </xf>
    <xf numFmtId="0" fontId="37" fillId="2" borderId="45" xfId="0" applyFont="1" applyFill="1" applyBorder="1"/>
    <xf numFmtId="0" fontId="37" fillId="2" borderId="45" xfId="0" applyFont="1" applyFill="1" applyBorder="1" applyAlignment="1">
      <alignment wrapText="1"/>
    </xf>
    <xf numFmtId="0" fontId="37" fillId="6" borderId="45" xfId="0" applyFont="1" applyFill="1" applyBorder="1"/>
    <xf numFmtId="3" fontId="70" fillId="0" borderId="45" xfId="0" applyNumberFormat="1" applyFont="1" applyFill="1" applyBorder="1" applyAlignment="1">
      <alignment horizontal="right"/>
    </xf>
    <xf numFmtId="49" fontId="37" fillId="2" borderId="45" xfId="4" applyNumberFormat="1" applyFont="1" applyFill="1" applyBorder="1" applyAlignment="1">
      <alignment horizontal="left"/>
    </xf>
    <xf numFmtId="0" fontId="37" fillId="2" borderId="45" xfId="4" applyFont="1" applyFill="1" applyBorder="1"/>
    <xf numFmtId="0" fontId="37" fillId="2" borderId="45" xfId="4" applyFont="1" applyFill="1" applyBorder="1" applyAlignment="1">
      <alignment wrapText="1"/>
    </xf>
    <xf numFmtId="49" fontId="37" fillId="2" borderId="45" xfId="0" applyNumberFormat="1" applyFont="1" applyFill="1" applyBorder="1" applyAlignment="1">
      <alignment horizontal="left" vertical="center"/>
    </xf>
    <xf numFmtId="0" fontId="37" fillId="2" borderId="45" xfId="0" applyFont="1" applyFill="1" applyBorder="1" applyAlignment="1">
      <alignment vertical="center"/>
    </xf>
    <xf numFmtId="0" fontId="37" fillId="2" borderId="45" xfId="0" applyFont="1" applyFill="1" applyBorder="1" applyAlignment="1">
      <alignment vertical="center" wrapText="1"/>
    </xf>
    <xf numFmtId="0" fontId="70" fillId="6" borderId="45" xfId="0" applyFont="1" applyFill="1" applyBorder="1" applyAlignment="1"/>
    <xf numFmtId="3" fontId="70" fillId="2" borderId="45" xfId="0" applyNumberFormat="1" applyFont="1" applyFill="1" applyBorder="1"/>
    <xf numFmtId="0" fontId="73" fillId="0" borderId="45" xfId="0" applyFont="1" applyBorder="1"/>
    <xf numFmtId="49" fontId="76" fillId="0" borderId="45" xfId="0" applyNumberFormat="1" applyFont="1" applyFill="1" applyBorder="1" applyAlignment="1">
      <alignment horizontal="left"/>
    </xf>
    <xf numFmtId="49" fontId="71" fillId="0" borderId="45" xfId="0" applyNumberFormat="1" applyFont="1" applyFill="1" applyBorder="1" applyAlignment="1">
      <alignment horizontal="left"/>
    </xf>
    <xf numFmtId="0" fontId="71" fillId="0" borderId="45" xfId="0" applyFont="1" applyFill="1" applyBorder="1"/>
    <xf numFmtId="3" fontId="71" fillId="0" borderId="45" xfId="0" applyNumberFormat="1" applyFont="1" applyBorder="1" applyAlignment="1">
      <alignment horizontal="right"/>
    </xf>
    <xf numFmtId="0" fontId="74" fillId="0" borderId="45" xfId="0" applyFont="1" applyFill="1" applyBorder="1" applyAlignment="1">
      <alignment wrapText="1"/>
    </xf>
    <xf numFmtId="49" fontId="75" fillId="0" borderId="45" xfId="0" applyNumberFormat="1" applyFont="1" applyFill="1" applyBorder="1" applyAlignment="1">
      <alignment horizontal="left"/>
    </xf>
    <xf numFmtId="3" fontId="70" fillId="0" borderId="45" xfId="0" applyNumberFormat="1" applyFont="1" applyBorder="1" applyAlignment="1">
      <alignment horizontal="right"/>
    </xf>
    <xf numFmtId="0" fontId="75" fillId="0" borderId="45" xfId="0" applyFont="1" applyFill="1" applyBorder="1"/>
    <xf numFmtId="3" fontId="75" fillId="0" borderId="45" xfId="0" applyNumberFormat="1" applyFont="1" applyBorder="1" applyAlignment="1">
      <alignment horizontal="right"/>
    </xf>
    <xf numFmtId="0" fontId="72" fillId="0" borderId="45" xfId="0" applyFont="1" applyFill="1" applyBorder="1" applyAlignment="1">
      <alignment wrapText="1"/>
    </xf>
    <xf numFmtId="49" fontId="37" fillId="0" borderId="45" xfId="0" applyNumberFormat="1" applyFont="1" applyFill="1" applyBorder="1" applyAlignment="1">
      <alignment horizontal="center" vertical="center" textRotation="90" wrapText="1"/>
    </xf>
    <xf numFmtId="0" fontId="37" fillId="0" borderId="45" xfId="0" applyFont="1" applyBorder="1" applyAlignment="1">
      <alignment horizontal="center" vertical="center"/>
    </xf>
    <xf numFmtId="0" fontId="0" fillId="7" borderId="0" xfId="0" applyFill="1"/>
    <xf numFmtId="0" fontId="78" fillId="0" borderId="0" xfId="2" applyFont="1"/>
    <xf numFmtId="0" fontId="37" fillId="0" borderId="0" xfId="2" applyFont="1"/>
    <xf numFmtId="0" fontId="70" fillId="0" borderId="0" xfId="2" applyFont="1"/>
    <xf numFmtId="0" fontId="79" fillId="4" borderId="9" xfId="2" applyFont="1" applyFill="1" applyBorder="1"/>
    <xf numFmtId="0" fontId="78" fillId="4" borderId="9" xfId="2" applyFont="1" applyFill="1" applyBorder="1"/>
    <xf numFmtId="0" fontId="70" fillId="0" borderId="0" xfId="2" applyFont="1" applyBorder="1"/>
    <xf numFmtId="0" fontId="37" fillId="0" borderId="0" xfId="2" applyFont="1" applyBorder="1" applyAlignment="1">
      <alignment horizontal="right"/>
    </xf>
    <xf numFmtId="0" fontId="70" fillId="7" borderId="0" xfId="2" applyFont="1" applyFill="1"/>
    <xf numFmtId="0" fontId="37" fillId="7" borderId="0" xfId="0" applyFont="1" applyFill="1"/>
    <xf numFmtId="0" fontId="37" fillId="0" borderId="0" xfId="0" applyFont="1" applyBorder="1"/>
    <xf numFmtId="1" fontId="37" fillId="0" borderId="0" xfId="0" applyNumberFormat="1" applyFont="1" applyAlignment="1"/>
    <xf numFmtId="0" fontId="70" fillId="0" borderId="0" xfId="0" applyFont="1" applyAlignment="1"/>
    <xf numFmtId="0" fontId="70" fillId="0" borderId="0" xfId="0" applyFont="1"/>
    <xf numFmtId="0" fontId="37" fillId="0" borderId="0" xfId="2" applyFont="1" applyAlignment="1">
      <alignment wrapText="1"/>
    </xf>
    <xf numFmtId="1" fontId="71" fillId="0" borderId="0" xfId="2" applyNumberFormat="1" applyFont="1" applyBorder="1" applyAlignment="1">
      <alignment wrapText="1"/>
    </xf>
    <xf numFmtId="0" fontId="37" fillId="0" borderId="0" xfId="0" applyFont="1" applyAlignment="1">
      <alignment wrapText="1"/>
    </xf>
    <xf numFmtId="3" fontId="37" fillId="0" borderId="0" xfId="2" applyNumberFormat="1" applyFont="1" applyAlignment="1">
      <alignment horizontal="left"/>
    </xf>
    <xf numFmtId="0" fontId="37" fillId="0" borderId="0" xfId="0" applyFont="1" applyAlignment="1">
      <alignment horizontal="right"/>
    </xf>
    <xf numFmtId="0" fontId="83" fillId="0" borderId="0" xfId="2" applyFont="1"/>
    <xf numFmtId="0" fontId="70" fillId="0" borderId="45" xfId="0" applyFont="1" applyBorder="1"/>
    <xf numFmtId="0" fontId="70" fillId="0" borderId="45" xfId="2" applyFont="1" applyBorder="1" applyAlignment="1">
      <alignment horizontal="center"/>
    </xf>
    <xf numFmtId="0" fontId="70" fillId="0" borderId="45" xfId="2" applyFont="1" applyBorder="1" applyAlignment="1">
      <alignment wrapText="1"/>
    </xf>
    <xf numFmtId="0" fontId="80" fillId="0" borderId="45" xfId="2" applyFont="1" applyBorder="1" applyAlignment="1">
      <alignment wrapText="1"/>
    </xf>
    <xf numFmtId="0" fontId="70" fillId="0" borderId="45" xfId="2" applyFont="1" applyFill="1" applyBorder="1" applyAlignment="1">
      <alignment wrapText="1"/>
    </xf>
    <xf numFmtId="0" fontId="37" fillId="0" borderId="45" xfId="2" applyFont="1" applyBorder="1"/>
    <xf numFmtId="4" fontId="37" fillId="0" borderId="45" xfId="2" applyNumberFormat="1" applyFont="1" applyBorder="1"/>
    <xf numFmtId="4" fontId="37" fillId="0" borderId="45" xfId="2" applyNumberFormat="1" applyFont="1" applyBorder="1" applyAlignment="1">
      <alignment horizontal="right"/>
    </xf>
    <xf numFmtId="1" fontId="74" fillId="0" borderId="45" xfId="0" applyNumberFormat="1" applyFont="1" applyBorder="1" applyAlignment="1">
      <alignment wrapText="1"/>
    </xf>
    <xf numFmtId="4" fontId="37" fillId="0" borderId="45" xfId="2" applyNumberFormat="1" applyFont="1" applyFill="1" applyBorder="1"/>
    <xf numFmtId="0" fontId="37" fillId="0" borderId="45" xfId="2" applyFont="1" applyFill="1" applyBorder="1"/>
    <xf numFmtId="0" fontId="82" fillId="0" borderId="45" xfId="2" applyFont="1" applyBorder="1"/>
    <xf numFmtId="4" fontId="37" fillId="0" borderId="45" xfId="0" applyNumberFormat="1" applyFont="1" applyBorder="1"/>
    <xf numFmtId="0" fontId="37" fillId="0" borderId="45" xfId="0" applyFont="1" applyBorder="1" applyAlignment="1">
      <alignment wrapText="1"/>
    </xf>
    <xf numFmtId="0" fontId="70" fillId="4" borderId="45" xfId="2" applyFont="1" applyFill="1" applyBorder="1"/>
    <xf numFmtId="0" fontId="37" fillId="4" borderId="45" xfId="0" applyFont="1" applyFill="1" applyBorder="1"/>
    <xf numFmtId="4" fontId="70" fillId="4" borderId="45" xfId="2" applyNumberFormat="1" applyFont="1" applyFill="1" applyBorder="1"/>
    <xf numFmtId="1" fontId="71" fillId="0" borderId="45" xfId="2" applyNumberFormat="1" applyFont="1" applyBorder="1" applyAlignment="1">
      <alignment wrapText="1"/>
    </xf>
    <xf numFmtId="0" fontId="0" fillId="0" borderId="45" xfId="0" applyBorder="1" applyAlignment="1">
      <alignment vertical="center"/>
    </xf>
    <xf numFmtId="0" fontId="0" fillId="0" borderId="45" xfId="0" applyBorder="1" applyAlignment="1">
      <alignment horizontal="center" vertical="center" wrapText="1"/>
    </xf>
    <xf numFmtId="0" fontId="0" fillId="0" borderId="45" xfId="0" applyBorder="1" applyAlignment="1">
      <alignment wrapText="1"/>
    </xf>
    <xf numFmtId="164" fontId="0" fillId="0" borderId="45" xfId="0" applyNumberFormat="1" applyBorder="1"/>
    <xf numFmtId="0" fontId="11" fillId="0" borderId="45" xfId="0" applyFont="1" applyBorder="1"/>
    <xf numFmtId="0" fontId="2" fillId="0" borderId="46" xfId="5" applyFont="1" applyBorder="1" applyAlignment="1">
      <alignment horizontal="left" vertical="top"/>
    </xf>
    <xf numFmtId="0" fontId="2" fillId="0" borderId="47" xfId="5" applyFont="1" applyBorder="1" applyAlignment="1">
      <alignment horizontal="left" vertical="top"/>
    </xf>
    <xf numFmtId="0" fontId="1" fillId="0" borderId="47" xfId="5" applyFont="1" applyBorder="1" applyAlignment="1">
      <alignment horizontal="left" vertical="top"/>
    </xf>
    <xf numFmtId="3" fontId="0" fillId="0" borderId="48" xfId="0" applyNumberFormat="1" applyBorder="1" applyAlignment="1"/>
    <xf numFmtId="0" fontId="83" fillId="0" borderId="0" xfId="7" applyFont="1"/>
    <xf numFmtId="0" fontId="37" fillId="0" borderId="0" xfId="7" applyFont="1"/>
    <xf numFmtId="0" fontId="70" fillId="4" borderId="49" xfId="7" applyFont="1" applyFill="1" applyBorder="1" applyAlignment="1">
      <alignment vertical="center"/>
    </xf>
    <xf numFmtId="0" fontId="70" fillId="0" borderId="50" xfId="7" applyFont="1" applyBorder="1"/>
    <xf numFmtId="0" fontId="37" fillId="0" borderId="51" xfId="7" applyFont="1" applyBorder="1"/>
    <xf numFmtId="0" fontId="37" fillId="0" borderId="50" xfId="7" applyFont="1" applyBorder="1"/>
    <xf numFmtId="0" fontId="37" fillId="0" borderId="45" xfId="7" applyFont="1" applyBorder="1"/>
    <xf numFmtId="0" fontId="37" fillId="0" borderId="0" xfId="7" applyFont="1" applyFill="1"/>
    <xf numFmtId="0" fontId="37" fillId="0" borderId="52" xfId="7" applyFont="1" applyBorder="1"/>
    <xf numFmtId="0" fontId="37" fillId="0" borderId="53" xfId="7" applyFont="1" applyBorder="1"/>
    <xf numFmtId="0" fontId="37" fillId="0" borderId="0" xfId="0" applyFont="1" applyAlignment="1">
      <alignment horizontal="center"/>
    </xf>
    <xf numFmtId="0" fontId="37" fillId="0" borderId="54" xfId="7" applyFont="1" applyBorder="1"/>
    <xf numFmtId="0" fontId="37" fillId="4" borderId="54" xfId="7" applyFont="1" applyFill="1" applyBorder="1"/>
    <xf numFmtId="0" fontId="37" fillId="0" borderId="54" xfId="7" applyFont="1" applyFill="1" applyBorder="1"/>
    <xf numFmtId="0" fontId="37" fillId="4" borderId="45" xfId="7" applyFont="1" applyFill="1" applyBorder="1"/>
    <xf numFmtId="0" fontId="37" fillId="0" borderId="45" xfId="7" applyFont="1" applyFill="1" applyBorder="1"/>
    <xf numFmtId="0" fontId="37" fillId="4" borderId="50" xfId="7" applyFont="1" applyFill="1" applyBorder="1"/>
    <xf numFmtId="0" fontId="37" fillId="0" borderId="50" xfId="7" applyFont="1" applyFill="1" applyBorder="1"/>
    <xf numFmtId="0" fontId="37" fillId="4" borderId="55" xfId="7" applyFont="1" applyFill="1" applyBorder="1"/>
    <xf numFmtId="0" fontId="37" fillId="4" borderId="52" xfId="7" applyFont="1" applyFill="1" applyBorder="1"/>
    <xf numFmtId="0" fontId="37" fillId="0" borderId="56" xfId="7" applyFont="1" applyBorder="1" applyAlignment="1">
      <alignment vertical="center" wrapText="1"/>
    </xf>
    <xf numFmtId="0" fontId="37" fillId="0" borderId="57" xfId="7" applyFont="1" applyBorder="1" applyAlignment="1">
      <alignment vertical="center" wrapText="1"/>
    </xf>
    <xf numFmtId="0" fontId="37" fillId="0" borderId="49" xfId="7" applyFont="1" applyBorder="1" applyAlignment="1">
      <alignment vertical="center"/>
    </xf>
    <xf numFmtId="0" fontId="37" fillId="0" borderId="56" xfId="7" applyFont="1" applyBorder="1" applyAlignment="1">
      <alignment vertical="center"/>
    </xf>
    <xf numFmtId="0" fontId="84" fillId="0" borderId="56" xfId="7" applyFont="1" applyBorder="1" applyAlignment="1">
      <alignment vertical="center" wrapText="1"/>
    </xf>
    <xf numFmtId="0" fontId="37" fillId="0" borderId="0" xfId="7" applyFont="1" applyAlignment="1">
      <alignment vertical="center"/>
    </xf>
    <xf numFmtId="0" fontId="37" fillId="0" borderId="0" xfId="7" applyFont="1" applyAlignment="1">
      <alignment horizontal="center"/>
    </xf>
    <xf numFmtId="0" fontId="37" fillId="0" borderId="58" xfId="7" applyFont="1" applyBorder="1"/>
    <xf numFmtId="0" fontId="37" fillId="0" borderId="59" xfId="7" applyFont="1" applyBorder="1"/>
    <xf numFmtId="0" fontId="70" fillId="0" borderId="60" xfId="7" applyFont="1" applyBorder="1" applyAlignment="1">
      <alignment horizontal="right"/>
    </xf>
    <xf numFmtId="0" fontId="37" fillId="0" borderId="61" xfId="7" applyFont="1" applyBorder="1"/>
    <xf numFmtId="0" fontId="37" fillId="0" borderId="62" xfId="7" applyFont="1" applyBorder="1"/>
    <xf numFmtId="0" fontId="37" fillId="4" borderId="58" xfId="7" applyFont="1" applyFill="1" applyBorder="1"/>
    <xf numFmtId="0" fontId="37" fillId="4" borderId="59" xfId="7" applyFont="1" applyFill="1" applyBorder="1"/>
    <xf numFmtId="0" fontId="37" fillId="0" borderId="60" xfId="7" applyFont="1" applyFill="1" applyBorder="1"/>
    <xf numFmtId="0" fontId="37" fillId="0" borderId="63" xfId="7" applyFont="1" applyFill="1" applyBorder="1"/>
    <xf numFmtId="0" fontId="37" fillId="0" borderId="61" xfId="7" applyFont="1" applyFill="1" applyBorder="1"/>
    <xf numFmtId="0" fontId="37" fillId="0" borderId="64" xfId="7" applyFont="1" applyFill="1" applyBorder="1"/>
    <xf numFmtId="0" fontId="37" fillId="0" borderId="65" xfId="7" applyFont="1" applyBorder="1"/>
    <xf numFmtId="0" fontId="70" fillId="7" borderId="49" xfId="7" applyFont="1" applyFill="1" applyBorder="1" applyAlignment="1">
      <alignment vertical="center" wrapText="1"/>
    </xf>
    <xf numFmtId="0" fontId="37" fillId="0" borderId="66" xfId="7" applyFont="1" applyBorder="1" applyAlignment="1">
      <alignment vertical="center"/>
    </xf>
    <xf numFmtId="0" fontId="37" fillId="0" borderId="58" xfId="7" applyFont="1" applyBorder="1" applyAlignment="1">
      <alignment horizontal="center"/>
    </xf>
    <xf numFmtId="0" fontId="37" fillId="0" borderId="50" xfId="7" applyFont="1" applyBorder="1" applyAlignment="1">
      <alignment horizontal="center"/>
    </xf>
    <xf numFmtId="0" fontId="70" fillId="0" borderId="0" xfId="7" applyFont="1" applyAlignment="1">
      <alignment horizontal="center"/>
    </xf>
    <xf numFmtId="0" fontId="37" fillId="0" borderId="56" xfId="7" applyFont="1" applyBorder="1" applyAlignment="1">
      <alignment horizontal="center" vertical="center" wrapText="1"/>
    </xf>
    <xf numFmtId="2" fontId="70" fillId="0" borderId="63" xfId="7" applyNumberFormat="1" applyFont="1" applyBorder="1" applyAlignment="1">
      <alignment horizontal="center"/>
    </xf>
    <xf numFmtId="0" fontId="37" fillId="0" borderId="59" xfId="7" applyFont="1" applyBorder="1" applyAlignment="1">
      <alignment horizontal="center"/>
    </xf>
    <xf numFmtId="0" fontId="37" fillId="0" borderId="45" xfId="7" applyFont="1" applyBorder="1" applyAlignment="1">
      <alignment horizontal="center"/>
    </xf>
    <xf numFmtId="2" fontId="37" fillId="0" borderId="45" xfId="7" applyNumberFormat="1" applyFont="1" applyBorder="1" applyAlignment="1">
      <alignment horizontal="center"/>
    </xf>
    <xf numFmtId="0" fontId="37" fillId="0" borderId="52" xfId="7" applyFont="1" applyBorder="1" applyAlignment="1">
      <alignment horizontal="center"/>
    </xf>
    <xf numFmtId="164" fontId="37" fillId="4" borderId="54" xfId="7" applyNumberFormat="1" applyFont="1" applyFill="1" applyBorder="1"/>
    <xf numFmtId="0" fontId="37" fillId="0" borderId="54" xfId="7" applyFont="1" applyBorder="1" applyAlignment="1">
      <alignment horizontal="center"/>
    </xf>
    <xf numFmtId="0" fontId="70" fillId="0" borderId="55" xfId="7" applyFont="1" applyBorder="1" applyAlignment="1">
      <alignment horizontal="right"/>
    </xf>
    <xf numFmtId="164" fontId="37" fillId="0" borderId="67" xfId="7" applyNumberFormat="1" applyFont="1" applyBorder="1"/>
    <xf numFmtId="0" fontId="69" fillId="4" borderId="9" xfId="8" applyFont="1" applyFill="1" applyBorder="1"/>
    <xf numFmtId="0" fontId="37" fillId="4" borderId="9" xfId="8" applyFont="1" applyFill="1" applyBorder="1"/>
    <xf numFmtId="0" fontId="37" fillId="0" borderId="0" xfId="8" applyFont="1"/>
    <xf numFmtId="3" fontId="37" fillId="0" borderId="0" xfId="8" applyNumberFormat="1" applyFont="1"/>
    <xf numFmtId="0" fontId="70" fillId="0" borderId="0" xfId="8" applyFont="1"/>
    <xf numFmtId="3" fontId="70" fillId="0" borderId="0" xfId="8" applyNumberFormat="1" applyFont="1"/>
    <xf numFmtId="0" fontId="85" fillId="4" borderId="45" xfId="8" applyNumberFormat="1" applyFont="1" applyFill="1" applyBorder="1" applyAlignment="1">
      <alignment vertical="center" wrapText="1"/>
    </xf>
    <xf numFmtId="3" fontId="85" fillId="4" borderId="45" xfId="8" applyNumberFormat="1" applyFont="1" applyFill="1" applyBorder="1" applyAlignment="1">
      <alignment vertical="center" wrapText="1"/>
    </xf>
    <xf numFmtId="0" fontId="85" fillId="0" borderId="0" xfId="8" applyNumberFormat="1" applyFont="1" applyAlignment="1">
      <alignment vertical="center" wrapText="1"/>
    </xf>
    <xf numFmtId="0" fontId="37" fillId="0" borderId="45" xfId="8" applyFont="1" applyBorder="1"/>
    <xf numFmtId="0" fontId="70" fillId="0" borderId="45" xfId="8" applyFont="1" applyBorder="1"/>
    <xf numFmtId="0" fontId="70" fillId="4" borderId="45" xfId="8" applyFont="1" applyFill="1" applyBorder="1"/>
    <xf numFmtId="3" fontId="70" fillId="4" borderId="45" xfId="8" applyNumberFormat="1" applyFont="1" applyFill="1" applyBorder="1"/>
    <xf numFmtId="0" fontId="84" fillId="0" borderId="0" xfId="8" applyFont="1"/>
    <xf numFmtId="3" fontId="84" fillId="0" borderId="0" xfId="8" applyNumberFormat="1" applyFont="1"/>
    <xf numFmtId="0" fontId="56" fillId="0" borderId="0" xfId="8" applyFont="1"/>
    <xf numFmtId="0" fontId="37" fillId="0" borderId="0" xfId="6" applyFont="1"/>
    <xf numFmtId="0" fontId="89" fillId="0" borderId="0" xfId="6" applyFont="1"/>
    <xf numFmtId="43" fontId="37" fillId="0" borderId="10" xfId="1" applyFont="1" applyFill="1" applyBorder="1"/>
    <xf numFmtId="0" fontId="37" fillId="0" borderId="11" xfId="0" applyFont="1" applyFill="1" applyBorder="1" applyAlignment="1">
      <alignment horizontal="center"/>
    </xf>
    <xf numFmtId="43" fontId="37" fillId="0" borderId="12" xfId="1" applyFont="1" applyFill="1" applyBorder="1"/>
    <xf numFmtId="0" fontId="37" fillId="0" borderId="13" xfId="0" applyFont="1" applyFill="1" applyBorder="1" applyAlignment="1">
      <alignment horizontal="center"/>
    </xf>
    <xf numFmtId="43" fontId="37" fillId="0" borderId="14" xfId="1" applyFont="1" applyFill="1" applyBorder="1"/>
    <xf numFmtId="0" fontId="37" fillId="0" borderId="15" xfId="0" applyFont="1" applyFill="1" applyBorder="1" applyAlignment="1">
      <alignment horizontal="center"/>
    </xf>
    <xf numFmtId="0" fontId="37" fillId="0" borderId="16" xfId="0" applyFont="1" applyBorder="1"/>
    <xf numFmtId="0" fontId="70" fillId="0" borderId="11" xfId="0" applyFont="1" applyFill="1" applyBorder="1" applyAlignment="1">
      <alignment horizontal="center"/>
    </xf>
    <xf numFmtId="0" fontId="70" fillId="0" borderId="15" xfId="0" applyFont="1" applyFill="1" applyBorder="1" applyAlignment="1">
      <alignment horizontal="center"/>
    </xf>
    <xf numFmtId="0" fontId="37" fillId="0" borderId="17" xfId="0" applyFont="1" applyFill="1" applyBorder="1" applyAlignment="1">
      <alignment horizontal="center"/>
    </xf>
    <xf numFmtId="0" fontId="37" fillId="0" borderId="18" xfId="0" applyFont="1" applyFill="1" applyBorder="1" applyAlignment="1">
      <alignment horizontal="center"/>
    </xf>
    <xf numFmtId="0" fontId="70" fillId="0" borderId="19" xfId="0" applyFont="1" applyBorder="1" applyAlignment="1">
      <alignment vertical="center"/>
    </xf>
    <xf numFmtId="0" fontId="37" fillId="0" borderId="20" xfId="0" applyFont="1" applyBorder="1" applyAlignment="1">
      <alignment vertical="top"/>
    </xf>
    <xf numFmtId="0" fontId="37" fillId="0" borderId="3" xfId="0" applyFont="1" applyFill="1" applyBorder="1" applyAlignment="1">
      <alignment vertical="top"/>
    </xf>
    <xf numFmtId="0" fontId="37" fillId="0" borderId="21" xfId="0" applyFont="1" applyBorder="1"/>
    <xf numFmtId="0" fontId="37" fillId="0" borderId="22" xfId="0" applyFont="1" applyBorder="1"/>
    <xf numFmtId="0" fontId="37" fillId="0" borderId="23" xfId="0" applyFont="1" applyBorder="1" applyAlignment="1">
      <alignment vertical="center"/>
    </xf>
    <xf numFmtId="43" fontId="37" fillId="8" borderId="10" xfId="1" applyFont="1" applyFill="1" applyBorder="1"/>
    <xf numFmtId="43" fontId="37" fillId="8" borderId="14" xfId="1" applyFont="1" applyFill="1" applyBorder="1"/>
    <xf numFmtId="43" fontId="70" fillId="8" borderId="10" xfId="1" applyFont="1" applyFill="1" applyBorder="1"/>
    <xf numFmtId="43" fontId="70" fillId="8" borderId="14" xfId="1" applyFont="1" applyFill="1" applyBorder="1"/>
    <xf numFmtId="43" fontId="37" fillId="8" borderId="23" xfId="1" applyFont="1" applyFill="1" applyBorder="1"/>
    <xf numFmtId="43" fontId="37" fillId="8" borderId="24" xfId="1" applyFont="1" applyFill="1" applyBorder="1"/>
    <xf numFmtId="0" fontId="83" fillId="0" borderId="0" xfId="6" applyFont="1" applyAlignment="1">
      <alignment vertical="center"/>
    </xf>
    <xf numFmtId="0" fontId="81" fillId="0" borderId="0" xfId="6" applyFont="1" applyAlignment="1">
      <alignment vertical="center"/>
    </xf>
    <xf numFmtId="0" fontId="37" fillId="7" borderId="0" xfId="6" applyFont="1" applyFill="1" applyAlignment="1">
      <alignment vertical="center"/>
    </xf>
    <xf numFmtId="0" fontId="37" fillId="0" borderId="0" xfId="6" applyFont="1" applyAlignment="1">
      <alignment vertical="center"/>
    </xf>
    <xf numFmtId="0" fontId="37" fillId="0" borderId="25" xfId="0" applyFont="1" applyBorder="1" applyAlignment="1">
      <alignment vertical="center"/>
    </xf>
    <xf numFmtId="0" fontId="70" fillId="0" borderId="26" xfId="0" applyFont="1" applyFill="1" applyBorder="1" applyAlignment="1">
      <alignment vertical="center"/>
    </xf>
    <xf numFmtId="0" fontId="70" fillId="0" borderId="27" xfId="0" applyFont="1" applyFill="1" applyBorder="1" applyAlignment="1">
      <alignment horizontal="left" vertical="center"/>
    </xf>
    <xf numFmtId="0" fontId="70" fillId="8" borderId="28" xfId="0" applyFont="1" applyFill="1" applyBorder="1" applyAlignment="1">
      <alignment vertical="center" wrapText="1"/>
    </xf>
    <xf numFmtId="0" fontId="70" fillId="0" borderId="29" xfId="0" applyFont="1" applyFill="1" applyBorder="1" applyAlignment="1">
      <alignment horizontal="left" vertical="center"/>
    </xf>
    <xf numFmtId="0" fontId="37" fillId="0" borderId="30" xfId="0" applyFont="1" applyBorder="1" applyAlignment="1">
      <alignment vertical="center"/>
    </xf>
    <xf numFmtId="0" fontId="37" fillId="0" borderId="16" xfId="0" applyFont="1" applyBorder="1" applyAlignment="1">
      <alignment vertical="center"/>
    </xf>
    <xf numFmtId="0" fontId="70" fillId="0" borderId="26" xfId="0" applyFont="1" applyBorder="1" applyAlignment="1">
      <alignment horizontal="left" vertical="center"/>
    </xf>
    <xf numFmtId="0" fontId="70" fillId="0" borderId="16" xfId="0" applyFont="1" applyBorder="1" applyAlignment="1">
      <alignment vertical="center"/>
    </xf>
    <xf numFmtId="0" fontId="37" fillId="0" borderId="27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7" fillId="0" borderId="31" xfId="0" applyFont="1" applyBorder="1" applyAlignment="1">
      <alignment vertical="center"/>
    </xf>
    <xf numFmtId="0" fontId="70" fillId="5" borderId="29" xfId="0" applyFont="1" applyFill="1" applyBorder="1" applyAlignment="1">
      <alignment vertical="center"/>
    </xf>
    <xf numFmtId="0" fontId="37" fillId="0" borderId="28" xfId="0" applyFont="1" applyBorder="1" applyAlignment="1">
      <alignment vertical="center"/>
    </xf>
    <xf numFmtId="0" fontId="37" fillId="8" borderId="27" xfId="0" applyFont="1" applyFill="1" applyBorder="1" applyAlignment="1">
      <alignment vertical="center"/>
    </xf>
    <xf numFmtId="43" fontId="37" fillId="8" borderId="1" xfId="1" applyFont="1" applyFill="1" applyBorder="1"/>
    <xf numFmtId="0" fontId="56" fillId="8" borderId="29" xfId="0" applyFont="1" applyFill="1" applyBorder="1" applyAlignment="1">
      <alignment vertical="center"/>
    </xf>
    <xf numFmtId="43" fontId="56" fillId="8" borderId="32" xfId="1" applyFont="1" applyFill="1" applyBorder="1"/>
    <xf numFmtId="0" fontId="83" fillId="0" borderId="0" xfId="0" applyFont="1"/>
    <xf numFmtId="0" fontId="81" fillId="0" borderId="0" xfId="0" applyFont="1" applyBorder="1"/>
    <xf numFmtId="0" fontId="37" fillId="0" borderId="19" xfId="0" applyFont="1" applyBorder="1"/>
    <xf numFmtId="0" fontId="37" fillId="0" borderId="20" xfId="6" applyFont="1" applyFill="1" applyBorder="1"/>
    <xf numFmtId="0" fontId="37" fillId="0" borderId="20" xfId="6" applyFont="1" applyBorder="1"/>
    <xf numFmtId="0" fontId="37" fillId="0" borderId="20" xfId="0" applyFont="1" applyBorder="1"/>
    <xf numFmtId="0" fontId="37" fillId="0" borderId="3" xfId="0" applyFont="1" applyBorder="1"/>
    <xf numFmtId="0" fontId="37" fillId="0" borderId="20" xfId="0" applyFont="1" applyBorder="1" applyAlignment="1">
      <alignment horizontal="left"/>
    </xf>
    <xf numFmtId="0" fontId="37" fillId="0" borderId="33" xfId="0" applyFont="1" applyBorder="1" applyAlignment="1">
      <alignment horizontal="left"/>
    </xf>
    <xf numFmtId="0" fontId="37" fillId="0" borderId="34" xfId="0" applyFont="1" applyBorder="1"/>
    <xf numFmtId="0" fontId="70" fillId="0" borderId="35" xfId="0" applyFont="1" applyBorder="1"/>
    <xf numFmtId="4" fontId="70" fillId="0" borderId="35" xfId="0" applyNumberFormat="1" applyFont="1" applyFill="1" applyBorder="1"/>
    <xf numFmtId="0" fontId="70" fillId="0" borderId="36" xfId="0" applyFont="1" applyFill="1" applyBorder="1" applyAlignment="1">
      <alignment horizontal="center"/>
    </xf>
    <xf numFmtId="0" fontId="70" fillId="0" borderId="35" xfId="0" applyFont="1" applyFill="1" applyBorder="1" applyAlignment="1">
      <alignment horizontal="center"/>
    </xf>
    <xf numFmtId="0" fontId="37" fillId="0" borderId="35" xfId="0" applyFont="1" applyBorder="1"/>
    <xf numFmtId="0" fontId="37" fillId="0" borderId="36" xfId="0" applyFont="1" applyBorder="1"/>
    <xf numFmtId="0" fontId="37" fillId="0" borderId="3" xfId="0" applyFont="1" applyFill="1" applyBorder="1" applyAlignment="1">
      <alignment horizontal="center"/>
    </xf>
    <xf numFmtId="0" fontId="37" fillId="0" borderId="33" xfId="0" applyFont="1" applyFill="1" applyBorder="1" applyAlignment="1">
      <alignment horizontal="center"/>
    </xf>
    <xf numFmtId="0" fontId="37" fillId="0" borderId="33" xfId="0" applyFont="1" applyBorder="1"/>
    <xf numFmtId="0" fontId="37" fillId="0" borderId="15" xfId="0" applyFont="1" applyFill="1" applyBorder="1"/>
    <xf numFmtId="0" fontId="37" fillId="0" borderId="20" xfId="0" applyFont="1" applyFill="1" applyBorder="1"/>
    <xf numFmtId="0" fontId="70" fillId="0" borderId="20" xfId="0" applyFont="1" applyBorder="1" applyAlignment="1">
      <alignment horizontal="left"/>
    </xf>
    <xf numFmtId="0" fontId="70" fillId="0" borderId="20" xfId="0" applyFont="1" applyBorder="1"/>
    <xf numFmtId="0" fontId="70" fillId="0" borderId="20" xfId="0" applyFont="1" applyFill="1" applyBorder="1"/>
    <xf numFmtId="0" fontId="70" fillId="0" borderId="3" xfId="0" applyFont="1" applyFill="1" applyBorder="1" applyAlignment="1">
      <alignment horizontal="center"/>
    </xf>
    <xf numFmtId="0" fontId="70" fillId="0" borderId="33" xfId="0" applyFont="1" applyBorder="1"/>
    <xf numFmtId="0" fontId="70" fillId="0" borderId="33" xfId="0" applyFont="1" applyFill="1" applyBorder="1" applyAlignment="1">
      <alignment horizontal="center"/>
    </xf>
    <xf numFmtId="0" fontId="70" fillId="0" borderId="15" xfId="0" applyFont="1" applyFill="1" applyBorder="1"/>
    <xf numFmtId="0" fontId="37" fillId="0" borderId="37" xfId="0" applyFont="1" applyBorder="1"/>
    <xf numFmtId="0" fontId="37" fillId="0" borderId="0" xfId="0" applyFont="1" applyFill="1" applyBorder="1" applyAlignment="1">
      <alignment horizontal="center"/>
    </xf>
    <xf numFmtId="0" fontId="37" fillId="0" borderId="38" xfId="0" applyFont="1" applyBorder="1"/>
    <xf numFmtId="0" fontId="70" fillId="5" borderId="20" xfId="0" applyFont="1" applyFill="1" applyBorder="1" applyAlignment="1"/>
    <xf numFmtId="0" fontId="70" fillId="0" borderId="33" xfId="0" applyFont="1" applyFill="1" applyBorder="1" applyAlignment="1"/>
    <xf numFmtId="0" fontId="37" fillId="0" borderId="19" xfId="0" applyFont="1" applyFill="1" applyBorder="1"/>
    <xf numFmtId="43" fontId="37" fillId="8" borderId="33" xfId="1" applyFont="1" applyFill="1" applyBorder="1"/>
    <xf numFmtId="43" fontId="37" fillId="8" borderId="20" xfId="1" applyFont="1" applyFill="1" applyBorder="1"/>
    <xf numFmtId="43" fontId="70" fillId="8" borderId="20" xfId="1" applyFont="1" applyFill="1" applyBorder="1"/>
    <xf numFmtId="43" fontId="70" fillId="8" borderId="33" xfId="1" applyFont="1" applyFill="1" applyBorder="1"/>
    <xf numFmtId="43" fontId="37" fillId="8" borderId="0" xfId="1" applyFont="1" applyFill="1" applyBorder="1"/>
    <xf numFmtId="0" fontId="0" fillId="0" borderId="0" xfId="0" applyAlignment="1">
      <alignment horizontal="left" vertical="center"/>
    </xf>
    <xf numFmtId="0" fontId="65" fillId="8" borderId="39" xfId="6" applyFont="1" applyFill="1" applyBorder="1" applyAlignment="1">
      <alignment horizontal="center" vertical="center" wrapText="1"/>
    </xf>
    <xf numFmtId="14" fontId="64" fillId="8" borderId="39" xfId="6" applyNumberFormat="1" applyFont="1" applyFill="1" applyBorder="1" applyAlignment="1">
      <alignment horizontal="center"/>
    </xf>
    <xf numFmtId="0" fontId="64" fillId="8" borderId="39" xfId="6" applyFont="1" applyFill="1" applyBorder="1" applyAlignment="1">
      <alignment horizontal="center"/>
    </xf>
    <xf numFmtId="164" fontId="65" fillId="8" borderId="39" xfId="9" applyNumberFormat="1" applyFont="1" applyFill="1" applyBorder="1" applyAlignment="1">
      <alignment horizontal="center"/>
    </xf>
    <xf numFmtId="0" fontId="65" fillId="8" borderId="40" xfId="6" applyFont="1" applyFill="1" applyBorder="1" applyAlignment="1">
      <alignment horizontal="center" vertical="center" wrapText="1"/>
    </xf>
    <xf numFmtId="14" fontId="64" fillId="8" borderId="40" xfId="6" applyNumberFormat="1" applyFont="1" applyFill="1" applyBorder="1" applyAlignment="1">
      <alignment horizontal="center"/>
    </xf>
    <xf numFmtId="0" fontId="64" fillId="8" borderId="40" xfId="6" applyFont="1" applyFill="1" applyBorder="1" applyAlignment="1">
      <alignment horizontal="center"/>
    </xf>
    <xf numFmtId="164" fontId="65" fillId="8" borderId="40" xfId="9" applyNumberFormat="1" applyFont="1" applyFill="1" applyBorder="1" applyAlignment="1">
      <alignment horizontal="center"/>
    </xf>
    <xf numFmtId="0" fontId="0" fillId="8" borderId="15" xfId="0" applyFill="1" applyBorder="1" applyAlignment="1">
      <alignment wrapText="1"/>
    </xf>
    <xf numFmtId="164" fontId="62" fillId="8" borderId="5" xfId="9" applyNumberFormat="1" applyFont="1" applyFill="1" applyBorder="1"/>
    <xf numFmtId="3" fontId="45" fillId="8" borderId="5" xfId="9" applyNumberFormat="1" applyFont="1" applyFill="1" applyBorder="1"/>
    <xf numFmtId="0" fontId="66" fillId="7" borderId="0" xfId="0" applyFont="1" applyFill="1"/>
    <xf numFmtId="0" fontId="37" fillId="0" borderId="0" xfId="0" applyFont="1" applyAlignment="1">
      <alignment horizontal="left" vertical="center" indent="4"/>
    </xf>
    <xf numFmtId="0" fontId="86" fillId="6" borderId="45" xfId="0" applyFont="1" applyFill="1" applyBorder="1" applyAlignment="1">
      <alignment wrapText="1"/>
    </xf>
    <xf numFmtId="0" fontId="87" fillId="0" borderId="45" xfId="0" applyFont="1" applyFill="1" applyBorder="1" applyAlignment="1">
      <alignment wrapText="1"/>
    </xf>
    <xf numFmtId="0" fontId="87" fillId="0" borderId="45" xfId="0" applyFont="1" applyBorder="1" applyAlignment="1">
      <alignment wrapText="1"/>
    </xf>
    <xf numFmtId="0" fontId="37" fillId="6" borderId="0" xfId="0" applyFont="1" applyFill="1"/>
    <xf numFmtId="49" fontId="37" fillId="0" borderId="45" xfId="0" applyNumberFormat="1" applyFont="1" applyFill="1" applyBorder="1" applyAlignment="1">
      <alignment horizontal="left"/>
    </xf>
    <xf numFmtId="0" fontId="37" fillId="0" borderId="45" xfId="0" applyFont="1" applyBorder="1" applyAlignment="1">
      <alignment vertical="center"/>
    </xf>
    <xf numFmtId="0" fontId="37" fillId="0" borderId="45" xfId="0" applyFont="1" applyFill="1" applyBorder="1" applyAlignment="1">
      <alignment horizontal="center" vertical="center"/>
    </xf>
    <xf numFmtId="0" fontId="37" fillId="0" borderId="45" xfId="0" applyFont="1" applyFill="1" applyBorder="1" applyAlignment="1">
      <alignment horizontal="center" vertical="center" textRotation="90"/>
    </xf>
    <xf numFmtId="0" fontId="37" fillId="0" borderId="45" xfId="0" applyFont="1" applyFill="1" applyBorder="1" applyAlignment="1">
      <alignment horizontal="center" vertical="center" textRotation="90" wrapText="1"/>
    </xf>
    <xf numFmtId="0" fontId="37" fillId="0" borderId="54" xfId="0" applyFont="1" applyFill="1" applyBorder="1" applyAlignment="1">
      <alignment horizontal="center" vertical="center" textRotation="90"/>
    </xf>
    <xf numFmtId="49" fontId="37" fillId="0" borderId="45" xfId="0" applyNumberFormat="1" applyFont="1" applyFill="1" applyBorder="1"/>
    <xf numFmtId="0" fontId="37" fillId="0" borderId="45" xfId="0" applyFont="1" applyFill="1" applyBorder="1"/>
    <xf numFmtId="0" fontId="37" fillId="0" borderId="54" xfId="0" applyFont="1" applyFill="1" applyBorder="1"/>
    <xf numFmtId="3" fontId="37" fillId="0" borderId="45" xfId="0" applyNumberFormat="1" applyFont="1" applyFill="1" applyBorder="1"/>
    <xf numFmtId="49" fontId="37" fillId="0" borderId="45" xfId="0" applyNumberFormat="1" applyFont="1" applyFill="1" applyBorder="1" applyAlignment="1">
      <alignment vertical="center"/>
    </xf>
    <xf numFmtId="0" fontId="37" fillId="0" borderId="45" xfId="0" applyFont="1" applyFill="1" applyBorder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Alignment="1">
      <alignment vertical="center" wrapText="1"/>
    </xf>
    <xf numFmtId="49" fontId="37" fillId="0" borderId="45" xfId="0" applyNumberFormat="1" applyFont="1" applyFill="1" applyBorder="1" applyAlignment="1">
      <alignment horizontal="left" vertical="center"/>
    </xf>
    <xf numFmtId="3" fontId="37" fillId="0" borderId="45" xfId="0" applyNumberFormat="1" applyFont="1" applyFill="1" applyBorder="1" applyAlignment="1">
      <alignment vertical="center"/>
    </xf>
    <xf numFmtId="0" fontId="37" fillId="0" borderId="45" xfId="0" applyFont="1" applyFill="1" applyBorder="1" applyAlignment="1">
      <alignment vertical="center" wrapText="1"/>
    </xf>
    <xf numFmtId="0" fontId="37" fillId="0" borderId="45" xfId="0" applyFont="1" applyFill="1" applyBorder="1" applyAlignment="1">
      <alignment horizontal="left" vertical="center" textRotation="90" wrapText="1"/>
    </xf>
    <xf numFmtId="0" fontId="37" fillId="0" borderId="0" xfId="0" applyFont="1" applyFill="1" applyAlignment="1">
      <alignment horizontal="left" vertical="center" wrapText="1"/>
    </xf>
    <xf numFmtId="49" fontId="37" fillId="0" borderId="0" xfId="0" applyNumberFormat="1" applyFont="1" applyFill="1" applyAlignment="1">
      <alignment horizontal="left" vertical="center"/>
    </xf>
    <xf numFmtId="49" fontId="73" fillId="0" borderId="45" xfId="0" applyNumberFormat="1" applyFont="1" applyFill="1" applyBorder="1" applyAlignment="1">
      <alignment horizontal="left" vertical="center"/>
    </xf>
    <xf numFmtId="3" fontId="73" fillId="0" borderId="45" xfId="4" applyNumberFormat="1" applyFont="1" applyFill="1" applyBorder="1" applyAlignment="1">
      <alignment vertical="center"/>
    </xf>
    <xf numFmtId="49" fontId="70" fillId="0" borderId="0" xfId="0" applyNumberFormat="1" applyFont="1" applyFill="1" applyAlignment="1">
      <alignment horizontal="left" vertical="center" wrapText="1"/>
    </xf>
    <xf numFmtId="0" fontId="70" fillId="0" borderId="45" xfId="0" applyFont="1" applyFill="1" applyBorder="1" applyAlignment="1">
      <alignment horizontal="left" vertical="center" wrapText="1"/>
    </xf>
    <xf numFmtId="0" fontId="88" fillId="6" borderId="0" xfId="0" applyFont="1" applyFill="1" applyAlignment="1">
      <alignment horizontal="left" vertical="center" wrapText="1"/>
    </xf>
    <xf numFmtId="0" fontId="88" fillId="6" borderId="0" xfId="0" applyFont="1" applyFill="1" applyAlignment="1">
      <alignment vertical="center" wrapText="1"/>
    </xf>
    <xf numFmtId="0" fontId="88" fillId="6" borderId="0" xfId="0" applyFont="1" applyFill="1" applyAlignment="1">
      <alignment vertical="center"/>
    </xf>
    <xf numFmtId="49" fontId="88" fillId="6" borderId="45" xfId="0" applyNumberFormat="1" applyFont="1" applyFill="1" applyBorder="1" applyAlignment="1">
      <alignment horizontal="left" vertical="center"/>
    </xf>
    <xf numFmtId="0" fontId="88" fillId="6" borderId="45" xfId="0" applyFont="1" applyFill="1" applyBorder="1" applyAlignment="1">
      <alignment vertical="center" wrapText="1"/>
    </xf>
    <xf numFmtId="3" fontId="88" fillId="6" borderId="45" xfId="0" applyNumberFormat="1" applyFont="1" applyFill="1" applyBorder="1" applyAlignment="1">
      <alignment vertical="center"/>
    </xf>
    <xf numFmtId="0" fontId="88" fillId="6" borderId="45" xfId="0" applyFont="1" applyFill="1" applyBorder="1" applyAlignment="1">
      <alignment vertical="center"/>
    </xf>
    <xf numFmtId="0" fontId="37" fillId="0" borderId="0" xfId="0" applyFont="1" applyFill="1" applyAlignment="1"/>
    <xf numFmtId="0" fontId="88" fillId="0" borderId="45" xfId="0" applyFont="1" applyFill="1" applyBorder="1" applyAlignment="1">
      <alignment horizontal="center" vertical="center"/>
    </xf>
    <xf numFmtId="0" fontId="88" fillId="0" borderId="45" xfId="0" applyFont="1" applyFill="1" applyBorder="1" applyAlignment="1">
      <alignment horizontal="center" vertical="center" textRotation="90"/>
    </xf>
    <xf numFmtId="0" fontId="88" fillId="0" borderId="54" xfId="0" applyFont="1" applyFill="1" applyBorder="1" applyAlignment="1">
      <alignment horizontal="center" vertical="center" textRotation="90"/>
    </xf>
    <xf numFmtId="49" fontId="88" fillId="0" borderId="45" xfId="0" applyNumberFormat="1" applyFont="1" applyFill="1" applyBorder="1" applyAlignment="1">
      <alignment horizontal="center" vertical="center" textRotation="90" wrapText="1"/>
    </xf>
    <xf numFmtId="0" fontId="88" fillId="0" borderId="45" xfId="0" applyFont="1" applyFill="1" applyBorder="1" applyAlignment="1">
      <alignment horizontal="center" vertical="center" wrapText="1"/>
    </xf>
    <xf numFmtId="0" fontId="88" fillId="0" borderId="45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vertical="center"/>
    </xf>
    <xf numFmtId="0" fontId="37" fillId="0" borderId="45" xfId="0" applyFont="1" applyFill="1" applyBorder="1" applyAlignment="1">
      <alignment horizontal="left" vertical="center" wrapText="1"/>
    </xf>
    <xf numFmtId="0" fontId="88" fillId="6" borderId="45" xfId="0" applyFont="1" applyFill="1" applyBorder="1" applyAlignment="1">
      <alignment horizontal="left" vertical="center" wrapText="1"/>
    </xf>
    <xf numFmtId="0" fontId="88" fillId="6" borderId="45" xfId="0" applyFont="1" applyFill="1" applyBorder="1" applyAlignment="1">
      <alignment horizontal="left" vertical="center"/>
    </xf>
    <xf numFmtId="49" fontId="73" fillId="6" borderId="45" xfId="0" applyNumberFormat="1" applyFont="1" applyFill="1" applyBorder="1" applyAlignment="1">
      <alignment horizontal="left"/>
    </xf>
    <xf numFmtId="0" fontId="73" fillId="6" borderId="45" xfId="0" applyFont="1" applyFill="1" applyBorder="1"/>
    <xf numFmtId="3" fontId="73" fillId="6" borderId="45" xfId="4" applyNumberFormat="1" applyFont="1" applyFill="1" applyBorder="1"/>
    <xf numFmtId="0" fontId="37" fillId="6" borderId="45" xfId="0" applyFont="1" applyFill="1" applyBorder="1" applyAlignment="1">
      <alignment horizontal="center" vertical="center" wrapText="1"/>
    </xf>
    <xf numFmtId="49" fontId="37" fillId="6" borderId="45" xfId="0" applyNumberFormat="1" applyFont="1" applyFill="1" applyBorder="1" applyAlignment="1">
      <alignment horizontal="left"/>
    </xf>
    <xf numFmtId="0" fontId="71" fillId="6" borderId="45" xfId="0" applyFont="1" applyFill="1" applyBorder="1"/>
    <xf numFmtId="3" fontId="71" fillId="6" borderId="45" xfId="0" applyNumberFormat="1" applyFont="1" applyFill="1" applyBorder="1" applyAlignment="1">
      <alignment horizontal="right"/>
    </xf>
    <xf numFmtId="49" fontId="37" fillId="0" borderId="45" xfId="0" applyNumberFormat="1" applyFont="1" applyFill="1" applyBorder="1" applyAlignment="1">
      <alignment vertical="center" wrapText="1"/>
    </xf>
    <xf numFmtId="0" fontId="37" fillId="0" borderId="45" xfId="0" applyFont="1" applyFill="1" applyBorder="1" applyAlignment="1">
      <alignment horizontal="left" vertical="center"/>
    </xf>
    <xf numFmtId="0" fontId="37" fillId="0" borderId="45" xfId="0" quotePrefix="1" applyFont="1" applyFill="1" applyBorder="1" applyAlignment="1">
      <alignment vertical="center" wrapText="1"/>
    </xf>
    <xf numFmtId="49" fontId="37" fillId="0" borderId="0" xfId="0" applyNumberFormat="1" applyFont="1" applyFill="1" applyBorder="1" applyAlignment="1">
      <alignment horizontal="left" vertical="center"/>
    </xf>
    <xf numFmtId="0" fontId="37" fillId="0" borderId="0" xfId="0" applyFont="1" applyBorder="1" applyAlignment="1">
      <alignment vertical="center"/>
    </xf>
    <xf numFmtId="3" fontId="37" fillId="0" borderId="0" xfId="0" applyNumberFormat="1" applyFont="1" applyFill="1" applyBorder="1" applyAlignment="1">
      <alignment vertical="center"/>
    </xf>
    <xf numFmtId="0" fontId="88" fillId="0" borderId="45" xfId="0" applyFont="1" applyFill="1" applyBorder="1" applyAlignment="1">
      <alignment vertical="center" wrapText="1"/>
    </xf>
    <xf numFmtId="3" fontId="88" fillId="0" borderId="45" xfId="0" applyNumberFormat="1" applyFont="1" applyFill="1" applyBorder="1" applyAlignment="1">
      <alignment vertical="center"/>
    </xf>
    <xf numFmtId="0" fontId="88" fillId="0" borderId="45" xfId="0" applyFont="1" applyFill="1" applyBorder="1"/>
    <xf numFmtId="0" fontId="88" fillId="0" borderId="45" xfId="0" quotePrefix="1" applyFont="1" applyBorder="1" applyAlignment="1">
      <alignment vertical="center"/>
    </xf>
    <xf numFmtId="0" fontId="89" fillId="0" borderId="45" xfId="0" applyFont="1" applyFill="1" applyBorder="1" applyAlignment="1">
      <alignment wrapText="1"/>
    </xf>
    <xf numFmtId="0" fontId="70" fillId="7" borderId="0" xfId="2" applyFont="1" applyFill="1" applyAlignment="1">
      <alignment horizontal="right"/>
    </xf>
    <xf numFmtId="3" fontId="70" fillId="7" borderId="0" xfId="2" applyNumberFormat="1" applyFont="1" applyFill="1"/>
    <xf numFmtId="3" fontId="70" fillId="7" borderId="0" xfId="0" applyNumberFormat="1" applyFont="1" applyFill="1"/>
    <xf numFmtId="0" fontId="37" fillId="0" borderId="9" xfId="2" applyFont="1" applyBorder="1"/>
    <xf numFmtId="0" fontId="37" fillId="0" borderId="9" xfId="0" applyFont="1" applyBorder="1"/>
    <xf numFmtId="0" fontId="37" fillId="0" borderId="9" xfId="2" applyFont="1" applyBorder="1" applyAlignment="1">
      <alignment horizontal="right"/>
    </xf>
    <xf numFmtId="3" fontId="70" fillId="7" borderId="9" xfId="2" applyNumberFormat="1" applyFont="1" applyFill="1" applyBorder="1"/>
    <xf numFmtId="3" fontId="37" fillId="0" borderId="9" xfId="2" applyNumberFormat="1" applyFont="1" applyBorder="1" applyAlignment="1">
      <alignment horizontal="left"/>
    </xf>
    <xf numFmtId="0" fontId="37" fillId="9" borderId="0" xfId="2" applyFont="1" applyFill="1"/>
    <xf numFmtId="0" fontId="37" fillId="9" borderId="0" xfId="0" applyFont="1" applyFill="1"/>
    <xf numFmtId="0" fontId="70" fillId="9" borderId="0" xfId="2" applyFont="1" applyFill="1" applyAlignment="1">
      <alignment horizontal="right"/>
    </xf>
    <xf numFmtId="3" fontId="70" fillId="9" borderId="0" xfId="2" applyNumberFormat="1" applyFont="1" applyFill="1"/>
    <xf numFmtId="0" fontId="70" fillId="9" borderId="0" xfId="0" applyFont="1" applyFill="1" applyAlignment="1">
      <alignment horizontal="right"/>
    </xf>
    <xf numFmtId="166" fontId="37" fillId="0" borderId="45" xfId="8" applyNumberFormat="1" applyFont="1" applyBorder="1"/>
    <xf numFmtId="167" fontId="70" fillId="4" borderId="45" xfId="8" applyNumberFormat="1" applyFont="1" applyFill="1" applyBorder="1"/>
    <xf numFmtId="49" fontId="37" fillId="10" borderId="45" xfId="0" applyNumberFormat="1" applyFont="1" applyFill="1" applyBorder="1" applyAlignment="1">
      <alignment horizontal="center" vertical="center" wrapText="1"/>
    </xf>
    <xf numFmtId="0" fontId="37" fillId="10" borderId="45" xfId="0" applyFont="1" applyFill="1" applyBorder="1" applyAlignment="1">
      <alignment horizontal="center" vertical="center" wrapText="1"/>
    </xf>
    <xf numFmtId="0" fontId="89" fillId="9" borderId="0" xfId="2" applyFont="1" applyFill="1"/>
    <xf numFmtId="0" fontId="89" fillId="9" borderId="0" xfId="0" applyFont="1" applyFill="1"/>
    <xf numFmtId="0" fontId="90" fillId="9" borderId="0" xfId="2" applyFont="1" applyFill="1" applyAlignment="1">
      <alignment horizontal="right"/>
    </xf>
    <xf numFmtId="168" fontId="37" fillId="0" borderId="45" xfId="8" applyNumberFormat="1" applyFont="1" applyBorder="1"/>
    <xf numFmtId="3" fontId="81" fillId="0" borderId="45" xfId="8" applyNumberFormat="1" applyFont="1" applyBorder="1" applyAlignment="1">
      <alignment wrapText="1"/>
    </xf>
    <xf numFmtId="0" fontId="37" fillId="11" borderId="45" xfId="8" applyFont="1" applyFill="1" applyBorder="1"/>
    <xf numFmtId="0" fontId="81" fillId="11" borderId="45" xfId="8" applyFont="1" applyFill="1" applyBorder="1"/>
    <xf numFmtId="168" fontId="81" fillId="11" borderId="45" xfId="8" applyNumberFormat="1" applyFont="1" applyFill="1" applyBorder="1"/>
    <xf numFmtId="3" fontId="81" fillId="11" borderId="45" xfId="8" applyNumberFormat="1" applyFont="1" applyFill="1" applyBorder="1" applyAlignment="1">
      <alignment wrapText="1"/>
    </xf>
    <xf numFmtId="168" fontId="70" fillId="4" borderId="45" xfId="8" applyNumberFormat="1" applyFont="1" applyFill="1" applyBorder="1"/>
    <xf numFmtId="168" fontId="37" fillId="0" borderId="45" xfId="2" applyNumberFormat="1" applyFont="1" applyBorder="1"/>
    <xf numFmtId="168" fontId="37" fillId="0" borderId="45" xfId="2" applyNumberFormat="1" applyFont="1" applyFill="1" applyBorder="1"/>
    <xf numFmtId="168" fontId="37" fillId="0" borderId="45" xfId="0" applyNumberFormat="1" applyFont="1" applyBorder="1"/>
    <xf numFmtId="168" fontId="81" fillId="0" borderId="45" xfId="2" applyNumberFormat="1" applyFont="1" applyBorder="1"/>
    <xf numFmtId="168" fontId="70" fillId="0" borderId="45" xfId="2" applyNumberFormat="1" applyFont="1" applyBorder="1"/>
    <xf numFmtId="168" fontId="70" fillId="4" borderId="45" xfId="2" applyNumberFormat="1" applyFont="1" applyFill="1" applyBorder="1"/>
    <xf numFmtId="49" fontId="37" fillId="11" borderId="45" xfId="0" applyNumberFormat="1" applyFont="1" applyFill="1" applyBorder="1" applyAlignment="1">
      <alignment horizontal="left" vertical="center"/>
    </xf>
    <xf numFmtId="0" fontId="37" fillId="11" borderId="45" xfId="0" applyFont="1" applyFill="1" applyBorder="1" applyAlignment="1">
      <alignment vertical="center" wrapText="1"/>
    </xf>
    <xf numFmtId="3" fontId="37" fillId="11" borderId="45" xfId="0" applyNumberFormat="1" applyFont="1" applyFill="1" applyBorder="1" applyAlignment="1">
      <alignment vertical="center"/>
    </xf>
    <xf numFmtId="3" fontId="70" fillId="11" borderId="45" xfId="0" applyNumberFormat="1" applyFont="1" applyFill="1" applyBorder="1" applyAlignment="1">
      <alignment vertical="center"/>
    </xf>
    <xf numFmtId="0" fontId="86" fillId="11" borderId="45" xfId="0" applyFont="1" applyFill="1" applyBorder="1"/>
    <xf numFmtId="0" fontId="37" fillId="8" borderId="23" xfId="0" applyFont="1" applyFill="1" applyBorder="1" applyAlignment="1">
      <alignment horizontal="center" wrapText="1"/>
    </xf>
    <xf numFmtId="0" fontId="37" fillId="8" borderId="39" xfId="0" applyFont="1" applyFill="1" applyBorder="1" applyAlignment="1">
      <alignment horizontal="center" wrapText="1"/>
    </xf>
    <xf numFmtId="3" fontId="37" fillId="2" borderId="59" xfId="0" applyNumberFormat="1" applyFont="1" applyFill="1" applyBorder="1"/>
    <xf numFmtId="164" fontId="2" fillId="0" borderId="6" xfId="9" applyNumberFormat="1" applyFont="1" applyBorder="1"/>
    <xf numFmtId="3" fontId="35" fillId="0" borderId="6" xfId="9" applyNumberFormat="1" applyFont="1" applyBorder="1"/>
    <xf numFmtId="164" fontId="62" fillId="0" borderId="6" xfId="9" applyNumberFormat="1" applyFont="1" applyFill="1" applyBorder="1"/>
    <xf numFmtId="0" fontId="0" fillId="7" borderId="45" xfId="0" applyFill="1" applyBorder="1" applyAlignment="1">
      <alignment horizontal="center"/>
    </xf>
    <xf numFmtId="0" fontId="1" fillId="0" borderId="65" xfId="5" applyFont="1" applyFill="1" applyBorder="1" applyAlignment="1">
      <alignment horizontal="center" vertical="top" wrapText="1"/>
    </xf>
    <xf numFmtId="0" fontId="1" fillId="0" borderId="68" xfId="5" applyFont="1" applyFill="1" applyBorder="1" applyAlignment="1">
      <alignment horizontal="center" vertical="top" wrapText="1"/>
    </xf>
    <xf numFmtId="0" fontId="1" fillId="0" borderId="69" xfId="5" applyFont="1" applyFill="1" applyBorder="1" applyAlignment="1">
      <alignment horizontal="center" vertical="top" wrapText="1"/>
    </xf>
    <xf numFmtId="0" fontId="70" fillId="7" borderId="70" xfId="7" applyFont="1" applyFill="1" applyBorder="1" applyAlignment="1">
      <alignment horizontal="left"/>
    </xf>
    <xf numFmtId="0" fontId="37" fillId="8" borderId="41" xfId="0" applyFont="1" applyFill="1" applyBorder="1" applyAlignment="1">
      <alignment vertical="center" wrapText="1"/>
    </xf>
    <xf numFmtId="0" fontId="37" fillId="8" borderId="9" xfId="0" applyFont="1" applyFill="1" applyBorder="1" applyAlignment="1">
      <alignment vertical="center" wrapText="1"/>
    </xf>
    <xf numFmtId="0" fontId="37" fillId="8" borderId="13" xfId="0" applyFont="1" applyFill="1" applyBorder="1" applyAlignment="1">
      <alignment vertical="center" wrapText="1"/>
    </xf>
    <xf numFmtId="0" fontId="37" fillId="8" borderId="25" xfId="0" applyFont="1" applyFill="1" applyBorder="1" applyAlignment="1">
      <alignment horizontal="center"/>
    </xf>
    <xf numFmtId="0" fontId="37" fillId="8" borderId="42" xfId="0" applyFont="1" applyFill="1" applyBorder="1" applyAlignment="1">
      <alignment horizontal="center"/>
    </xf>
    <xf numFmtId="0" fontId="70" fillId="0" borderId="19" xfId="0" applyFont="1" applyBorder="1" applyAlignment="1">
      <alignment horizontal="left"/>
    </xf>
    <xf numFmtId="0" fontId="70" fillId="0" borderId="20" xfId="0" applyFont="1" applyBorder="1" applyAlignment="1">
      <alignment horizontal="left"/>
    </xf>
    <xf numFmtId="0" fontId="70" fillId="0" borderId="3" xfId="0" applyFont="1" applyBorder="1" applyAlignment="1">
      <alignment horizontal="left"/>
    </xf>
    <xf numFmtId="0" fontId="70" fillId="8" borderId="2" xfId="0" applyFont="1" applyFill="1" applyBorder="1" applyAlignment="1">
      <alignment horizontal="center" vertical="center" wrapText="1"/>
    </xf>
    <xf numFmtId="0" fontId="70" fillId="8" borderId="43" xfId="0" applyFont="1" applyFill="1" applyBorder="1" applyAlignment="1">
      <alignment horizontal="center" vertical="center" wrapText="1"/>
    </xf>
    <xf numFmtId="0" fontId="70" fillId="8" borderId="32" xfId="0" applyFont="1" applyFill="1" applyBorder="1" applyAlignment="1">
      <alignment horizontal="center" vertical="center" wrapText="1"/>
    </xf>
    <xf numFmtId="0" fontId="70" fillId="8" borderId="44" xfId="0" applyFont="1" applyFill="1" applyBorder="1" applyAlignment="1">
      <alignment horizontal="center" vertical="center" wrapText="1"/>
    </xf>
    <xf numFmtId="0" fontId="56" fillId="0" borderId="37" xfId="0" applyFont="1" applyBorder="1" applyAlignment="1">
      <alignment horizontal="left" wrapText="1"/>
    </xf>
    <xf numFmtId="0" fontId="56" fillId="0" borderId="0" xfId="0" applyFont="1" applyBorder="1" applyAlignment="1">
      <alignment horizontal="left" wrapText="1"/>
    </xf>
    <xf numFmtId="0" fontId="56" fillId="0" borderId="38" xfId="0" applyFont="1" applyBorder="1" applyAlignment="1">
      <alignment horizontal="left" wrapText="1"/>
    </xf>
    <xf numFmtId="0" fontId="37" fillId="8" borderId="23" xfId="0" applyFont="1" applyFill="1" applyBorder="1" applyAlignment="1">
      <alignment horizontal="left" vertical="center" wrapText="1"/>
    </xf>
    <xf numFmtId="0" fontId="37" fillId="8" borderId="39" xfId="0" applyFont="1" applyFill="1" applyBorder="1" applyAlignment="1">
      <alignment horizontal="left" vertical="center" wrapText="1"/>
    </xf>
    <xf numFmtId="0" fontId="37" fillId="8" borderId="23" xfId="0" applyFont="1" applyFill="1" applyBorder="1" applyAlignment="1">
      <alignment horizontal="center" wrapText="1"/>
    </xf>
    <xf numFmtId="0" fontId="37" fillId="8" borderId="39" xfId="0" applyFont="1" applyFill="1" applyBorder="1" applyAlignment="1">
      <alignment horizontal="center" wrapText="1"/>
    </xf>
    <xf numFmtId="0" fontId="37" fillId="8" borderId="23" xfId="0" applyFont="1" applyFill="1" applyBorder="1" applyAlignment="1">
      <alignment horizontal="center"/>
    </xf>
    <xf numFmtId="0" fontId="37" fillId="8" borderId="39" xfId="0" applyFont="1" applyFill="1" applyBorder="1" applyAlignment="1">
      <alignment horizontal="center"/>
    </xf>
    <xf numFmtId="0" fontId="70" fillId="8" borderId="33" xfId="0" applyFont="1" applyFill="1" applyBorder="1" applyAlignment="1">
      <alignment horizontal="center"/>
    </xf>
    <xf numFmtId="0" fontId="70" fillId="8" borderId="15" xfId="0" applyFont="1" applyFill="1" applyBorder="1" applyAlignment="1">
      <alignment horizontal="center"/>
    </xf>
    <xf numFmtId="0" fontId="37" fillId="8" borderId="33" xfId="0" applyFont="1" applyFill="1" applyBorder="1" applyAlignment="1">
      <alignment horizontal="left" vertical="top" wrapText="1"/>
    </xf>
    <xf numFmtId="0" fontId="37" fillId="8" borderId="15" xfId="0" applyFont="1" applyFill="1" applyBorder="1" applyAlignment="1">
      <alignment horizontal="left" vertical="top" wrapText="1"/>
    </xf>
    <xf numFmtId="0" fontId="83" fillId="7" borderId="33" xfId="0" applyFont="1" applyFill="1" applyBorder="1" applyAlignment="1">
      <alignment horizontal="left" vertical="center"/>
    </xf>
    <xf numFmtId="0" fontId="83" fillId="7" borderId="15" xfId="0" applyFont="1" applyFill="1" applyBorder="1" applyAlignment="1">
      <alignment horizontal="left" vertical="center"/>
    </xf>
    <xf numFmtId="0" fontId="37" fillId="8" borderId="33" xfId="0" applyFont="1" applyFill="1" applyBorder="1" applyAlignment="1">
      <alignment horizontal="left" vertical="center" wrapText="1"/>
    </xf>
    <xf numFmtId="0" fontId="37" fillId="8" borderId="15" xfId="0" applyFont="1" applyFill="1" applyBorder="1" applyAlignment="1">
      <alignment horizontal="left" vertical="center" wrapText="1"/>
    </xf>
    <xf numFmtId="0" fontId="37" fillId="8" borderId="20" xfId="0" applyFont="1" applyFill="1" applyBorder="1" applyAlignment="1">
      <alignment horizontal="center"/>
    </xf>
    <xf numFmtId="0" fontId="37" fillId="8" borderId="3" xfId="0" applyFont="1" applyFill="1" applyBorder="1" applyAlignment="1">
      <alignment horizontal="center"/>
    </xf>
    <xf numFmtId="0" fontId="37" fillId="8" borderId="33" xfId="0" applyFont="1" applyFill="1" applyBorder="1" applyAlignment="1"/>
    <xf numFmtId="0" fontId="37" fillId="8" borderId="15" xfId="0" applyFont="1" applyFill="1" applyBorder="1" applyAlignment="1"/>
    <xf numFmtId="0" fontId="70" fillId="8" borderId="20" xfId="0" applyFont="1" applyFill="1" applyBorder="1" applyAlignment="1">
      <alignment horizontal="center"/>
    </xf>
    <xf numFmtId="0" fontId="70" fillId="8" borderId="3" xfId="0" applyFont="1" applyFill="1" applyBorder="1" applyAlignment="1">
      <alignment horizontal="center"/>
    </xf>
    <xf numFmtId="0" fontId="8" fillId="0" borderId="0" xfId="6" applyFont="1" applyAlignment="1">
      <alignment horizontal="left" vertical="center" wrapText="1"/>
    </xf>
    <xf numFmtId="0" fontId="0" fillId="8" borderId="0" xfId="0" applyFill="1" applyAlignment="1">
      <alignment horizontal="center"/>
    </xf>
    <xf numFmtId="0" fontId="67" fillId="0" borderId="4" xfId="0" applyFont="1" applyBorder="1" applyAlignment="1">
      <alignment horizontal="center" vertical="center"/>
    </xf>
    <xf numFmtId="0" fontId="67" fillId="0" borderId="6" xfId="0" applyFont="1" applyBorder="1" applyAlignment="1">
      <alignment horizontal="center" vertical="center"/>
    </xf>
    <xf numFmtId="0" fontId="67" fillId="0" borderId="5" xfId="0" applyFont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left" vertical="top" wrapText="1"/>
    </xf>
    <xf numFmtId="0" fontId="1" fillId="8" borderId="20" xfId="0" applyFont="1" applyFill="1" applyBorder="1" applyAlignment="1">
      <alignment horizontal="left" vertical="top" wrapText="1"/>
    </xf>
    <xf numFmtId="0" fontId="1" fillId="8" borderId="3" xfId="0" applyFont="1" applyFill="1" applyBorder="1" applyAlignment="1">
      <alignment horizontal="left" vertical="top" wrapText="1"/>
    </xf>
    <xf numFmtId="0" fontId="1" fillId="8" borderId="16" xfId="0" applyFont="1" applyFill="1" applyBorder="1" applyAlignment="1">
      <alignment horizontal="left" vertical="top" wrapText="1"/>
    </xf>
    <xf numFmtId="0" fontId="1" fillId="8" borderId="33" xfId="0" applyFont="1" applyFill="1" applyBorder="1" applyAlignment="1">
      <alignment horizontal="left" vertical="top" wrapText="1"/>
    </xf>
    <xf numFmtId="0" fontId="1" fillId="8" borderId="15" xfId="0" applyFont="1" applyFill="1" applyBorder="1" applyAlignment="1">
      <alignment horizontal="left" vertical="top" wrapText="1"/>
    </xf>
  </cellXfs>
  <cellStyles count="10">
    <cellStyle name="Koma" xfId="1" builtinId="3"/>
    <cellStyle name="Normaallaad" xfId="0" builtinId="0"/>
    <cellStyle name="Normaallaad 2" xfId="2"/>
    <cellStyle name="Normaallaad 3" xfId="3"/>
    <cellStyle name="Normal_2011. a eelarve projekt Marika täiendustega 23 aug" xfId="4"/>
    <cellStyle name="Normal_HÜ_korraldamine_2001" xfId="5"/>
    <cellStyle name="Normal_investe allasutustelt mustand" xfId="6"/>
    <cellStyle name="Normal_Lasteaialaste arvu blankett" xfId="7"/>
    <cellStyle name="Normal_Pedagoogide tarifikatsioon" xfId="8"/>
    <cellStyle name="Valuuta_Koopia failist 2011  a eelarve projekt Marika täiendustega 25 au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workbookViewId="0">
      <selection activeCell="C45" sqref="C45"/>
    </sheetView>
  </sheetViews>
  <sheetFormatPr defaultRowHeight="12.75" x14ac:dyDescent="0.2"/>
  <cols>
    <col min="1" max="16384" width="9.140625" style="277"/>
  </cols>
  <sheetData>
    <row r="1" spans="1:1" x14ac:dyDescent="0.2">
      <c r="A1" s="575" t="s">
        <v>912</v>
      </c>
    </row>
    <row r="2" spans="1:1" x14ac:dyDescent="0.2">
      <c r="A2" s="575" t="s">
        <v>913</v>
      </c>
    </row>
    <row r="3" spans="1:1" x14ac:dyDescent="0.2">
      <c r="A3" s="575" t="s">
        <v>914</v>
      </c>
    </row>
    <row r="4" spans="1:1" x14ac:dyDescent="0.2">
      <c r="A4" s="575" t="s">
        <v>915</v>
      </c>
    </row>
    <row r="5" spans="1:1" x14ac:dyDescent="0.2">
      <c r="A5" s="575" t="s">
        <v>916</v>
      </c>
    </row>
    <row r="6" spans="1:1" x14ac:dyDescent="0.2">
      <c r="A6" s="575" t="s">
        <v>917</v>
      </c>
    </row>
    <row r="7" spans="1:1" x14ac:dyDescent="0.2">
      <c r="A7" s="575" t="s">
        <v>918</v>
      </c>
    </row>
    <row r="8" spans="1:1" x14ac:dyDescent="0.2">
      <c r="A8" s="575" t="s">
        <v>919</v>
      </c>
    </row>
    <row r="9" spans="1:1" x14ac:dyDescent="0.2">
      <c r="A9" s="575" t="s">
        <v>920</v>
      </c>
    </row>
    <row r="10" spans="1:1" x14ac:dyDescent="0.2">
      <c r="A10" s="575" t="s">
        <v>921</v>
      </c>
    </row>
    <row r="11" spans="1:1" x14ac:dyDescent="0.2">
      <c r="A11" s="575" t="s">
        <v>922</v>
      </c>
    </row>
    <row r="12" spans="1:1" x14ac:dyDescent="0.2">
      <c r="A12" s="575" t="s">
        <v>923</v>
      </c>
    </row>
    <row r="13" spans="1:1" x14ac:dyDescent="0.2">
      <c r="A13" s="575" t="s">
        <v>924</v>
      </c>
    </row>
    <row r="14" spans="1:1" x14ac:dyDescent="0.2">
      <c r="A14" s="575" t="s">
        <v>925</v>
      </c>
    </row>
    <row r="15" spans="1:1" x14ac:dyDescent="0.2">
      <c r="A15" s="575" t="s">
        <v>926</v>
      </c>
    </row>
    <row r="16" spans="1:1" x14ac:dyDescent="0.2">
      <c r="A16" s="575" t="s">
        <v>927</v>
      </c>
    </row>
    <row r="17" spans="1:1" x14ac:dyDescent="0.2">
      <c r="A17" s="575" t="s">
        <v>1635</v>
      </c>
    </row>
    <row r="18" spans="1:1" x14ac:dyDescent="0.2">
      <c r="A18" s="575" t="s">
        <v>1636</v>
      </c>
    </row>
    <row r="19" spans="1:1" x14ac:dyDescent="0.2">
      <c r="A19" s="575" t="s">
        <v>928</v>
      </c>
    </row>
    <row r="20" spans="1:1" x14ac:dyDescent="0.2">
      <c r="A20" s="575" t="s">
        <v>929</v>
      </c>
    </row>
    <row r="21" spans="1:1" x14ac:dyDescent="0.2">
      <c r="A21" s="575" t="s">
        <v>930</v>
      </c>
    </row>
    <row r="22" spans="1:1" x14ac:dyDescent="0.2">
      <c r="A22" s="575" t="s">
        <v>1637</v>
      </c>
    </row>
    <row r="23" spans="1:1" x14ac:dyDescent="0.2">
      <c r="A23" s="575" t="s">
        <v>931</v>
      </c>
    </row>
    <row r="24" spans="1:1" x14ac:dyDescent="0.2">
      <c r="A24" s="575" t="s">
        <v>932</v>
      </c>
    </row>
    <row r="25" spans="1:1" x14ac:dyDescent="0.2">
      <c r="A25" s="575" t="s">
        <v>933</v>
      </c>
    </row>
    <row r="26" spans="1:1" x14ac:dyDescent="0.2">
      <c r="A26" s="575" t="s">
        <v>934</v>
      </c>
    </row>
    <row r="27" spans="1:1" x14ac:dyDescent="0.2">
      <c r="A27" s="575" t="s">
        <v>935</v>
      </c>
    </row>
    <row r="28" spans="1:1" x14ac:dyDescent="0.2">
      <c r="A28" s="575" t="s">
        <v>936</v>
      </c>
    </row>
    <row r="29" spans="1:1" x14ac:dyDescent="0.2">
      <c r="A29" s="575" t="s">
        <v>937</v>
      </c>
    </row>
    <row r="30" spans="1:1" x14ac:dyDescent="0.2">
      <c r="A30" s="575" t="s">
        <v>938</v>
      </c>
    </row>
    <row r="31" spans="1:1" x14ac:dyDescent="0.2">
      <c r="A31" s="575" t="s">
        <v>939</v>
      </c>
    </row>
    <row r="32" spans="1:1" x14ac:dyDescent="0.2">
      <c r="A32" s="575" t="s">
        <v>940</v>
      </c>
    </row>
    <row r="33" spans="1:1" x14ac:dyDescent="0.2">
      <c r="A33" s="575" t="s">
        <v>941</v>
      </c>
    </row>
    <row r="34" spans="1:1" x14ac:dyDescent="0.2">
      <c r="A34" s="575" t="s">
        <v>942</v>
      </c>
    </row>
    <row r="35" spans="1:1" x14ac:dyDescent="0.2">
      <c r="A35" s="575" t="s">
        <v>943</v>
      </c>
    </row>
    <row r="36" spans="1:1" x14ac:dyDescent="0.2">
      <c r="A36" s="575" t="s">
        <v>944</v>
      </c>
    </row>
    <row r="37" spans="1:1" x14ac:dyDescent="0.2">
      <c r="A37" s="575" t="s">
        <v>945</v>
      </c>
    </row>
    <row r="38" spans="1:1" x14ac:dyDescent="0.2">
      <c r="A38" s="575" t="s">
        <v>946</v>
      </c>
    </row>
    <row r="39" spans="1:1" x14ac:dyDescent="0.2">
      <c r="A39" s="575" t="s">
        <v>947</v>
      </c>
    </row>
    <row r="40" spans="1:1" x14ac:dyDescent="0.2">
      <c r="A40" s="575" t="s">
        <v>948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176"/>
  <sheetViews>
    <sheetView topLeftCell="D1" zoomScaleNormal="100" workbookViewId="0">
      <pane ySplit="2" topLeftCell="A3" activePane="bottomLeft" state="frozen"/>
      <selection activeCell="F89" sqref="F89"/>
      <selection pane="bottomLeft" activeCell="L3" sqref="L3"/>
    </sheetView>
  </sheetViews>
  <sheetFormatPr defaultRowHeight="12.75" x14ac:dyDescent="0.2"/>
  <cols>
    <col min="1" max="1" width="19.85546875" style="298" hidden="1" customWidth="1"/>
    <col min="2" max="2" width="3.28515625" style="298" hidden="1" customWidth="1"/>
    <col min="3" max="3" width="5" style="298" hidden="1" customWidth="1"/>
    <col min="4" max="4" width="10.28515625" style="299" customWidth="1"/>
    <col min="5" max="5" width="45.42578125" style="301" customWidth="1"/>
    <col min="6" max="9" width="10.85546875" style="301" customWidth="1"/>
    <col min="10" max="10" width="12.28515625" style="301" customWidth="1"/>
    <col min="11" max="11" width="10.85546875" style="301" customWidth="1"/>
    <col min="12" max="12" width="43" style="308" customWidth="1"/>
    <col min="13" max="16384" width="9.140625" style="298"/>
  </cols>
  <sheetData>
    <row r="1" spans="1:12" x14ac:dyDescent="0.2">
      <c r="E1" s="300" t="s">
        <v>829</v>
      </c>
      <c r="F1" s="298" t="s">
        <v>1632</v>
      </c>
      <c r="G1" s="300"/>
      <c r="H1" s="300"/>
      <c r="I1" s="300"/>
      <c r="J1" s="300"/>
      <c r="K1" s="300"/>
      <c r="L1" s="307"/>
    </row>
    <row r="2" spans="1:12" ht="54.75" x14ac:dyDescent="0.2">
      <c r="A2" s="358" t="s">
        <v>826</v>
      </c>
      <c r="B2" s="311" t="s">
        <v>827</v>
      </c>
      <c r="C2" s="311" t="s">
        <v>831</v>
      </c>
      <c r="D2" s="357" t="s">
        <v>830</v>
      </c>
      <c r="E2" s="312" t="s">
        <v>828</v>
      </c>
      <c r="F2" s="313" t="s">
        <v>848</v>
      </c>
      <c r="G2" s="313" t="s">
        <v>1553</v>
      </c>
      <c r="H2" s="313" t="s">
        <v>1634</v>
      </c>
      <c r="I2" s="313" t="s">
        <v>1633</v>
      </c>
      <c r="J2" s="656" t="s">
        <v>863</v>
      </c>
      <c r="K2" s="313" t="s">
        <v>1554</v>
      </c>
      <c r="L2" s="657" t="s">
        <v>849</v>
      </c>
    </row>
    <row r="3" spans="1:12" ht="13.5" x14ac:dyDescent="0.25">
      <c r="A3" s="315" t="str">
        <f t="shared" ref="A3:A75" si="0">+$E$1</f>
        <v>Viljandi Lasteaed Krõll</v>
      </c>
      <c r="B3" s="311"/>
      <c r="C3" s="311"/>
      <c r="D3" s="316" t="s">
        <v>187</v>
      </c>
      <c r="E3" s="317" t="s">
        <v>180</v>
      </c>
      <c r="F3" s="318">
        <f>SUM(F4:F8)</f>
        <v>1155.96</v>
      </c>
      <c r="G3" s="318">
        <f t="shared" ref="G3:I3" si="1">SUM(G4:G8)</f>
        <v>1678.44</v>
      </c>
      <c r="H3" s="318">
        <f t="shared" si="1"/>
        <v>3092.7200000000003</v>
      </c>
      <c r="I3" s="318">
        <f t="shared" si="1"/>
        <v>3092.7200000000003</v>
      </c>
      <c r="J3" s="319">
        <f>SUM(J4:J7)</f>
        <v>0</v>
      </c>
      <c r="K3" s="319">
        <f>SUM(K4:K8)</f>
        <v>3092.7200000000003</v>
      </c>
      <c r="L3" s="320"/>
    </row>
    <row r="4" spans="1:12" x14ac:dyDescent="0.2">
      <c r="A4" s="315" t="str">
        <f t="shared" si="0"/>
        <v>Viljandi Lasteaed Krõll</v>
      </c>
      <c r="B4" s="321" t="str">
        <f>LEFT(D4,2)</f>
        <v>41</v>
      </c>
      <c r="C4" s="321" t="str">
        <f>LEFT(D4,4)</f>
        <v>4134</v>
      </c>
      <c r="D4" s="322" t="s">
        <v>1601</v>
      </c>
      <c r="E4" s="323" t="s">
        <v>178</v>
      </c>
      <c r="F4" s="324">
        <v>1155.96</v>
      </c>
      <c r="G4" s="324">
        <v>1438.45</v>
      </c>
      <c r="H4" s="324">
        <v>1690</v>
      </c>
      <c r="I4" s="324">
        <v>1690</v>
      </c>
      <c r="J4" s="324"/>
      <c r="K4" s="324">
        <f t="shared" ref="K4:K75" si="2">+I4+J4</f>
        <v>1690</v>
      </c>
      <c r="L4" s="325"/>
    </row>
    <row r="5" spans="1:12" x14ac:dyDescent="0.2">
      <c r="A5" s="315" t="str">
        <f t="shared" si="0"/>
        <v>Viljandi Lasteaed Krõll</v>
      </c>
      <c r="B5" s="321" t="str">
        <f>LEFT(D5,2)</f>
        <v>41</v>
      </c>
      <c r="C5" s="321" t="str">
        <f>LEFT(D5,4)</f>
        <v>4134</v>
      </c>
      <c r="D5" s="322" t="s">
        <v>1608</v>
      </c>
      <c r="E5" s="323" t="s">
        <v>1625</v>
      </c>
      <c r="F5" s="324">
        <v>0</v>
      </c>
      <c r="G5" s="324">
        <v>239.99</v>
      </c>
      <c r="H5" s="324">
        <v>1382.72</v>
      </c>
      <c r="I5" s="324">
        <v>1382.72</v>
      </c>
      <c r="J5" s="324"/>
      <c r="K5" s="324">
        <f t="shared" si="2"/>
        <v>1382.72</v>
      </c>
      <c r="L5" s="325"/>
    </row>
    <row r="6" spans="1:12" x14ac:dyDescent="0.2">
      <c r="A6" s="315"/>
      <c r="B6" s="321"/>
      <c r="C6" s="321"/>
      <c r="D6" s="322" t="s">
        <v>1131</v>
      </c>
      <c r="E6" s="323" t="s">
        <v>1656</v>
      </c>
      <c r="F6" s="324">
        <v>0</v>
      </c>
      <c r="G6" s="324">
        <v>0</v>
      </c>
      <c r="H6" s="324">
        <v>0</v>
      </c>
      <c r="I6" s="324">
        <v>0</v>
      </c>
      <c r="J6" s="324"/>
      <c r="K6" s="324">
        <f t="shared" si="2"/>
        <v>0</v>
      </c>
      <c r="L6" s="325"/>
    </row>
    <row r="7" spans="1:12" x14ac:dyDescent="0.2">
      <c r="A7" s="315" t="str">
        <f t="shared" si="0"/>
        <v>Viljandi Lasteaed Krõll</v>
      </c>
      <c r="B7" s="321" t="str">
        <f t="shared" ref="B7:B76" si="3">LEFT(D7,2)</f>
        <v>45</v>
      </c>
      <c r="C7" s="321" t="str">
        <f t="shared" ref="C7:C76" si="4">LEFT(D7,4)</f>
        <v>4500</v>
      </c>
      <c r="D7" s="322" t="s">
        <v>357</v>
      </c>
      <c r="E7" s="323" t="s">
        <v>358</v>
      </c>
      <c r="F7" s="324">
        <v>0</v>
      </c>
      <c r="G7" s="324">
        <v>0</v>
      </c>
      <c r="H7" s="324">
        <v>0</v>
      </c>
      <c r="I7" s="324">
        <v>0</v>
      </c>
      <c r="J7" s="324"/>
      <c r="K7" s="324">
        <f t="shared" si="2"/>
        <v>0</v>
      </c>
      <c r="L7" s="325"/>
    </row>
    <row r="8" spans="1:12" x14ac:dyDescent="0.2">
      <c r="A8" s="315"/>
      <c r="B8" s="321"/>
      <c r="C8" s="321"/>
      <c r="D8" s="322" t="s">
        <v>1072</v>
      </c>
      <c r="E8" s="323" t="s">
        <v>1651</v>
      </c>
      <c r="F8" s="324">
        <v>0</v>
      </c>
      <c r="G8" s="324">
        <v>0</v>
      </c>
      <c r="H8" s="324">
        <v>20</v>
      </c>
      <c r="I8" s="324">
        <v>20</v>
      </c>
      <c r="J8" s="324"/>
      <c r="K8" s="324">
        <f t="shared" si="2"/>
        <v>20</v>
      </c>
      <c r="L8" s="325"/>
    </row>
    <row r="9" spans="1:12" ht="13.5" x14ac:dyDescent="0.25">
      <c r="A9" s="315" t="str">
        <f t="shared" si="0"/>
        <v>Viljandi Lasteaed Krõll</v>
      </c>
      <c r="B9" s="321"/>
      <c r="C9" s="321"/>
      <c r="D9" s="326" t="s">
        <v>184</v>
      </c>
      <c r="E9" s="327" t="s">
        <v>183</v>
      </c>
      <c r="F9" s="319">
        <f t="shared" ref="F9:K9" si="5">F10+F17+F18+F19+F20+F21+F22+F26</f>
        <v>209315.14</v>
      </c>
      <c r="G9" s="319">
        <f t="shared" si="5"/>
        <v>216395.59</v>
      </c>
      <c r="H9" s="319">
        <f t="shared" si="5"/>
        <v>253731.34000000003</v>
      </c>
      <c r="I9" s="319">
        <f t="shared" si="5"/>
        <v>253261.34000000003</v>
      </c>
      <c r="J9" s="319">
        <f t="shared" si="5"/>
        <v>0</v>
      </c>
      <c r="K9" s="319">
        <f t="shared" ca="1" si="5"/>
        <v>253261.34000000003</v>
      </c>
      <c r="L9" s="328"/>
    </row>
    <row r="10" spans="1:12" ht="25.5" x14ac:dyDescent="0.2">
      <c r="A10" s="315" t="str">
        <f t="shared" si="0"/>
        <v>Viljandi Lasteaed Krõll</v>
      </c>
      <c r="B10" s="321"/>
      <c r="C10" s="321"/>
      <c r="D10" s="329" t="s">
        <v>850</v>
      </c>
      <c r="E10" s="330" t="s">
        <v>360</v>
      </c>
      <c r="F10" s="331">
        <f>SUM(F11:F16)</f>
        <v>153994.45000000001</v>
      </c>
      <c r="G10" s="331">
        <f t="shared" ref="G10:I10" si="6">SUM(G11:G16)</f>
        <v>160704.13</v>
      </c>
      <c r="H10" s="331">
        <f t="shared" si="6"/>
        <v>189001</v>
      </c>
      <c r="I10" s="331">
        <f t="shared" si="6"/>
        <v>189001</v>
      </c>
      <c r="J10" s="331">
        <f t="shared" ref="J10" si="7">SUM(J11:J14)</f>
        <v>0</v>
      </c>
      <c r="K10" s="331">
        <f ca="1">SUM(K11:K16)</f>
        <v>189001</v>
      </c>
      <c r="L10" s="640" t="s">
        <v>1555</v>
      </c>
    </row>
    <row r="11" spans="1:12" x14ac:dyDescent="0.2">
      <c r="A11" s="315" t="str">
        <f t="shared" si="0"/>
        <v>Viljandi Lasteaed Krõll</v>
      </c>
      <c r="B11" s="321" t="str">
        <f t="shared" si="3"/>
        <v>50</v>
      </c>
      <c r="C11" s="321" t="str">
        <f t="shared" si="4"/>
        <v>5002</v>
      </c>
      <c r="D11" s="333" t="s">
        <v>361</v>
      </c>
      <c r="E11" s="334" t="s">
        <v>847</v>
      </c>
      <c r="F11" s="324">
        <v>76337</v>
      </c>
      <c r="G11" s="324">
        <v>0</v>
      </c>
      <c r="H11" s="324">
        <v>0</v>
      </c>
      <c r="I11" s="324">
        <v>0</v>
      </c>
      <c r="J11" s="324"/>
      <c r="K11" s="324">
        <f ca="1">SUM(J11:K11)</f>
        <v>0</v>
      </c>
      <c r="L11" s="335"/>
    </row>
    <row r="12" spans="1:12" x14ac:dyDescent="0.2">
      <c r="A12" s="315" t="str">
        <f t="shared" si="0"/>
        <v>Viljandi Lasteaed Krõll</v>
      </c>
      <c r="B12" s="321" t="str">
        <f t="shared" si="3"/>
        <v>50</v>
      </c>
      <c r="C12" s="321" t="str">
        <f t="shared" si="4"/>
        <v>5002</v>
      </c>
      <c r="D12" s="333" t="s">
        <v>363</v>
      </c>
      <c r="E12" s="334" t="s">
        <v>194</v>
      </c>
      <c r="F12" s="324">
        <v>77592.450000000012</v>
      </c>
      <c r="G12" s="324">
        <v>160704.13</v>
      </c>
      <c r="H12" s="324">
        <v>189001</v>
      </c>
      <c r="I12" s="324">
        <v>189001</v>
      </c>
      <c r="J12" s="324"/>
      <c r="K12" s="324">
        <f t="shared" si="2"/>
        <v>189001</v>
      </c>
      <c r="L12" s="335"/>
    </row>
    <row r="13" spans="1:12" x14ac:dyDescent="0.2">
      <c r="A13" s="315" t="str">
        <f t="shared" si="0"/>
        <v>Viljandi Lasteaed Krõll</v>
      </c>
      <c r="B13" s="321" t="str">
        <f t="shared" si="3"/>
        <v>50</v>
      </c>
      <c r="C13" s="321" t="str">
        <f t="shared" si="4"/>
        <v>5002</v>
      </c>
      <c r="D13" s="333" t="s">
        <v>365</v>
      </c>
      <c r="E13" s="334" t="s">
        <v>328</v>
      </c>
      <c r="F13" s="324"/>
      <c r="G13" s="324">
        <v>0</v>
      </c>
      <c r="H13" s="324">
        <v>0</v>
      </c>
      <c r="I13" s="324">
        <v>0</v>
      </c>
      <c r="J13" s="324"/>
      <c r="K13" s="324">
        <f t="shared" si="2"/>
        <v>0</v>
      </c>
      <c r="L13" s="335"/>
    </row>
    <row r="14" spans="1:12" x14ac:dyDescent="0.2">
      <c r="A14" s="315" t="str">
        <f t="shared" si="0"/>
        <v>Viljandi Lasteaed Krõll</v>
      </c>
      <c r="B14" s="321" t="str">
        <f t="shared" si="3"/>
        <v>50</v>
      </c>
      <c r="C14" s="321" t="str">
        <f t="shared" si="4"/>
        <v>5002</v>
      </c>
      <c r="D14" s="333" t="s">
        <v>367</v>
      </c>
      <c r="E14" s="336" t="s">
        <v>368</v>
      </c>
      <c r="F14" s="324">
        <v>65</v>
      </c>
      <c r="G14" s="324">
        <v>0</v>
      </c>
      <c r="H14" s="324">
        <v>0</v>
      </c>
      <c r="I14" s="324">
        <v>0</v>
      </c>
      <c r="J14" s="324"/>
      <c r="K14" s="324">
        <f t="shared" si="2"/>
        <v>0</v>
      </c>
      <c r="L14" s="325"/>
    </row>
    <row r="15" spans="1:12" x14ac:dyDescent="0.2">
      <c r="A15" s="315"/>
      <c r="B15" s="321"/>
      <c r="C15" s="321"/>
      <c r="D15" s="333" t="s">
        <v>1602</v>
      </c>
      <c r="E15" s="336" t="s">
        <v>1652</v>
      </c>
      <c r="F15" s="324">
        <v>0</v>
      </c>
      <c r="G15" s="324">
        <v>0</v>
      </c>
      <c r="H15" s="324">
        <v>0</v>
      </c>
      <c r="I15" s="324">
        <v>0</v>
      </c>
      <c r="J15" s="324"/>
      <c r="K15" s="324">
        <f t="shared" si="2"/>
        <v>0</v>
      </c>
      <c r="L15" s="325"/>
    </row>
    <row r="16" spans="1:12" x14ac:dyDescent="0.2">
      <c r="A16" s="315"/>
      <c r="B16" s="321"/>
      <c r="C16" s="321"/>
      <c r="D16" s="333" t="s">
        <v>1621</v>
      </c>
      <c r="E16" s="336" t="s">
        <v>1653</v>
      </c>
      <c r="F16" s="324">
        <v>0</v>
      </c>
      <c r="G16" s="324">
        <v>0</v>
      </c>
      <c r="H16" s="324">
        <v>0</v>
      </c>
      <c r="I16" s="324">
        <v>0</v>
      </c>
      <c r="J16" s="324"/>
      <c r="K16" s="324">
        <f t="shared" si="2"/>
        <v>0</v>
      </c>
      <c r="L16" s="325"/>
    </row>
    <row r="17" spans="1:12" x14ac:dyDescent="0.2">
      <c r="A17" s="315" t="str">
        <f t="shared" si="0"/>
        <v>Viljandi Lasteaed Krõll</v>
      </c>
      <c r="B17" s="321" t="str">
        <f t="shared" si="3"/>
        <v>50</v>
      </c>
      <c r="C17" s="321" t="str">
        <f t="shared" si="4"/>
        <v>5005</v>
      </c>
      <c r="D17" s="322" t="s">
        <v>369</v>
      </c>
      <c r="E17" s="323" t="s">
        <v>370</v>
      </c>
      <c r="F17" s="324">
        <v>0</v>
      </c>
      <c r="G17" s="324">
        <v>0</v>
      </c>
      <c r="H17" s="324">
        <v>0</v>
      </c>
      <c r="I17" s="324">
        <v>0</v>
      </c>
      <c r="J17" s="324"/>
      <c r="K17" s="324">
        <f t="shared" si="2"/>
        <v>0</v>
      </c>
      <c r="L17" s="325"/>
    </row>
    <row r="18" spans="1:12" x14ac:dyDescent="0.2">
      <c r="A18" s="315" t="str">
        <f t="shared" si="0"/>
        <v>Viljandi Lasteaed Krõll</v>
      </c>
      <c r="B18" s="321" t="str">
        <f t="shared" si="3"/>
        <v>50</v>
      </c>
      <c r="C18" s="321" t="str">
        <f t="shared" si="4"/>
        <v>5051</v>
      </c>
      <c r="D18" s="322" t="s">
        <v>371</v>
      </c>
      <c r="E18" s="323" t="s">
        <v>202</v>
      </c>
      <c r="F18" s="324">
        <v>1218.1199999999999</v>
      </c>
      <c r="G18" s="324">
        <v>654.46</v>
      </c>
      <c r="H18" s="324">
        <v>260</v>
      </c>
      <c r="I18" s="324">
        <v>0</v>
      </c>
      <c r="J18" s="324"/>
      <c r="K18" s="324">
        <f t="shared" si="2"/>
        <v>0</v>
      </c>
      <c r="L18" s="325"/>
    </row>
    <row r="19" spans="1:12" x14ac:dyDescent="0.2">
      <c r="A19" s="315" t="str">
        <f t="shared" si="0"/>
        <v>Viljandi Lasteaed Krõll</v>
      </c>
      <c r="B19" s="321" t="str">
        <f t="shared" si="3"/>
        <v>50</v>
      </c>
      <c r="C19" s="321" t="str">
        <f t="shared" si="4"/>
        <v>5053</v>
      </c>
      <c r="D19" s="322" t="s">
        <v>372</v>
      </c>
      <c r="E19" s="323" t="s">
        <v>373</v>
      </c>
      <c r="F19" s="324">
        <v>0</v>
      </c>
      <c r="G19" s="324">
        <v>0</v>
      </c>
      <c r="H19" s="324">
        <v>0</v>
      </c>
      <c r="I19" s="324">
        <v>0</v>
      </c>
      <c r="J19" s="324"/>
      <c r="K19" s="324">
        <f t="shared" si="2"/>
        <v>0</v>
      </c>
      <c r="L19" s="325"/>
    </row>
    <row r="20" spans="1:12" x14ac:dyDescent="0.2">
      <c r="A20" s="315" t="str">
        <f t="shared" si="0"/>
        <v>Viljandi Lasteaed Krõll</v>
      </c>
      <c r="B20" s="321" t="str">
        <f t="shared" si="3"/>
        <v>50</v>
      </c>
      <c r="C20" s="321" t="str">
        <f t="shared" si="4"/>
        <v>5061</v>
      </c>
      <c r="D20" s="322" t="s">
        <v>374</v>
      </c>
      <c r="E20" s="323" t="s">
        <v>375</v>
      </c>
      <c r="F20" s="324">
        <v>506.57000000000005</v>
      </c>
      <c r="G20" s="324">
        <v>297.66000000000003</v>
      </c>
      <c r="H20" s="324">
        <v>128</v>
      </c>
      <c r="I20" s="324">
        <v>0</v>
      </c>
      <c r="J20" s="324"/>
      <c r="K20" s="324">
        <f t="shared" si="2"/>
        <v>0</v>
      </c>
      <c r="L20" s="325"/>
    </row>
    <row r="21" spans="1:12" x14ac:dyDescent="0.2">
      <c r="A21" s="315" t="str">
        <f t="shared" si="0"/>
        <v>Viljandi Lasteaed Krõll</v>
      </c>
      <c r="B21" s="321" t="str">
        <f t="shared" si="3"/>
        <v>50</v>
      </c>
      <c r="C21" s="321" t="str">
        <f t="shared" si="4"/>
        <v>5062</v>
      </c>
      <c r="D21" s="322" t="s">
        <v>376</v>
      </c>
      <c r="E21" s="323" t="s">
        <v>377</v>
      </c>
      <c r="F21" s="324">
        <v>322.33000000000004</v>
      </c>
      <c r="G21" s="324">
        <v>189.41</v>
      </c>
      <c r="H21" s="324">
        <v>82</v>
      </c>
      <c r="I21" s="324">
        <v>0</v>
      </c>
      <c r="J21" s="324"/>
      <c r="K21" s="324">
        <f t="shared" si="2"/>
        <v>0</v>
      </c>
      <c r="L21" s="325"/>
    </row>
    <row r="22" spans="1:12" x14ac:dyDescent="0.2">
      <c r="A22" s="315" t="str">
        <f t="shared" si="0"/>
        <v>Viljandi Lasteaed Krõll</v>
      </c>
      <c r="B22" s="321"/>
      <c r="C22" s="321"/>
      <c r="D22" s="329" t="s">
        <v>851</v>
      </c>
      <c r="E22" s="330" t="s">
        <v>379</v>
      </c>
      <c r="F22" s="337">
        <f>SUM(F23:F25)</f>
        <v>51105.57</v>
      </c>
      <c r="G22" s="337">
        <f t="shared" ref="G22:I22" si="8">SUM(G23:G25)</f>
        <v>52329.87</v>
      </c>
      <c r="H22" s="337">
        <f t="shared" si="8"/>
        <v>62370.33</v>
      </c>
      <c r="I22" s="337">
        <f t="shared" si="8"/>
        <v>62370.33</v>
      </c>
      <c r="J22" s="337">
        <f t="shared" ref="J22" si="9">SUM(J23:J24)</f>
        <v>0</v>
      </c>
      <c r="K22" s="337">
        <f>SUM(K23:K25)</f>
        <v>62370.33</v>
      </c>
      <c r="L22" s="332"/>
    </row>
    <row r="23" spans="1:12" x14ac:dyDescent="0.2">
      <c r="A23" s="315" t="str">
        <f t="shared" si="0"/>
        <v>Viljandi Lasteaed Krõll</v>
      </c>
      <c r="B23" s="321" t="str">
        <f t="shared" si="3"/>
        <v>50</v>
      </c>
      <c r="C23" s="321" t="str">
        <f t="shared" si="4"/>
        <v>5063</v>
      </c>
      <c r="D23" s="333" t="s">
        <v>380</v>
      </c>
      <c r="E23" s="334" t="s">
        <v>381</v>
      </c>
      <c r="F23" s="324">
        <v>0</v>
      </c>
      <c r="G23" s="324">
        <v>0</v>
      </c>
      <c r="H23" s="324">
        <f>SUM(H11+H15)*0.33</f>
        <v>0</v>
      </c>
      <c r="I23" s="324">
        <f>SUM(I11+I15)*0.33</f>
        <v>0</v>
      </c>
      <c r="J23" s="324"/>
      <c r="K23" s="324">
        <f t="shared" si="2"/>
        <v>0</v>
      </c>
      <c r="L23" s="335"/>
    </row>
    <row r="24" spans="1:12" x14ac:dyDescent="0.2">
      <c r="A24" s="315" t="str">
        <f t="shared" si="0"/>
        <v>Viljandi Lasteaed Krõll</v>
      </c>
      <c r="B24" s="321" t="str">
        <f t="shared" si="3"/>
        <v>50</v>
      </c>
      <c r="C24" s="321" t="str">
        <f t="shared" si="4"/>
        <v>5063</v>
      </c>
      <c r="D24" s="333" t="s">
        <v>382</v>
      </c>
      <c r="E24" s="334" t="s">
        <v>383</v>
      </c>
      <c r="F24" s="324">
        <v>51105.57</v>
      </c>
      <c r="G24" s="324">
        <v>52329.87</v>
      </c>
      <c r="H24" s="324">
        <f>SUM(H12+H13+H14+H17)*0.33</f>
        <v>62370.33</v>
      </c>
      <c r="I24" s="324">
        <f>SUM(I12+I13+I14+I17)*0.33</f>
        <v>62370.33</v>
      </c>
      <c r="J24" s="324"/>
      <c r="K24" s="324">
        <f t="shared" si="2"/>
        <v>62370.33</v>
      </c>
      <c r="L24" s="335"/>
    </row>
    <row r="25" spans="1:12" x14ac:dyDescent="0.2">
      <c r="A25" s="315"/>
      <c r="B25" s="321"/>
      <c r="C25" s="321"/>
      <c r="D25" s="333" t="s">
        <v>1622</v>
      </c>
      <c r="E25" s="334" t="s">
        <v>1623</v>
      </c>
      <c r="F25" s="324">
        <v>0</v>
      </c>
      <c r="G25" s="324">
        <v>0</v>
      </c>
      <c r="H25" s="324">
        <f>SUM(H16*0.33)</f>
        <v>0</v>
      </c>
      <c r="I25" s="324">
        <f>SUM(I16*0.33)</f>
        <v>0</v>
      </c>
      <c r="J25" s="324"/>
      <c r="K25" s="324">
        <f t="shared" si="2"/>
        <v>0</v>
      </c>
      <c r="L25" s="335"/>
    </row>
    <row r="26" spans="1:12" x14ac:dyDescent="0.2">
      <c r="A26" s="315" t="str">
        <f t="shared" si="0"/>
        <v>Viljandi Lasteaed Krõll</v>
      </c>
      <c r="B26" s="321"/>
      <c r="C26" s="321"/>
      <c r="D26" s="329" t="s">
        <v>852</v>
      </c>
      <c r="E26" s="330" t="s">
        <v>385</v>
      </c>
      <c r="F26" s="337">
        <f>SUM(F27:F29)</f>
        <v>2168.1000000000004</v>
      </c>
      <c r="G26" s="337">
        <f t="shared" ref="G26:I26" si="10">SUM(G27:G29)</f>
        <v>2220.06</v>
      </c>
      <c r="H26" s="337">
        <f t="shared" si="10"/>
        <v>1890.01</v>
      </c>
      <c r="I26" s="337">
        <f t="shared" si="10"/>
        <v>1890.01</v>
      </c>
      <c r="J26" s="337">
        <f t="shared" ref="J26" si="11">SUM(J27:J28)</f>
        <v>0</v>
      </c>
      <c r="K26" s="337">
        <f>SUM(K27:K29)</f>
        <v>1890.01</v>
      </c>
      <c r="L26" s="332"/>
    </row>
    <row r="27" spans="1:12" x14ac:dyDescent="0.2">
      <c r="A27" s="315" t="str">
        <f t="shared" si="0"/>
        <v>Viljandi Lasteaed Krõll</v>
      </c>
      <c r="B27" s="321" t="str">
        <f t="shared" si="3"/>
        <v>50</v>
      </c>
      <c r="C27" s="321" t="str">
        <f t="shared" si="4"/>
        <v>5064</v>
      </c>
      <c r="D27" s="333" t="s">
        <v>386</v>
      </c>
      <c r="E27" s="334" t="s">
        <v>1654</v>
      </c>
      <c r="F27" s="324">
        <v>0</v>
      </c>
      <c r="G27" s="324">
        <v>0</v>
      </c>
      <c r="H27" s="324">
        <f>SUM(H11+H15)*0.01</f>
        <v>0</v>
      </c>
      <c r="I27" s="324">
        <v>0</v>
      </c>
      <c r="J27" s="324"/>
      <c r="K27" s="324">
        <f t="shared" si="2"/>
        <v>0</v>
      </c>
      <c r="L27" s="335"/>
    </row>
    <row r="28" spans="1:12" x14ac:dyDescent="0.2">
      <c r="A28" s="315" t="str">
        <f t="shared" si="0"/>
        <v>Viljandi Lasteaed Krõll</v>
      </c>
      <c r="B28" s="321" t="str">
        <f t="shared" si="3"/>
        <v>50</v>
      </c>
      <c r="C28" s="321" t="str">
        <f t="shared" si="4"/>
        <v>5064</v>
      </c>
      <c r="D28" s="333" t="s">
        <v>388</v>
      </c>
      <c r="E28" s="334" t="s">
        <v>389</v>
      </c>
      <c r="F28" s="324">
        <v>2168.1000000000004</v>
      </c>
      <c r="G28" s="324">
        <v>2220.06</v>
      </c>
      <c r="H28" s="324">
        <f>SUM(H12+H13+H14+H17)*0.01</f>
        <v>1890.01</v>
      </c>
      <c r="I28" s="324">
        <f>SUM(I12+I13+I14+I17)*0.01</f>
        <v>1890.01</v>
      </c>
      <c r="J28" s="324"/>
      <c r="K28" s="324">
        <f t="shared" si="2"/>
        <v>1890.01</v>
      </c>
      <c r="L28" s="335"/>
    </row>
    <row r="29" spans="1:12" x14ac:dyDescent="0.2">
      <c r="A29" s="315"/>
      <c r="B29" s="321"/>
      <c r="C29" s="321"/>
      <c r="D29" s="333" t="s">
        <v>1624</v>
      </c>
      <c r="E29" s="334" t="s">
        <v>1655</v>
      </c>
      <c r="F29" s="324">
        <v>0</v>
      </c>
      <c r="G29" s="324">
        <v>0</v>
      </c>
      <c r="H29" s="324">
        <f>SUM(H16*0.01)</f>
        <v>0</v>
      </c>
      <c r="I29" s="324">
        <v>0</v>
      </c>
      <c r="J29" s="324"/>
      <c r="K29" s="324">
        <f t="shared" si="2"/>
        <v>0</v>
      </c>
      <c r="L29" s="335"/>
    </row>
    <row r="30" spans="1:12" s="301" customFormat="1" ht="13.5" x14ac:dyDescent="0.25">
      <c r="A30" s="315" t="str">
        <f t="shared" si="0"/>
        <v>Viljandi Lasteaed Krõll</v>
      </c>
      <c r="B30" s="321"/>
      <c r="C30" s="321"/>
      <c r="D30" s="326" t="s">
        <v>186</v>
      </c>
      <c r="E30" s="327" t="s">
        <v>185</v>
      </c>
      <c r="F30" s="319">
        <f>F31+F41+F44+F48+F59+F65+F72+F79+F86+F87+F88+F92+F93+F99+F100+F103+F104</f>
        <v>54267.060000000005</v>
      </c>
      <c r="G30" s="319">
        <f t="shared" ref="G30:K30" si="12">G31+G41+G44+G48+G59+G65+G72+G79+G86+G87+G88+G92+G93+G99+G101+G103+G104</f>
        <v>63049.040000000008</v>
      </c>
      <c r="H30" s="319">
        <f t="shared" si="12"/>
        <v>75020.639999999999</v>
      </c>
      <c r="I30" s="319">
        <f t="shared" si="12"/>
        <v>71405.672399999996</v>
      </c>
      <c r="J30" s="319">
        <f t="shared" si="12"/>
        <v>0</v>
      </c>
      <c r="K30" s="319">
        <f t="shared" si="12"/>
        <v>71405.672399999996</v>
      </c>
      <c r="L30" s="328"/>
    </row>
    <row r="31" spans="1:12" x14ac:dyDescent="0.2">
      <c r="A31" s="315" t="str">
        <f t="shared" si="0"/>
        <v>Viljandi Lasteaed Krõll</v>
      </c>
      <c r="B31" s="321"/>
      <c r="C31" s="321"/>
      <c r="D31" s="329" t="s">
        <v>853</v>
      </c>
      <c r="E31" s="330" t="s">
        <v>391</v>
      </c>
      <c r="F31" s="337">
        <f t="shared" ref="F31:K31" si="13">SUM(F32:F40)</f>
        <v>1841.8999999999999</v>
      </c>
      <c r="G31" s="337">
        <f t="shared" si="13"/>
        <v>1485.2300000000002</v>
      </c>
      <c r="H31" s="337">
        <f t="shared" si="13"/>
        <v>1695</v>
      </c>
      <c r="I31" s="337">
        <f t="shared" si="13"/>
        <v>1447.1999999999998</v>
      </c>
      <c r="J31" s="337">
        <f t="shared" si="13"/>
        <v>0</v>
      </c>
      <c r="K31" s="337">
        <f t="shared" si="13"/>
        <v>1447.1999999999998</v>
      </c>
      <c r="L31" s="332"/>
    </row>
    <row r="32" spans="1:12" x14ac:dyDescent="0.2">
      <c r="A32" s="315" t="str">
        <f t="shared" si="0"/>
        <v>Viljandi Lasteaed Krõll</v>
      </c>
      <c r="B32" s="321" t="str">
        <f t="shared" si="3"/>
        <v>55</v>
      </c>
      <c r="C32" s="321" t="str">
        <f t="shared" si="4"/>
        <v>5500</v>
      </c>
      <c r="D32" s="333" t="s">
        <v>392</v>
      </c>
      <c r="E32" s="334" t="s">
        <v>393</v>
      </c>
      <c r="F32" s="324">
        <v>88.84</v>
      </c>
      <c r="G32" s="324">
        <v>157.66</v>
      </c>
      <c r="H32" s="324">
        <v>31</v>
      </c>
      <c r="I32" s="324">
        <v>31.154999999999998</v>
      </c>
      <c r="J32" s="324"/>
      <c r="K32" s="324">
        <f t="shared" si="2"/>
        <v>31.154999999999998</v>
      </c>
      <c r="L32" s="335"/>
    </row>
    <row r="33" spans="1:13" x14ac:dyDescent="0.2">
      <c r="A33" s="315" t="str">
        <f t="shared" si="0"/>
        <v>Viljandi Lasteaed Krõll</v>
      </c>
      <c r="B33" s="321" t="str">
        <f t="shared" si="3"/>
        <v>55</v>
      </c>
      <c r="C33" s="321" t="str">
        <f t="shared" si="4"/>
        <v>5500</v>
      </c>
      <c r="D33" s="333" t="s">
        <v>394</v>
      </c>
      <c r="E33" s="334" t="s">
        <v>395</v>
      </c>
      <c r="F33" s="324">
        <v>63.4</v>
      </c>
      <c r="G33" s="324">
        <v>35.04</v>
      </c>
      <c r="H33" s="324">
        <v>37</v>
      </c>
      <c r="I33" s="324">
        <v>67.334999999999994</v>
      </c>
      <c r="J33" s="324"/>
      <c r="K33" s="324">
        <f t="shared" si="2"/>
        <v>67.334999999999994</v>
      </c>
      <c r="L33" s="335"/>
    </row>
    <row r="34" spans="1:13" x14ac:dyDescent="0.2">
      <c r="A34" s="315" t="str">
        <f t="shared" si="0"/>
        <v>Viljandi Lasteaed Krõll</v>
      </c>
      <c r="B34" s="321" t="str">
        <f t="shared" si="3"/>
        <v>55</v>
      </c>
      <c r="C34" s="321" t="str">
        <f t="shared" si="4"/>
        <v>5500</v>
      </c>
      <c r="D34" s="333" t="s">
        <v>396</v>
      </c>
      <c r="E34" s="334" t="s">
        <v>397</v>
      </c>
      <c r="F34" s="324">
        <v>706</v>
      </c>
      <c r="G34" s="324">
        <v>803.01</v>
      </c>
      <c r="H34" s="324">
        <v>800</v>
      </c>
      <c r="I34" s="324">
        <v>803.99999999999989</v>
      </c>
      <c r="J34" s="324"/>
      <c r="K34" s="324">
        <f t="shared" si="2"/>
        <v>803.99999999999989</v>
      </c>
      <c r="L34" s="335"/>
    </row>
    <row r="35" spans="1:13" x14ac:dyDescent="0.2">
      <c r="A35" s="315" t="str">
        <f t="shared" si="0"/>
        <v>Viljandi Lasteaed Krõll</v>
      </c>
      <c r="B35" s="321" t="str">
        <f t="shared" si="3"/>
        <v>55</v>
      </c>
      <c r="C35" s="321" t="str">
        <f t="shared" si="4"/>
        <v>5500</v>
      </c>
      <c r="D35" s="333" t="s">
        <v>398</v>
      </c>
      <c r="E35" s="334" t="s">
        <v>399</v>
      </c>
      <c r="F35" s="324">
        <v>342.5</v>
      </c>
      <c r="G35" s="324">
        <v>452.99</v>
      </c>
      <c r="H35" s="324">
        <v>660</v>
      </c>
      <c r="I35" s="324">
        <v>417.07499999999993</v>
      </c>
      <c r="J35" s="324"/>
      <c r="K35" s="324">
        <f t="shared" si="2"/>
        <v>417.07499999999993</v>
      </c>
      <c r="L35" s="335"/>
    </row>
    <row r="36" spans="1:13" x14ac:dyDescent="0.2">
      <c r="A36" s="315" t="str">
        <f t="shared" si="0"/>
        <v>Viljandi Lasteaed Krõll</v>
      </c>
      <c r="B36" s="321" t="str">
        <f t="shared" si="3"/>
        <v>55</v>
      </c>
      <c r="C36" s="321" t="str">
        <f t="shared" si="4"/>
        <v>5500</v>
      </c>
      <c r="D36" s="333" t="s">
        <v>400</v>
      </c>
      <c r="E36" s="334" t="s">
        <v>401</v>
      </c>
      <c r="F36" s="324">
        <v>0</v>
      </c>
      <c r="G36" s="324">
        <v>12.65</v>
      </c>
      <c r="H36" s="324">
        <v>13</v>
      </c>
      <c r="I36" s="324">
        <v>13.064999999999998</v>
      </c>
      <c r="J36" s="324"/>
      <c r="K36" s="324">
        <f t="shared" si="2"/>
        <v>13.064999999999998</v>
      </c>
      <c r="L36" s="335"/>
    </row>
    <row r="37" spans="1:13" x14ac:dyDescent="0.2">
      <c r="A37" s="315" t="str">
        <f t="shared" si="0"/>
        <v>Viljandi Lasteaed Krõll</v>
      </c>
      <c r="B37" s="321" t="str">
        <f t="shared" si="3"/>
        <v>55</v>
      </c>
      <c r="C37" s="321" t="str">
        <f t="shared" si="4"/>
        <v>5500</v>
      </c>
      <c r="D37" s="333" t="s">
        <v>402</v>
      </c>
      <c r="E37" s="334" t="s">
        <v>403</v>
      </c>
      <c r="F37" s="324">
        <v>525.15</v>
      </c>
      <c r="G37" s="324">
        <v>0</v>
      </c>
      <c r="H37" s="324">
        <v>0</v>
      </c>
      <c r="I37" s="324">
        <v>0</v>
      </c>
      <c r="J37" s="324"/>
      <c r="K37" s="324">
        <f t="shared" si="2"/>
        <v>0</v>
      </c>
      <c r="L37" s="335"/>
    </row>
    <row r="38" spans="1:13" x14ac:dyDescent="0.2">
      <c r="A38" s="315" t="str">
        <f t="shared" si="0"/>
        <v>Viljandi Lasteaed Krõll</v>
      </c>
      <c r="B38" s="321" t="str">
        <f t="shared" si="3"/>
        <v>55</v>
      </c>
      <c r="C38" s="321" t="str">
        <f t="shared" si="4"/>
        <v>5500</v>
      </c>
      <c r="D38" s="333" t="s">
        <v>404</v>
      </c>
      <c r="E38" s="334" t="s">
        <v>405</v>
      </c>
      <c r="F38" s="324">
        <v>29.85</v>
      </c>
      <c r="G38" s="324">
        <v>0</v>
      </c>
      <c r="H38" s="324">
        <v>90</v>
      </c>
      <c r="I38" s="324">
        <v>50.249999999999993</v>
      </c>
      <c r="J38" s="324"/>
      <c r="K38" s="324">
        <f t="shared" si="2"/>
        <v>50.249999999999993</v>
      </c>
      <c r="L38" s="335"/>
    </row>
    <row r="39" spans="1:13" x14ac:dyDescent="0.2">
      <c r="A39" s="315" t="str">
        <f t="shared" si="0"/>
        <v>Viljandi Lasteaed Krõll</v>
      </c>
      <c r="B39" s="321" t="str">
        <f t="shared" si="3"/>
        <v>55</v>
      </c>
      <c r="C39" s="321" t="str">
        <f t="shared" si="4"/>
        <v>5500</v>
      </c>
      <c r="D39" s="333" t="s">
        <v>406</v>
      </c>
      <c r="E39" s="334" t="s">
        <v>846</v>
      </c>
      <c r="F39" s="324">
        <v>86.16</v>
      </c>
      <c r="G39" s="324">
        <v>23.88</v>
      </c>
      <c r="H39" s="324">
        <v>64</v>
      </c>
      <c r="I39" s="324">
        <v>64.319999999999993</v>
      </c>
      <c r="J39" s="324"/>
      <c r="K39" s="324">
        <f t="shared" si="2"/>
        <v>64.319999999999993</v>
      </c>
      <c r="L39" s="335"/>
    </row>
    <row r="40" spans="1:13" x14ac:dyDescent="0.2">
      <c r="A40" s="315" t="str">
        <f t="shared" si="0"/>
        <v>Viljandi Lasteaed Krõll</v>
      </c>
      <c r="B40" s="321" t="str">
        <f t="shared" si="3"/>
        <v>55</v>
      </c>
      <c r="C40" s="321" t="str">
        <f t="shared" si="4"/>
        <v>5500</v>
      </c>
      <c r="D40" s="333" t="s">
        <v>408</v>
      </c>
      <c r="E40" s="334" t="s">
        <v>409</v>
      </c>
      <c r="F40" s="324">
        <v>0</v>
      </c>
      <c r="G40" s="324">
        <v>0</v>
      </c>
      <c r="H40" s="324">
        <v>0</v>
      </c>
      <c r="I40" s="324">
        <v>0</v>
      </c>
      <c r="J40" s="324"/>
      <c r="K40" s="324">
        <f t="shared" si="2"/>
        <v>0</v>
      </c>
      <c r="L40" s="335"/>
    </row>
    <row r="41" spans="1:13" x14ac:dyDescent="0.2">
      <c r="A41" s="315" t="str">
        <f t="shared" si="0"/>
        <v>Viljandi Lasteaed Krõll</v>
      </c>
      <c r="B41" s="321"/>
      <c r="C41" s="321"/>
      <c r="D41" s="329" t="s">
        <v>854</v>
      </c>
      <c r="E41" s="330" t="s">
        <v>411</v>
      </c>
      <c r="F41" s="337">
        <f t="shared" ref="F41:K41" si="14">SUM(F42:F43)</f>
        <v>0</v>
      </c>
      <c r="G41" s="337">
        <v>0</v>
      </c>
      <c r="H41" s="337">
        <f>SUM(H42:H43)</f>
        <v>0</v>
      </c>
      <c r="I41" s="337">
        <f>SUM(I42:I43)</f>
        <v>0</v>
      </c>
      <c r="J41" s="337">
        <f t="shared" si="14"/>
        <v>0</v>
      </c>
      <c r="K41" s="337">
        <f t="shared" si="14"/>
        <v>0</v>
      </c>
      <c r="L41" s="332"/>
    </row>
    <row r="42" spans="1:13" x14ac:dyDescent="0.2">
      <c r="A42" s="315" t="str">
        <f t="shared" si="0"/>
        <v>Viljandi Lasteaed Krõll</v>
      </c>
      <c r="B42" s="321" t="str">
        <f t="shared" si="3"/>
        <v>55</v>
      </c>
      <c r="C42" s="321" t="str">
        <f t="shared" si="4"/>
        <v>5503</v>
      </c>
      <c r="D42" s="333" t="s">
        <v>412</v>
      </c>
      <c r="E42" s="334" t="s">
        <v>413</v>
      </c>
      <c r="F42" s="324">
        <v>0</v>
      </c>
      <c r="G42" s="324">
        <v>0</v>
      </c>
      <c r="H42" s="324">
        <v>0</v>
      </c>
      <c r="I42" s="324">
        <v>0</v>
      </c>
      <c r="J42" s="324"/>
      <c r="K42" s="324">
        <f t="shared" si="2"/>
        <v>0</v>
      </c>
      <c r="L42" s="335"/>
    </row>
    <row r="43" spans="1:13" x14ac:dyDescent="0.2">
      <c r="A43" s="315" t="str">
        <f t="shared" si="0"/>
        <v>Viljandi Lasteaed Krõll</v>
      </c>
      <c r="B43" s="321" t="str">
        <f t="shared" si="3"/>
        <v>55</v>
      </c>
      <c r="C43" s="321" t="str">
        <f t="shared" si="4"/>
        <v>5503</v>
      </c>
      <c r="D43" s="333" t="s">
        <v>414</v>
      </c>
      <c r="E43" s="334" t="s">
        <v>415</v>
      </c>
      <c r="F43" s="324">
        <v>0</v>
      </c>
      <c r="G43" s="324">
        <v>0</v>
      </c>
      <c r="H43" s="324">
        <v>0</v>
      </c>
      <c r="I43" s="324">
        <v>0</v>
      </c>
      <c r="J43" s="324"/>
      <c r="K43" s="324">
        <v>0</v>
      </c>
      <c r="L43" s="335"/>
      <c r="M43" s="301"/>
    </row>
    <row r="44" spans="1:13" x14ac:dyDescent="0.2">
      <c r="A44" s="315" t="str">
        <f t="shared" si="0"/>
        <v>Viljandi Lasteaed Krõll</v>
      </c>
      <c r="B44" s="321"/>
      <c r="C44" s="321"/>
      <c r="D44" s="329" t="s">
        <v>855</v>
      </c>
      <c r="E44" s="330" t="s">
        <v>417</v>
      </c>
      <c r="F44" s="337">
        <f t="shared" ref="F44:K44" si="15">SUM(F45:F47)</f>
        <v>2479.17</v>
      </c>
      <c r="G44" s="337">
        <f t="shared" si="15"/>
        <v>4473.3999999999996</v>
      </c>
      <c r="H44" s="337">
        <f t="shared" si="15"/>
        <v>1363.8</v>
      </c>
      <c r="I44" s="337">
        <f t="shared" si="15"/>
        <v>1682.54</v>
      </c>
      <c r="J44" s="337">
        <f t="shared" si="15"/>
        <v>0</v>
      </c>
      <c r="K44" s="337">
        <f t="shared" si="15"/>
        <v>1682.54</v>
      </c>
      <c r="L44" s="332"/>
    </row>
    <row r="45" spans="1:13" x14ac:dyDescent="0.2">
      <c r="A45" s="315" t="str">
        <f t="shared" si="0"/>
        <v>Viljandi Lasteaed Krõll</v>
      </c>
      <c r="B45" s="321" t="str">
        <f t="shared" si="3"/>
        <v>55</v>
      </c>
      <c r="C45" s="321" t="str">
        <f t="shared" si="4"/>
        <v>5504</v>
      </c>
      <c r="D45" s="333" t="s">
        <v>418</v>
      </c>
      <c r="E45" s="334" t="s">
        <v>419</v>
      </c>
      <c r="F45" s="324">
        <v>0</v>
      </c>
      <c r="G45" s="324">
        <v>0</v>
      </c>
      <c r="H45" s="324">
        <v>593.79999999999995</v>
      </c>
      <c r="I45" s="324">
        <v>536.66999999999996</v>
      </c>
      <c r="J45" s="324"/>
      <c r="K45" s="324">
        <f t="shared" si="2"/>
        <v>536.66999999999996</v>
      </c>
      <c r="L45" s="335"/>
    </row>
    <row r="46" spans="1:13" x14ac:dyDescent="0.2">
      <c r="A46" s="315" t="str">
        <f t="shared" si="0"/>
        <v>Viljandi Lasteaed Krõll</v>
      </c>
      <c r="B46" s="321" t="str">
        <f t="shared" si="3"/>
        <v>55</v>
      </c>
      <c r="C46" s="321" t="str">
        <f t="shared" si="4"/>
        <v>5504</v>
      </c>
      <c r="D46" s="333" t="s">
        <v>420</v>
      </c>
      <c r="E46" s="334" t="s">
        <v>421</v>
      </c>
      <c r="F46" s="324">
        <v>1931.0900000000001</v>
      </c>
      <c r="G46" s="324">
        <v>1428.6</v>
      </c>
      <c r="H46" s="324">
        <v>770</v>
      </c>
      <c r="I46" s="681">
        <v>770</v>
      </c>
      <c r="J46" s="324"/>
      <c r="K46" s="324">
        <f t="shared" si="2"/>
        <v>770</v>
      </c>
      <c r="L46" s="335"/>
    </row>
    <row r="47" spans="1:13" x14ac:dyDescent="0.2">
      <c r="A47" s="315" t="str">
        <f t="shared" si="0"/>
        <v>Viljandi Lasteaed Krõll</v>
      </c>
      <c r="B47" s="321" t="str">
        <f t="shared" si="3"/>
        <v>55</v>
      </c>
      <c r="C47" s="321" t="str">
        <f t="shared" si="4"/>
        <v>5504</v>
      </c>
      <c r="D47" s="333" t="s">
        <v>422</v>
      </c>
      <c r="E47" s="334" t="s">
        <v>423</v>
      </c>
      <c r="F47" s="324">
        <v>548.07999999999993</v>
      </c>
      <c r="G47" s="324">
        <v>3044.8</v>
      </c>
      <c r="H47" s="324">
        <v>0</v>
      </c>
      <c r="I47" s="324">
        <v>375.86999999999995</v>
      </c>
      <c r="J47" s="324"/>
      <c r="K47" s="324">
        <f t="shared" si="2"/>
        <v>375.86999999999995</v>
      </c>
      <c r="L47" s="335"/>
    </row>
    <row r="48" spans="1:13" x14ac:dyDescent="0.2">
      <c r="A48" s="315" t="str">
        <f t="shared" si="0"/>
        <v>Viljandi Lasteaed Krõll</v>
      </c>
      <c r="B48" s="321"/>
      <c r="C48" s="321"/>
      <c r="D48" s="329" t="s">
        <v>856</v>
      </c>
      <c r="E48" s="330" t="s">
        <v>425</v>
      </c>
      <c r="F48" s="337">
        <f>SUM(F49:F58)</f>
        <v>22484.829999999998</v>
      </c>
      <c r="G48" s="337">
        <f t="shared" ref="G48:I48" si="16">SUM(G49:G58)</f>
        <v>24113.040000000005</v>
      </c>
      <c r="H48" s="337">
        <f t="shared" si="16"/>
        <v>27508.16</v>
      </c>
      <c r="I48" s="337">
        <f t="shared" si="16"/>
        <v>27639.664999999997</v>
      </c>
      <c r="J48" s="337">
        <f>SUM(J50:J58)</f>
        <v>0</v>
      </c>
      <c r="K48" s="337">
        <f>SUM(K49:K58)</f>
        <v>27639.664999999997</v>
      </c>
      <c r="L48" s="332"/>
    </row>
    <row r="49" spans="1:12" x14ac:dyDescent="0.2">
      <c r="A49" s="315" t="str">
        <f t="shared" si="0"/>
        <v>Viljandi Lasteaed Krõll</v>
      </c>
      <c r="B49" s="321" t="str">
        <f t="shared" si="3"/>
        <v>55</v>
      </c>
      <c r="C49" s="321" t="str">
        <f t="shared" si="4"/>
        <v>5511</v>
      </c>
      <c r="D49" s="338" t="s">
        <v>253</v>
      </c>
      <c r="E49" s="339" t="s">
        <v>254</v>
      </c>
      <c r="F49" s="324">
        <v>172.56</v>
      </c>
      <c r="G49" s="324">
        <v>325.8</v>
      </c>
      <c r="H49" s="324">
        <v>1202</v>
      </c>
      <c r="I49" s="324">
        <v>1208.0099999999998</v>
      </c>
      <c r="J49" s="324"/>
      <c r="K49" s="324">
        <f t="shared" si="2"/>
        <v>1208.0099999999998</v>
      </c>
      <c r="L49" s="340"/>
    </row>
    <row r="50" spans="1:12" x14ac:dyDescent="0.2">
      <c r="A50" s="315" t="str">
        <f t="shared" si="0"/>
        <v>Viljandi Lasteaed Krõll</v>
      </c>
      <c r="B50" s="321" t="str">
        <f t="shared" si="3"/>
        <v>55</v>
      </c>
      <c r="C50" s="321" t="str">
        <f t="shared" si="4"/>
        <v>5511</v>
      </c>
      <c r="D50" s="333" t="s">
        <v>426</v>
      </c>
      <c r="E50" s="334" t="s">
        <v>427</v>
      </c>
      <c r="F50" s="324">
        <v>9902.23</v>
      </c>
      <c r="G50" s="324">
        <v>12062.92</v>
      </c>
      <c r="H50" s="324">
        <v>13516.16</v>
      </c>
      <c r="I50" s="324">
        <v>13516.16</v>
      </c>
      <c r="J50" s="324"/>
      <c r="K50" s="324">
        <f t="shared" si="2"/>
        <v>13516.16</v>
      </c>
      <c r="L50" s="335"/>
    </row>
    <row r="51" spans="1:12" x14ac:dyDescent="0.2">
      <c r="A51" s="315" t="str">
        <f t="shared" si="0"/>
        <v>Viljandi Lasteaed Krõll</v>
      </c>
      <c r="B51" s="321" t="str">
        <f t="shared" si="3"/>
        <v>55</v>
      </c>
      <c r="C51" s="321" t="str">
        <f t="shared" si="4"/>
        <v>5511</v>
      </c>
      <c r="D51" s="333" t="s">
        <v>428</v>
      </c>
      <c r="E51" s="334" t="s">
        <v>2</v>
      </c>
      <c r="F51" s="324">
        <v>2595.6000000000004</v>
      </c>
      <c r="G51" s="324">
        <v>2905.31</v>
      </c>
      <c r="H51" s="324">
        <v>3305.9999999999995</v>
      </c>
      <c r="I51" s="324">
        <v>3405.18</v>
      </c>
      <c r="J51" s="324"/>
      <c r="K51" s="324">
        <f t="shared" si="2"/>
        <v>3405.18</v>
      </c>
      <c r="L51" s="335"/>
    </row>
    <row r="52" spans="1:12" x14ac:dyDescent="0.2">
      <c r="A52" s="315" t="str">
        <f t="shared" si="0"/>
        <v>Viljandi Lasteaed Krõll</v>
      </c>
      <c r="B52" s="321" t="str">
        <f t="shared" si="3"/>
        <v>55</v>
      </c>
      <c r="C52" s="321" t="str">
        <f t="shared" si="4"/>
        <v>5511</v>
      </c>
      <c r="D52" s="333" t="s">
        <v>3</v>
      </c>
      <c r="E52" s="334" t="s">
        <v>4</v>
      </c>
      <c r="F52" s="324">
        <v>1344.69</v>
      </c>
      <c r="G52" s="324">
        <v>1416.31</v>
      </c>
      <c r="H52" s="324">
        <v>1518</v>
      </c>
      <c r="I52" s="324">
        <v>1439.1599999999999</v>
      </c>
      <c r="J52" s="324"/>
      <c r="K52" s="324">
        <f t="shared" si="2"/>
        <v>1439.1599999999999</v>
      </c>
      <c r="L52" s="335"/>
    </row>
    <row r="53" spans="1:12" x14ac:dyDescent="0.2">
      <c r="A53" s="315" t="str">
        <f t="shared" si="0"/>
        <v>Viljandi Lasteaed Krõll</v>
      </c>
      <c r="B53" s="321" t="str">
        <f t="shared" si="3"/>
        <v>55</v>
      </c>
      <c r="C53" s="321" t="str">
        <f t="shared" si="4"/>
        <v>5511</v>
      </c>
      <c r="D53" s="333" t="s">
        <v>5</v>
      </c>
      <c r="E53" s="334" t="s">
        <v>6</v>
      </c>
      <c r="F53" s="324">
        <v>5345.09</v>
      </c>
      <c r="G53" s="324">
        <v>4542.13</v>
      </c>
      <c r="H53" s="324">
        <v>4673</v>
      </c>
      <c r="I53" s="324">
        <v>4761.6899999999996</v>
      </c>
      <c r="J53" s="324"/>
      <c r="K53" s="324">
        <f t="shared" si="2"/>
        <v>4761.6899999999996</v>
      </c>
      <c r="L53" s="335"/>
    </row>
    <row r="54" spans="1:12" x14ac:dyDescent="0.2">
      <c r="A54" s="315" t="str">
        <f t="shared" si="0"/>
        <v>Viljandi Lasteaed Krõll</v>
      </c>
      <c r="B54" s="321" t="str">
        <f t="shared" si="3"/>
        <v>55</v>
      </c>
      <c r="C54" s="321" t="str">
        <f t="shared" si="4"/>
        <v>5511</v>
      </c>
      <c r="D54" s="333" t="s">
        <v>7</v>
      </c>
      <c r="E54" s="334" t="s">
        <v>8</v>
      </c>
      <c r="F54" s="324">
        <v>1794.7199999999996</v>
      </c>
      <c r="G54" s="324">
        <v>1878.72</v>
      </c>
      <c r="H54" s="324">
        <v>1893</v>
      </c>
      <c r="I54" s="324">
        <v>1902.4649999999997</v>
      </c>
      <c r="J54" s="324"/>
      <c r="K54" s="324">
        <f t="shared" si="2"/>
        <v>1902.4649999999997</v>
      </c>
      <c r="L54" s="335"/>
    </row>
    <row r="55" spans="1:12" x14ac:dyDescent="0.2">
      <c r="A55" s="315" t="str">
        <f t="shared" si="0"/>
        <v>Viljandi Lasteaed Krõll</v>
      </c>
      <c r="B55" s="321" t="str">
        <f t="shared" si="3"/>
        <v>55</v>
      </c>
      <c r="C55" s="321" t="str">
        <f t="shared" si="4"/>
        <v>5511</v>
      </c>
      <c r="D55" s="333" t="s">
        <v>9</v>
      </c>
      <c r="E55" s="334" t="s">
        <v>10</v>
      </c>
      <c r="F55" s="324">
        <v>1260.53</v>
      </c>
      <c r="G55" s="324">
        <v>738.02</v>
      </c>
      <c r="H55" s="324">
        <v>1000</v>
      </c>
      <c r="I55" s="324">
        <v>1004.9999999999999</v>
      </c>
      <c r="J55" s="324"/>
      <c r="K55" s="324">
        <f t="shared" si="2"/>
        <v>1004.9999999999999</v>
      </c>
      <c r="L55" s="335"/>
    </row>
    <row r="56" spans="1:12" x14ac:dyDescent="0.2">
      <c r="A56" s="315" t="str">
        <f t="shared" si="0"/>
        <v>Viljandi Lasteaed Krõll</v>
      </c>
      <c r="B56" s="321" t="str">
        <f t="shared" si="3"/>
        <v>55</v>
      </c>
      <c r="C56" s="321" t="str">
        <f t="shared" si="4"/>
        <v>5511</v>
      </c>
      <c r="D56" s="333" t="s">
        <v>11</v>
      </c>
      <c r="E56" s="334" t="s">
        <v>12</v>
      </c>
      <c r="F56" s="324">
        <v>0</v>
      </c>
      <c r="G56" s="324">
        <v>0</v>
      </c>
      <c r="H56" s="324">
        <v>0</v>
      </c>
      <c r="I56" s="324">
        <v>0</v>
      </c>
      <c r="J56" s="324"/>
      <c r="K56" s="324">
        <f t="shared" si="2"/>
        <v>0</v>
      </c>
      <c r="L56" s="335"/>
    </row>
    <row r="57" spans="1:12" x14ac:dyDescent="0.2">
      <c r="A57" s="315" t="str">
        <f t="shared" si="0"/>
        <v>Viljandi Lasteaed Krõll</v>
      </c>
      <c r="B57" s="321" t="str">
        <f t="shared" si="3"/>
        <v>55</v>
      </c>
      <c r="C57" s="321" t="str">
        <f t="shared" si="4"/>
        <v>5511</v>
      </c>
      <c r="D57" s="333" t="s">
        <v>13</v>
      </c>
      <c r="E57" s="334" t="s">
        <v>14</v>
      </c>
      <c r="F57" s="324">
        <v>0</v>
      </c>
      <c r="G57" s="324">
        <v>0</v>
      </c>
      <c r="H57" s="324">
        <v>0</v>
      </c>
      <c r="I57" s="324">
        <v>0</v>
      </c>
      <c r="J57" s="324"/>
      <c r="K57" s="324">
        <f t="shared" si="2"/>
        <v>0</v>
      </c>
      <c r="L57" s="335"/>
    </row>
    <row r="58" spans="1:12" x14ac:dyDescent="0.2">
      <c r="A58" s="315" t="str">
        <f t="shared" si="0"/>
        <v>Viljandi Lasteaed Krõll</v>
      </c>
      <c r="B58" s="321" t="str">
        <f t="shared" si="3"/>
        <v>55</v>
      </c>
      <c r="C58" s="321" t="str">
        <f t="shared" si="4"/>
        <v>5511</v>
      </c>
      <c r="D58" s="333" t="s">
        <v>15</v>
      </c>
      <c r="E58" s="334" t="s">
        <v>16</v>
      </c>
      <c r="F58" s="324">
        <v>69.41</v>
      </c>
      <c r="G58" s="324">
        <v>243.83</v>
      </c>
      <c r="H58" s="324">
        <v>400</v>
      </c>
      <c r="I58" s="324">
        <v>401.99999999999994</v>
      </c>
      <c r="J58" s="324"/>
      <c r="K58" s="324">
        <f t="shared" si="2"/>
        <v>401.99999999999994</v>
      </c>
      <c r="L58" s="335"/>
    </row>
    <row r="59" spans="1:12" x14ac:dyDescent="0.2">
      <c r="A59" s="315" t="str">
        <f t="shared" si="0"/>
        <v>Viljandi Lasteaed Krõll</v>
      </c>
      <c r="B59" s="321"/>
      <c r="C59" s="321"/>
      <c r="D59" s="329" t="s">
        <v>857</v>
      </c>
      <c r="E59" s="330" t="s">
        <v>18</v>
      </c>
      <c r="F59" s="337">
        <f>SUM(F60:F64)</f>
        <v>0</v>
      </c>
      <c r="G59" s="337">
        <f t="shared" ref="G59:I59" si="17">SUM(G60:G64)</f>
        <v>0</v>
      </c>
      <c r="H59" s="337">
        <f t="shared" si="17"/>
        <v>0</v>
      </c>
      <c r="I59" s="337">
        <f t="shared" si="17"/>
        <v>0</v>
      </c>
      <c r="J59" s="337">
        <f t="shared" ref="J59:K59" si="18">SUM(J61:J64)</f>
        <v>0</v>
      </c>
      <c r="K59" s="337">
        <f t="shared" si="18"/>
        <v>0</v>
      </c>
      <c r="L59" s="332"/>
    </row>
    <row r="60" spans="1:12" x14ac:dyDescent="0.2">
      <c r="A60" s="315"/>
      <c r="B60" s="321"/>
      <c r="C60" s="321"/>
      <c r="D60" s="333" t="s">
        <v>1629</v>
      </c>
      <c r="E60" s="334" t="s">
        <v>427</v>
      </c>
      <c r="F60" s="324">
        <v>0</v>
      </c>
      <c r="G60" s="324">
        <v>0</v>
      </c>
      <c r="H60" s="324">
        <v>0</v>
      </c>
      <c r="I60" s="324">
        <v>0</v>
      </c>
      <c r="J60" s="324"/>
      <c r="K60" s="324">
        <f t="shared" si="2"/>
        <v>0</v>
      </c>
      <c r="L60" s="335"/>
    </row>
    <row r="61" spans="1:12" x14ac:dyDescent="0.2">
      <c r="A61" s="315" t="str">
        <f t="shared" si="0"/>
        <v>Viljandi Lasteaed Krõll</v>
      </c>
      <c r="B61" s="321" t="str">
        <f t="shared" si="3"/>
        <v>55</v>
      </c>
      <c r="C61" s="321" t="str">
        <f t="shared" si="4"/>
        <v>5512</v>
      </c>
      <c r="D61" s="333" t="s">
        <v>19</v>
      </c>
      <c r="E61" s="334" t="s">
        <v>6</v>
      </c>
      <c r="F61" s="324">
        <v>0</v>
      </c>
      <c r="G61" s="324">
        <v>0</v>
      </c>
      <c r="H61" s="324">
        <v>0</v>
      </c>
      <c r="I61" s="324">
        <v>0</v>
      </c>
      <c r="J61" s="324"/>
      <c r="K61" s="324">
        <f t="shared" si="2"/>
        <v>0</v>
      </c>
      <c r="L61" s="335"/>
    </row>
    <row r="62" spans="1:12" x14ac:dyDescent="0.2">
      <c r="A62" s="315" t="str">
        <f t="shared" si="0"/>
        <v>Viljandi Lasteaed Krõll</v>
      </c>
      <c r="B62" s="321" t="str">
        <f t="shared" si="3"/>
        <v>55</v>
      </c>
      <c r="C62" s="321" t="str">
        <f t="shared" si="4"/>
        <v>5512</v>
      </c>
      <c r="D62" s="333" t="s">
        <v>20</v>
      </c>
      <c r="E62" s="334" t="s">
        <v>8</v>
      </c>
      <c r="F62" s="324">
        <v>0</v>
      </c>
      <c r="G62" s="324">
        <v>0</v>
      </c>
      <c r="H62" s="324">
        <v>0</v>
      </c>
      <c r="I62" s="324">
        <v>0</v>
      </c>
      <c r="J62" s="324"/>
      <c r="K62" s="324">
        <f t="shared" si="2"/>
        <v>0</v>
      </c>
      <c r="L62" s="335"/>
    </row>
    <row r="63" spans="1:12" x14ac:dyDescent="0.2">
      <c r="A63" s="315" t="str">
        <f t="shared" si="0"/>
        <v>Viljandi Lasteaed Krõll</v>
      </c>
      <c r="B63" s="321" t="str">
        <f t="shared" si="3"/>
        <v>55</v>
      </c>
      <c r="C63" s="321" t="str">
        <f t="shared" si="4"/>
        <v>5512</v>
      </c>
      <c r="D63" s="333" t="s">
        <v>21</v>
      </c>
      <c r="E63" s="334" t="s">
        <v>10</v>
      </c>
      <c r="F63" s="324">
        <v>0</v>
      </c>
      <c r="G63" s="324">
        <v>0</v>
      </c>
      <c r="H63" s="324">
        <v>0</v>
      </c>
      <c r="I63" s="324">
        <v>0</v>
      </c>
      <c r="J63" s="324"/>
      <c r="K63" s="324">
        <f t="shared" si="2"/>
        <v>0</v>
      </c>
      <c r="L63" s="335"/>
    </row>
    <row r="64" spans="1:12" x14ac:dyDescent="0.2">
      <c r="A64" s="315" t="str">
        <f t="shared" si="0"/>
        <v>Viljandi Lasteaed Krõll</v>
      </c>
      <c r="B64" s="321" t="str">
        <f t="shared" si="3"/>
        <v>55</v>
      </c>
      <c r="C64" s="321" t="str">
        <f t="shared" si="4"/>
        <v>5512</v>
      </c>
      <c r="D64" s="333" t="s">
        <v>22</v>
      </c>
      <c r="E64" s="334" t="s">
        <v>16</v>
      </c>
      <c r="F64" s="324">
        <v>0</v>
      </c>
      <c r="G64" s="324">
        <v>0</v>
      </c>
      <c r="H64" s="324">
        <v>0</v>
      </c>
      <c r="I64" s="324">
        <v>0</v>
      </c>
      <c r="J64" s="324"/>
      <c r="K64" s="324">
        <f t="shared" si="2"/>
        <v>0</v>
      </c>
      <c r="L64" s="335"/>
    </row>
    <row r="65" spans="1:12" x14ac:dyDescent="0.2">
      <c r="A65" s="315" t="str">
        <f t="shared" si="0"/>
        <v>Viljandi Lasteaed Krõll</v>
      </c>
      <c r="B65" s="321"/>
      <c r="C65" s="321"/>
      <c r="D65" s="329" t="s">
        <v>858</v>
      </c>
      <c r="E65" s="330" t="s">
        <v>24</v>
      </c>
      <c r="F65" s="337">
        <f t="shared" ref="F65:K65" si="19">SUM(F66:F71)</f>
        <v>0</v>
      </c>
      <c r="G65" s="337">
        <f t="shared" si="19"/>
        <v>0</v>
      </c>
      <c r="H65" s="337">
        <f t="shared" si="19"/>
        <v>0</v>
      </c>
      <c r="I65" s="337">
        <f t="shared" si="19"/>
        <v>0</v>
      </c>
      <c r="J65" s="337">
        <f t="shared" si="19"/>
        <v>0</v>
      </c>
      <c r="K65" s="337">
        <f t="shared" si="19"/>
        <v>0</v>
      </c>
      <c r="L65" s="332"/>
    </row>
    <row r="66" spans="1:12" x14ac:dyDescent="0.2">
      <c r="A66" s="315" t="str">
        <f t="shared" si="0"/>
        <v>Viljandi Lasteaed Krõll</v>
      </c>
      <c r="B66" s="321" t="str">
        <f t="shared" si="3"/>
        <v>55</v>
      </c>
      <c r="C66" s="321" t="str">
        <f t="shared" si="4"/>
        <v>5513</v>
      </c>
      <c r="D66" s="333" t="s">
        <v>25</v>
      </c>
      <c r="E66" s="334" t="s">
        <v>26</v>
      </c>
      <c r="F66" s="324">
        <v>0</v>
      </c>
      <c r="G66" s="324">
        <v>0</v>
      </c>
      <c r="H66" s="324">
        <v>0</v>
      </c>
      <c r="I66" s="324">
        <v>0</v>
      </c>
      <c r="J66" s="324"/>
      <c r="K66" s="324">
        <f t="shared" si="2"/>
        <v>0</v>
      </c>
      <c r="L66" s="335"/>
    </row>
    <row r="67" spans="1:12" x14ac:dyDescent="0.2">
      <c r="A67" s="315" t="str">
        <f t="shared" si="0"/>
        <v>Viljandi Lasteaed Krõll</v>
      </c>
      <c r="B67" s="321" t="str">
        <f t="shared" si="3"/>
        <v>55</v>
      </c>
      <c r="C67" s="321" t="str">
        <f t="shared" si="4"/>
        <v>5513</v>
      </c>
      <c r="D67" s="333" t="s">
        <v>27</v>
      </c>
      <c r="E67" s="334" t="s">
        <v>28</v>
      </c>
      <c r="F67" s="324">
        <v>0</v>
      </c>
      <c r="G67" s="324">
        <v>0</v>
      </c>
      <c r="H67" s="324">
        <v>0</v>
      </c>
      <c r="I67" s="324">
        <v>0</v>
      </c>
      <c r="J67" s="324"/>
      <c r="K67" s="324">
        <f t="shared" si="2"/>
        <v>0</v>
      </c>
      <c r="L67" s="335"/>
    </row>
    <row r="68" spans="1:12" x14ac:dyDescent="0.2">
      <c r="A68" s="315" t="str">
        <f t="shared" si="0"/>
        <v>Viljandi Lasteaed Krõll</v>
      </c>
      <c r="B68" s="321" t="str">
        <f t="shared" si="3"/>
        <v>55</v>
      </c>
      <c r="C68" s="321" t="str">
        <f t="shared" si="4"/>
        <v>5513</v>
      </c>
      <c r="D68" s="333" t="s">
        <v>29</v>
      </c>
      <c r="E68" s="334" t="s">
        <v>12</v>
      </c>
      <c r="F68" s="324">
        <v>0</v>
      </c>
      <c r="G68" s="324">
        <v>0</v>
      </c>
      <c r="H68" s="324">
        <v>0</v>
      </c>
      <c r="I68" s="324">
        <v>0</v>
      </c>
      <c r="J68" s="324"/>
      <c r="K68" s="324">
        <f t="shared" si="2"/>
        <v>0</v>
      </c>
      <c r="L68" s="335"/>
    </row>
    <row r="69" spans="1:12" x14ac:dyDescent="0.2">
      <c r="A69" s="315" t="str">
        <f t="shared" si="0"/>
        <v>Viljandi Lasteaed Krõll</v>
      </c>
      <c r="B69" s="321" t="str">
        <f t="shared" si="3"/>
        <v>55</v>
      </c>
      <c r="C69" s="321" t="str">
        <f t="shared" si="4"/>
        <v>5513</v>
      </c>
      <c r="D69" s="333" t="s">
        <v>30</v>
      </c>
      <c r="E69" s="334" t="s">
        <v>14</v>
      </c>
      <c r="F69" s="324">
        <v>0</v>
      </c>
      <c r="G69" s="324">
        <v>0</v>
      </c>
      <c r="H69" s="324">
        <v>0</v>
      </c>
      <c r="I69" s="324">
        <v>0</v>
      </c>
      <c r="J69" s="324"/>
      <c r="K69" s="324">
        <f t="shared" si="2"/>
        <v>0</v>
      </c>
      <c r="L69" s="335"/>
    </row>
    <row r="70" spans="1:12" x14ac:dyDescent="0.2">
      <c r="A70" s="315" t="str">
        <f t="shared" si="0"/>
        <v>Viljandi Lasteaed Krõll</v>
      </c>
      <c r="B70" s="321" t="str">
        <f t="shared" si="3"/>
        <v>55</v>
      </c>
      <c r="C70" s="321" t="str">
        <f t="shared" si="4"/>
        <v>5513</v>
      </c>
      <c r="D70" s="333" t="s">
        <v>31</v>
      </c>
      <c r="E70" s="334" t="s">
        <v>799</v>
      </c>
      <c r="F70" s="324">
        <v>0</v>
      </c>
      <c r="G70" s="324">
        <v>0</v>
      </c>
      <c r="H70" s="324">
        <v>0</v>
      </c>
      <c r="I70" s="324">
        <v>0</v>
      </c>
      <c r="J70" s="324"/>
      <c r="K70" s="324">
        <f t="shared" si="2"/>
        <v>0</v>
      </c>
      <c r="L70" s="335"/>
    </row>
    <row r="71" spans="1:12" x14ac:dyDescent="0.2">
      <c r="A71" s="315" t="str">
        <f t="shared" si="0"/>
        <v>Viljandi Lasteaed Krõll</v>
      </c>
      <c r="B71" s="321" t="str">
        <f t="shared" si="3"/>
        <v>55</v>
      </c>
      <c r="C71" s="321" t="str">
        <f t="shared" si="4"/>
        <v>5513</v>
      </c>
      <c r="D71" s="333" t="s">
        <v>33</v>
      </c>
      <c r="E71" s="334" t="s">
        <v>34</v>
      </c>
      <c r="F71" s="324">
        <v>0</v>
      </c>
      <c r="G71" s="324">
        <v>0</v>
      </c>
      <c r="H71" s="324">
        <v>0</v>
      </c>
      <c r="I71" s="324">
        <v>0</v>
      </c>
      <c r="J71" s="324"/>
      <c r="K71" s="324">
        <f t="shared" si="2"/>
        <v>0</v>
      </c>
      <c r="L71" s="335"/>
    </row>
    <row r="72" spans="1:12" x14ac:dyDescent="0.2">
      <c r="A72" s="315" t="str">
        <f t="shared" si="0"/>
        <v>Viljandi Lasteaed Krõll</v>
      </c>
      <c r="B72" s="321"/>
      <c r="C72" s="321"/>
      <c r="D72" s="329" t="s">
        <v>859</v>
      </c>
      <c r="E72" s="330" t="s">
        <v>36</v>
      </c>
      <c r="F72" s="337">
        <f t="shared" ref="F72:K72" si="20">SUM(F73:F78)</f>
        <v>585.18999999999994</v>
      </c>
      <c r="G72" s="337">
        <f t="shared" si="20"/>
        <v>824.11</v>
      </c>
      <c r="H72" s="337">
        <f t="shared" si="20"/>
        <v>671.48</v>
      </c>
      <c r="I72" s="337">
        <f t="shared" si="20"/>
        <v>759.25739999999996</v>
      </c>
      <c r="J72" s="337">
        <f t="shared" si="20"/>
        <v>0</v>
      </c>
      <c r="K72" s="337">
        <f t="shared" si="20"/>
        <v>759.25739999999996</v>
      </c>
      <c r="L72" s="332"/>
    </row>
    <row r="73" spans="1:12" x14ac:dyDescent="0.2">
      <c r="A73" s="315" t="str">
        <f t="shared" si="0"/>
        <v>Viljandi Lasteaed Krõll</v>
      </c>
      <c r="B73" s="321" t="str">
        <f t="shared" si="3"/>
        <v>55</v>
      </c>
      <c r="C73" s="321" t="str">
        <f t="shared" si="4"/>
        <v>5514</v>
      </c>
      <c r="D73" s="333" t="s">
        <v>37</v>
      </c>
      <c r="E73" s="334" t="s">
        <v>38</v>
      </c>
      <c r="F73" s="324">
        <v>0</v>
      </c>
      <c r="G73" s="324">
        <v>22.36</v>
      </c>
      <c r="H73" s="324">
        <v>0</v>
      </c>
      <c r="I73" s="324">
        <v>0</v>
      </c>
      <c r="J73" s="324"/>
      <c r="K73" s="324">
        <f t="shared" si="2"/>
        <v>0</v>
      </c>
      <c r="L73" s="335"/>
    </row>
    <row r="74" spans="1:12" x14ac:dyDescent="0.2">
      <c r="A74" s="315" t="str">
        <f t="shared" si="0"/>
        <v>Viljandi Lasteaed Krõll</v>
      </c>
      <c r="B74" s="321" t="str">
        <f t="shared" si="3"/>
        <v>55</v>
      </c>
      <c r="C74" s="321" t="str">
        <f t="shared" si="4"/>
        <v>5514</v>
      </c>
      <c r="D74" s="333" t="s">
        <v>39</v>
      </c>
      <c r="E74" s="334" t="s">
        <v>40</v>
      </c>
      <c r="F74" s="324">
        <v>0</v>
      </c>
      <c r="G74" s="324">
        <v>0</v>
      </c>
      <c r="H74" s="324">
        <v>0</v>
      </c>
      <c r="I74" s="324">
        <v>0</v>
      </c>
      <c r="J74" s="324"/>
      <c r="K74" s="324">
        <f t="shared" si="2"/>
        <v>0</v>
      </c>
      <c r="L74" s="335"/>
    </row>
    <row r="75" spans="1:12" x14ac:dyDescent="0.2">
      <c r="A75" s="315" t="str">
        <f t="shared" si="0"/>
        <v>Viljandi Lasteaed Krõll</v>
      </c>
      <c r="B75" s="321" t="str">
        <f t="shared" si="3"/>
        <v>55</v>
      </c>
      <c r="C75" s="321" t="str">
        <f t="shared" si="4"/>
        <v>5514</v>
      </c>
      <c r="D75" s="333" t="s">
        <v>41</v>
      </c>
      <c r="E75" s="334" t="s">
        <v>42</v>
      </c>
      <c r="F75" s="324">
        <v>122.64000000000001</v>
      </c>
      <c r="G75" s="324">
        <v>92.09</v>
      </c>
      <c r="H75" s="324">
        <v>42.480000000000004</v>
      </c>
      <c r="I75" s="324">
        <v>42.692399999999999</v>
      </c>
      <c r="J75" s="324"/>
      <c r="K75" s="324">
        <f t="shared" si="2"/>
        <v>42.692399999999999</v>
      </c>
      <c r="L75" s="335"/>
    </row>
    <row r="76" spans="1:12" s="303" customFormat="1" x14ac:dyDescent="0.2">
      <c r="A76" s="315" t="str">
        <f t="shared" ref="A76:A150" si="21">+$E$1</f>
        <v>Viljandi Lasteaed Krõll</v>
      </c>
      <c r="B76" s="321" t="str">
        <f t="shared" si="3"/>
        <v>55</v>
      </c>
      <c r="C76" s="321" t="str">
        <f t="shared" si="4"/>
        <v>5514</v>
      </c>
      <c r="D76" s="341" t="s">
        <v>43</v>
      </c>
      <c r="E76" s="342" t="s">
        <v>44</v>
      </c>
      <c r="F76" s="324">
        <v>333.44999999999993</v>
      </c>
      <c r="G76" s="324">
        <v>562.05999999999995</v>
      </c>
      <c r="H76" s="324">
        <v>575</v>
      </c>
      <c r="I76" s="324">
        <v>561.79499999999996</v>
      </c>
      <c r="J76" s="324"/>
      <c r="K76" s="324">
        <f t="shared" ref="K76:K152" si="22">+I76+J76</f>
        <v>561.79499999999996</v>
      </c>
      <c r="L76" s="343"/>
    </row>
    <row r="77" spans="1:12" x14ac:dyDescent="0.2">
      <c r="A77" s="315" t="str">
        <f t="shared" si="21"/>
        <v>Viljandi Lasteaed Krõll</v>
      </c>
      <c r="B77" s="321" t="str">
        <f t="shared" ref="B77:B150" si="23">LEFT(D77,2)</f>
        <v>55</v>
      </c>
      <c r="C77" s="321" t="str">
        <f t="shared" ref="C77:C150" si="24">LEFT(D77,4)</f>
        <v>5514</v>
      </c>
      <c r="D77" s="333" t="s">
        <v>45</v>
      </c>
      <c r="E77" s="334" t="s">
        <v>46</v>
      </c>
      <c r="F77" s="324">
        <v>129.1</v>
      </c>
      <c r="G77" s="324">
        <v>97.6</v>
      </c>
      <c r="H77" s="324">
        <v>54</v>
      </c>
      <c r="I77" s="324">
        <v>54.269999999999996</v>
      </c>
      <c r="J77" s="324"/>
      <c r="K77" s="324">
        <f t="shared" si="22"/>
        <v>54.269999999999996</v>
      </c>
      <c r="L77" s="335"/>
    </row>
    <row r="78" spans="1:12" x14ac:dyDescent="0.2">
      <c r="A78" s="315" t="str">
        <f t="shared" si="21"/>
        <v>Viljandi Lasteaed Krõll</v>
      </c>
      <c r="B78" s="321" t="str">
        <f t="shared" si="23"/>
        <v>55</v>
      </c>
      <c r="C78" s="321" t="str">
        <f t="shared" si="24"/>
        <v>5514</v>
      </c>
      <c r="D78" s="333" t="s">
        <v>47</v>
      </c>
      <c r="E78" s="334" t="s">
        <v>48</v>
      </c>
      <c r="F78" s="324">
        <v>0</v>
      </c>
      <c r="G78" s="324">
        <v>50</v>
      </c>
      <c r="H78" s="324">
        <v>0</v>
      </c>
      <c r="I78" s="324">
        <v>100.49999999999999</v>
      </c>
      <c r="J78" s="324"/>
      <c r="K78" s="324">
        <f t="shared" si="22"/>
        <v>100.49999999999999</v>
      </c>
      <c r="L78" s="335"/>
    </row>
    <row r="79" spans="1:12" x14ac:dyDescent="0.2">
      <c r="A79" s="315" t="str">
        <f t="shared" si="21"/>
        <v>Viljandi Lasteaed Krõll</v>
      </c>
      <c r="B79" s="321"/>
      <c r="C79" s="321"/>
      <c r="D79" s="329" t="s">
        <v>860</v>
      </c>
      <c r="E79" s="330" t="s">
        <v>50</v>
      </c>
      <c r="F79" s="337">
        <f t="shared" ref="F79:K79" si="25">SUM(F80:F85)</f>
        <v>1851.86</v>
      </c>
      <c r="G79" s="337">
        <v>6756.92</v>
      </c>
      <c r="H79" s="337">
        <f>SUM(H80:H85)</f>
        <v>7580</v>
      </c>
      <c r="I79" s="337">
        <f>SUM(I80:I85)</f>
        <v>3271.2749999999996</v>
      </c>
      <c r="J79" s="337">
        <f t="shared" si="25"/>
        <v>0</v>
      </c>
      <c r="K79" s="337">
        <f t="shared" si="25"/>
        <v>3271.2749999999996</v>
      </c>
      <c r="L79" s="332"/>
    </row>
    <row r="80" spans="1:12" x14ac:dyDescent="0.2">
      <c r="A80" s="315" t="str">
        <f t="shared" si="21"/>
        <v>Viljandi Lasteaed Krõll</v>
      </c>
      <c r="B80" s="321" t="str">
        <f t="shared" si="23"/>
        <v>55</v>
      </c>
      <c r="C80" s="321" t="str">
        <f t="shared" si="24"/>
        <v>5515</v>
      </c>
      <c r="D80" s="333" t="s">
        <v>51</v>
      </c>
      <c r="E80" s="334" t="s">
        <v>52</v>
      </c>
      <c r="F80" s="324">
        <v>1636.74</v>
      </c>
      <c r="G80" s="324">
        <v>3281.74</v>
      </c>
      <c r="H80" s="324">
        <v>1779</v>
      </c>
      <c r="I80" s="324">
        <v>1153.7399999999998</v>
      </c>
      <c r="J80" s="324"/>
      <c r="K80" s="324">
        <f t="shared" si="22"/>
        <v>1153.7399999999998</v>
      </c>
      <c r="L80" s="335"/>
    </row>
    <row r="81" spans="1:12" x14ac:dyDescent="0.2">
      <c r="A81" s="315" t="str">
        <f t="shared" si="21"/>
        <v>Viljandi Lasteaed Krõll</v>
      </c>
      <c r="B81" s="321" t="str">
        <f t="shared" si="23"/>
        <v>55</v>
      </c>
      <c r="C81" s="321" t="str">
        <f t="shared" si="24"/>
        <v>5515</v>
      </c>
      <c r="D81" s="333" t="s">
        <v>53</v>
      </c>
      <c r="E81" s="334" t="s">
        <v>54</v>
      </c>
      <c r="F81" s="324">
        <v>0</v>
      </c>
      <c r="G81" s="324">
        <v>1452.13</v>
      </c>
      <c r="H81" s="324">
        <v>3694</v>
      </c>
      <c r="I81" s="324">
        <v>0</v>
      </c>
      <c r="J81" s="324"/>
      <c r="K81" s="324">
        <f t="shared" si="22"/>
        <v>0</v>
      </c>
      <c r="L81" s="335"/>
    </row>
    <row r="82" spans="1:12" x14ac:dyDescent="0.2">
      <c r="A82" s="315" t="str">
        <f t="shared" si="21"/>
        <v>Viljandi Lasteaed Krõll</v>
      </c>
      <c r="B82" s="321" t="str">
        <f t="shared" si="23"/>
        <v>55</v>
      </c>
      <c r="C82" s="321" t="str">
        <f t="shared" si="24"/>
        <v>5515</v>
      </c>
      <c r="D82" s="333" t="s">
        <v>70</v>
      </c>
      <c r="E82" s="334" t="s">
        <v>71</v>
      </c>
      <c r="F82" s="324">
        <v>0</v>
      </c>
      <c r="G82" s="324">
        <v>0</v>
      </c>
      <c r="H82" s="324">
        <v>64</v>
      </c>
      <c r="I82" s="324">
        <v>64.319999999999993</v>
      </c>
      <c r="J82" s="324"/>
      <c r="K82" s="324">
        <f t="shared" si="22"/>
        <v>64.319999999999993</v>
      </c>
      <c r="L82" s="335"/>
    </row>
    <row r="83" spans="1:12" x14ac:dyDescent="0.2">
      <c r="A83" s="315" t="str">
        <f t="shared" si="21"/>
        <v>Viljandi Lasteaed Krõll</v>
      </c>
      <c r="B83" s="321" t="str">
        <f t="shared" si="23"/>
        <v>55</v>
      </c>
      <c r="C83" s="321" t="str">
        <f t="shared" si="24"/>
        <v>5515</v>
      </c>
      <c r="D83" s="333" t="s">
        <v>72</v>
      </c>
      <c r="E83" s="334" t="s">
        <v>73</v>
      </c>
      <c r="F83" s="324">
        <v>0</v>
      </c>
      <c r="G83" s="324">
        <v>0</v>
      </c>
      <c r="H83" s="324">
        <v>0</v>
      </c>
      <c r="I83" s="324">
        <v>0</v>
      </c>
      <c r="J83" s="324"/>
      <c r="K83" s="324">
        <f t="shared" si="22"/>
        <v>0</v>
      </c>
      <c r="L83" s="335"/>
    </row>
    <row r="84" spans="1:12" x14ac:dyDescent="0.2">
      <c r="A84" s="315" t="str">
        <f t="shared" si="21"/>
        <v>Viljandi Lasteaed Krõll</v>
      </c>
      <c r="B84" s="321" t="str">
        <f t="shared" si="23"/>
        <v>55</v>
      </c>
      <c r="C84" s="321" t="str">
        <f t="shared" si="24"/>
        <v>5515</v>
      </c>
      <c r="D84" s="333" t="s">
        <v>74</v>
      </c>
      <c r="E84" s="334" t="s">
        <v>75</v>
      </c>
      <c r="F84" s="324">
        <v>0</v>
      </c>
      <c r="G84" s="324">
        <v>0</v>
      </c>
      <c r="H84" s="324">
        <v>0</v>
      </c>
      <c r="I84" s="324">
        <v>0</v>
      </c>
      <c r="J84" s="324"/>
      <c r="K84" s="324">
        <f t="shared" si="22"/>
        <v>0</v>
      </c>
      <c r="L84" s="335"/>
    </row>
    <row r="85" spans="1:12" x14ac:dyDescent="0.2">
      <c r="A85" s="315" t="str">
        <f t="shared" si="21"/>
        <v>Viljandi Lasteaed Krõll</v>
      </c>
      <c r="B85" s="321" t="str">
        <f t="shared" si="23"/>
        <v>55</v>
      </c>
      <c r="C85" s="321" t="str">
        <f t="shared" si="24"/>
        <v>5515</v>
      </c>
      <c r="D85" s="333" t="s">
        <v>76</v>
      </c>
      <c r="E85" s="334" t="s">
        <v>77</v>
      </c>
      <c r="F85" s="324">
        <v>215.11999999999998</v>
      </c>
      <c r="G85" s="324">
        <v>2023.05</v>
      </c>
      <c r="H85" s="324">
        <v>2043</v>
      </c>
      <c r="I85" s="324">
        <v>2053.2149999999997</v>
      </c>
      <c r="J85" s="324"/>
      <c r="K85" s="324">
        <f t="shared" si="22"/>
        <v>2053.2149999999997</v>
      </c>
      <c r="L85" s="335"/>
    </row>
    <row r="86" spans="1:12" x14ac:dyDescent="0.2">
      <c r="A86" s="315" t="str">
        <f t="shared" si="21"/>
        <v>Viljandi Lasteaed Krõll</v>
      </c>
      <c r="B86" s="321" t="str">
        <f t="shared" si="23"/>
        <v>55</v>
      </c>
      <c r="C86" s="321" t="str">
        <f t="shared" si="24"/>
        <v>5516</v>
      </c>
      <c r="D86" s="322" t="s">
        <v>78</v>
      </c>
      <c r="E86" s="344" t="s">
        <v>79</v>
      </c>
      <c r="F86" s="345">
        <v>0</v>
      </c>
      <c r="G86" s="324">
        <v>0</v>
      </c>
      <c r="H86" s="324">
        <v>0</v>
      </c>
      <c r="I86" s="324">
        <v>0</v>
      </c>
      <c r="J86" s="345"/>
      <c r="K86" s="345">
        <f t="shared" si="22"/>
        <v>0</v>
      </c>
      <c r="L86" s="325"/>
    </row>
    <row r="87" spans="1:12" x14ac:dyDescent="0.2">
      <c r="A87" s="315" t="str">
        <f t="shared" si="21"/>
        <v>Viljandi Lasteaed Krõll</v>
      </c>
      <c r="B87" s="321" t="str">
        <f t="shared" si="23"/>
        <v>55</v>
      </c>
      <c r="C87" s="321" t="str">
        <f t="shared" si="24"/>
        <v>5521</v>
      </c>
      <c r="D87" s="322" t="s">
        <v>80</v>
      </c>
      <c r="E87" s="323" t="s">
        <v>81</v>
      </c>
      <c r="F87" s="345">
        <v>20133.18</v>
      </c>
      <c r="G87" s="345">
        <v>21737.81</v>
      </c>
      <c r="H87" s="345">
        <v>31687</v>
      </c>
      <c r="I87" s="345">
        <v>31845.434999999998</v>
      </c>
      <c r="J87" s="345"/>
      <c r="K87" s="345">
        <f t="shared" si="22"/>
        <v>31845.434999999998</v>
      </c>
      <c r="L87" s="325"/>
    </row>
    <row r="88" spans="1:12" x14ac:dyDescent="0.2">
      <c r="A88" s="315" t="str">
        <f t="shared" si="21"/>
        <v>Viljandi Lasteaed Krõll</v>
      </c>
      <c r="B88" s="321"/>
      <c r="C88" s="321"/>
      <c r="D88" s="329" t="s">
        <v>861</v>
      </c>
      <c r="E88" s="330" t="s">
        <v>83</v>
      </c>
      <c r="F88" s="337">
        <f t="shared" ref="F88:K88" si="26">SUM(F89:F91)</f>
        <v>984.23</v>
      </c>
      <c r="G88" s="337">
        <f t="shared" si="26"/>
        <v>665.26</v>
      </c>
      <c r="H88" s="337">
        <f t="shared" si="26"/>
        <v>1182</v>
      </c>
      <c r="I88" s="337">
        <f t="shared" si="26"/>
        <v>983.89499999999987</v>
      </c>
      <c r="J88" s="337">
        <f t="shared" si="26"/>
        <v>0</v>
      </c>
      <c r="K88" s="337">
        <f t="shared" si="26"/>
        <v>983.89499999999987</v>
      </c>
      <c r="L88" s="332"/>
    </row>
    <row r="89" spans="1:12" x14ac:dyDescent="0.2">
      <c r="A89" s="315" t="str">
        <f t="shared" si="21"/>
        <v>Viljandi Lasteaed Krõll</v>
      </c>
      <c r="B89" s="321" t="str">
        <f t="shared" si="23"/>
        <v>55</v>
      </c>
      <c r="C89" s="321" t="str">
        <f t="shared" si="24"/>
        <v>5522</v>
      </c>
      <c r="D89" s="333" t="s">
        <v>84</v>
      </c>
      <c r="E89" s="334" t="s">
        <v>85</v>
      </c>
      <c r="F89" s="324">
        <v>389.99000000000007</v>
      </c>
      <c r="G89" s="324">
        <v>399.28</v>
      </c>
      <c r="H89" s="324">
        <v>412</v>
      </c>
      <c r="I89" s="324">
        <v>414.05999999999995</v>
      </c>
      <c r="J89" s="324"/>
      <c r="K89" s="324">
        <f t="shared" si="22"/>
        <v>414.05999999999995</v>
      </c>
      <c r="L89" s="335"/>
    </row>
    <row r="90" spans="1:12" x14ac:dyDescent="0.2">
      <c r="A90" s="315" t="str">
        <f t="shared" si="21"/>
        <v>Viljandi Lasteaed Krõll</v>
      </c>
      <c r="B90" s="321" t="str">
        <f t="shared" si="23"/>
        <v>55</v>
      </c>
      <c r="C90" s="321" t="str">
        <f t="shared" si="24"/>
        <v>5522</v>
      </c>
      <c r="D90" s="333" t="s">
        <v>86</v>
      </c>
      <c r="E90" s="334" t="s">
        <v>87</v>
      </c>
      <c r="F90" s="324">
        <v>0</v>
      </c>
      <c r="G90" s="324">
        <v>103.88</v>
      </c>
      <c r="H90" s="324">
        <v>100</v>
      </c>
      <c r="I90" s="324">
        <v>67.334999999999994</v>
      </c>
      <c r="J90" s="324"/>
      <c r="K90" s="324">
        <f t="shared" si="22"/>
        <v>67.334999999999994</v>
      </c>
      <c r="L90" s="335"/>
    </row>
    <row r="91" spans="1:12" x14ac:dyDescent="0.2">
      <c r="A91" s="315" t="str">
        <f t="shared" si="21"/>
        <v>Viljandi Lasteaed Krõll</v>
      </c>
      <c r="B91" s="321" t="str">
        <f t="shared" si="23"/>
        <v>55</v>
      </c>
      <c r="C91" s="321" t="str">
        <f t="shared" si="24"/>
        <v>5522</v>
      </c>
      <c r="D91" s="333" t="s">
        <v>88</v>
      </c>
      <c r="E91" s="334" t="s">
        <v>89</v>
      </c>
      <c r="F91" s="324">
        <v>594.24</v>
      </c>
      <c r="G91" s="324">
        <v>162.1</v>
      </c>
      <c r="H91" s="324">
        <v>670</v>
      </c>
      <c r="I91" s="324">
        <v>502.49999999999994</v>
      </c>
      <c r="J91" s="324"/>
      <c r="K91" s="324">
        <f t="shared" si="22"/>
        <v>502.49999999999994</v>
      </c>
      <c r="L91" s="335"/>
    </row>
    <row r="92" spans="1:12" x14ac:dyDescent="0.2">
      <c r="A92" s="315" t="str">
        <f t="shared" si="21"/>
        <v>Viljandi Lasteaed Krõll</v>
      </c>
      <c r="B92" s="321" t="str">
        <f t="shared" si="23"/>
        <v>55</v>
      </c>
      <c r="C92" s="321" t="str">
        <f t="shared" si="24"/>
        <v>5523</v>
      </c>
      <c r="D92" s="322" t="s">
        <v>90</v>
      </c>
      <c r="E92" s="323" t="s">
        <v>91</v>
      </c>
      <c r="F92" s="345">
        <v>0</v>
      </c>
      <c r="G92" s="345">
        <v>0</v>
      </c>
      <c r="H92" s="345">
        <v>0</v>
      </c>
      <c r="I92" s="345">
        <v>0</v>
      </c>
      <c r="J92" s="345"/>
      <c r="K92" s="345">
        <f t="shared" si="22"/>
        <v>0</v>
      </c>
      <c r="L92" s="325"/>
    </row>
    <row r="93" spans="1:12" x14ac:dyDescent="0.2">
      <c r="A93" s="315" t="str">
        <f t="shared" si="21"/>
        <v>Viljandi Lasteaed Krõll</v>
      </c>
      <c r="B93" s="321"/>
      <c r="C93" s="321"/>
      <c r="D93" s="329" t="s">
        <v>862</v>
      </c>
      <c r="E93" s="330" t="s">
        <v>93</v>
      </c>
      <c r="F93" s="337">
        <f>SUM(F94:F98)</f>
        <v>2389.79</v>
      </c>
      <c r="G93" s="337">
        <f t="shared" ref="G93:I93" si="27">SUM(G94:G98)</f>
        <v>2552.56</v>
      </c>
      <c r="H93" s="337">
        <f t="shared" si="27"/>
        <v>3333.2000000000003</v>
      </c>
      <c r="I93" s="337">
        <f t="shared" si="27"/>
        <v>3333.2000000000003</v>
      </c>
      <c r="J93" s="337">
        <f>SUM(J94:J98)</f>
        <v>0</v>
      </c>
      <c r="K93" s="337">
        <f t="shared" si="22"/>
        <v>3333.2000000000003</v>
      </c>
      <c r="L93" s="332"/>
    </row>
    <row r="94" spans="1:12" x14ac:dyDescent="0.2">
      <c r="A94" s="315" t="str">
        <f t="shared" si="21"/>
        <v>Viljandi Lasteaed Krõll</v>
      </c>
      <c r="B94" s="321" t="str">
        <f t="shared" si="23"/>
        <v>55</v>
      </c>
      <c r="C94" s="321" t="str">
        <f t="shared" si="24"/>
        <v>5524</v>
      </c>
      <c r="D94" s="333" t="s">
        <v>94</v>
      </c>
      <c r="E94" s="334" t="s">
        <v>95</v>
      </c>
      <c r="F94" s="324">
        <v>0</v>
      </c>
      <c r="G94" s="324">
        <v>0</v>
      </c>
      <c r="H94" s="324">
        <v>0</v>
      </c>
      <c r="I94" s="324">
        <v>0</v>
      </c>
      <c r="J94" s="324"/>
      <c r="K94" s="324">
        <f t="shared" si="22"/>
        <v>0</v>
      </c>
      <c r="L94" s="335"/>
    </row>
    <row r="95" spans="1:12" x14ac:dyDescent="0.2">
      <c r="A95" s="315" t="str">
        <f t="shared" si="21"/>
        <v>Viljandi Lasteaed Krõll</v>
      </c>
      <c r="B95" s="321" t="str">
        <f t="shared" si="23"/>
        <v>55</v>
      </c>
      <c r="C95" s="321" t="str">
        <f t="shared" si="24"/>
        <v>5524</v>
      </c>
      <c r="D95" s="333" t="s">
        <v>96</v>
      </c>
      <c r="E95" s="334" t="s">
        <v>97</v>
      </c>
      <c r="F95" s="324">
        <v>0</v>
      </c>
      <c r="G95" s="324">
        <v>0</v>
      </c>
      <c r="H95" s="324">
        <v>0</v>
      </c>
      <c r="I95" s="324">
        <v>0</v>
      </c>
      <c r="J95" s="324"/>
      <c r="K95" s="324">
        <f t="shared" si="22"/>
        <v>0</v>
      </c>
      <c r="L95" s="335"/>
    </row>
    <row r="96" spans="1:12" x14ac:dyDescent="0.2">
      <c r="A96" s="315" t="str">
        <f t="shared" si="21"/>
        <v>Viljandi Lasteaed Krõll</v>
      </c>
      <c r="B96" s="321" t="str">
        <f t="shared" si="23"/>
        <v>55</v>
      </c>
      <c r="C96" s="321" t="str">
        <f t="shared" si="24"/>
        <v>5524</v>
      </c>
      <c r="D96" s="333" t="s">
        <v>98</v>
      </c>
      <c r="E96" s="334" t="s">
        <v>99</v>
      </c>
      <c r="F96" s="324">
        <v>2389.79</v>
      </c>
      <c r="G96" s="324">
        <v>2552.56</v>
      </c>
      <c r="H96" s="324">
        <v>3333.2000000000003</v>
      </c>
      <c r="I96" s="324">
        <v>3333.2000000000003</v>
      </c>
      <c r="J96" s="324"/>
      <c r="K96" s="324">
        <f t="shared" si="22"/>
        <v>3333.2000000000003</v>
      </c>
      <c r="L96" s="335"/>
    </row>
    <row r="97" spans="1:12" x14ac:dyDescent="0.2">
      <c r="A97" s="315" t="str">
        <f t="shared" si="21"/>
        <v>Viljandi Lasteaed Krõll</v>
      </c>
      <c r="B97" s="321" t="str">
        <f t="shared" si="23"/>
        <v>55</v>
      </c>
      <c r="C97" s="321" t="str">
        <f t="shared" si="24"/>
        <v>5524</v>
      </c>
      <c r="D97" s="333" t="s">
        <v>100</v>
      </c>
      <c r="E97" s="334" t="s">
        <v>101</v>
      </c>
      <c r="F97" s="324">
        <v>0</v>
      </c>
      <c r="G97" s="324">
        <v>0</v>
      </c>
      <c r="H97" s="324">
        <v>0</v>
      </c>
      <c r="I97" s="324">
        <v>0</v>
      </c>
      <c r="J97" s="324"/>
      <c r="K97" s="324">
        <f t="shared" si="22"/>
        <v>0</v>
      </c>
      <c r="L97" s="335"/>
    </row>
    <row r="98" spans="1:12" x14ac:dyDescent="0.2">
      <c r="A98" s="315" t="str">
        <f t="shared" si="21"/>
        <v>Viljandi Lasteaed Krõll</v>
      </c>
      <c r="B98" s="321" t="str">
        <f t="shared" si="23"/>
        <v>55</v>
      </c>
      <c r="C98" s="321" t="str">
        <f t="shared" si="24"/>
        <v>5524</v>
      </c>
      <c r="D98" s="333" t="s">
        <v>102</v>
      </c>
      <c r="E98" s="334" t="s">
        <v>103</v>
      </c>
      <c r="F98" s="324">
        <v>0</v>
      </c>
      <c r="G98" s="324">
        <v>0</v>
      </c>
      <c r="H98" s="324">
        <v>0</v>
      </c>
      <c r="I98" s="324">
        <v>0</v>
      </c>
      <c r="J98" s="324"/>
      <c r="K98" s="324">
        <f t="shared" si="22"/>
        <v>0</v>
      </c>
      <c r="L98" s="335"/>
    </row>
    <row r="99" spans="1:12" x14ac:dyDescent="0.2">
      <c r="A99" s="315" t="str">
        <f t="shared" si="21"/>
        <v>Viljandi Lasteaed Krõll</v>
      </c>
      <c r="B99" s="321" t="str">
        <f t="shared" si="23"/>
        <v>55</v>
      </c>
      <c r="C99" s="321" t="str">
        <f t="shared" si="24"/>
        <v>5525</v>
      </c>
      <c r="D99" s="322" t="s">
        <v>104</v>
      </c>
      <c r="E99" s="323" t="s">
        <v>844</v>
      </c>
      <c r="F99" s="345">
        <v>1516.91</v>
      </c>
      <c r="G99" s="345">
        <v>440.71</v>
      </c>
      <c r="H99" s="345">
        <v>0</v>
      </c>
      <c r="I99" s="345">
        <v>443.20499999999993</v>
      </c>
      <c r="J99" s="345"/>
      <c r="K99" s="345">
        <f t="shared" si="22"/>
        <v>443.20499999999993</v>
      </c>
      <c r="L99" s="576"/>
    </row>
    <row r="100" spans="1:12" x14ac:dyDescent="0.2">
      <c r="A100" s="315"/>
      <c r="B100" s="321"/>
      <c r="C100" s="321"/>
      <c r="D100" s="329" t="s">
        <v>259</v>
      </c>
      <c r="E100" s="330" t="s">
        <v>1616</v>
      </c>
      <c r="F100" s="337">
        <f>SUM(F101:F102)</f>
        <v>0</v>
      </c>
      <c r="G100" s="337">
        <f t="shared" ref="G100:I100" si="28">SUM(G101:G102)</f>
        <v>0</v>
      </c>
      <c r="H100" s="337">
        <f t="shared" si="28"/>
        <v>0</v>
      </c>
      <c r="I100" s="337">
        <f t="shared" si="28"/>
        <v>0</v>
      </c>
      <c r="J100" s="337">
        <f>SUM(J101:J102)</f>
        <v>0</v>
      </c>
      <c r="K100" s="337">
        <f t="shared" ref="K100" si="29">SUM(K101:K102)</f>
        <v>0</v>
      </c>
      <c r="L100" s="576"/>
    </row>
    <row r="101" spans="1:12" x14ac:dyDescent="0.2">
      <c r="A101" s="315" t="str">
        <f t="shared" si="21"/>
        <v>Viljandi Lasteaed Krõll</v>
      </c>
      <c r="B101" s="321" t="str">
        <f t="shared" si="23"/>
        <v>55</v>
      </c>
      <c r="C101" s="321" t="str">
        <f t="shared" si="24"/>
        <v>5526</v>
      </c>
      <c r="D101" s="627" t="s">
        <v>106</v>
      </c>
      <c r="E101" s="336" t="s">
        <v>107</v>
      </c>
      <c r="F101" s="324">
        <v>0</v>
      </c>
      <c r="G101" s="324">
        <v>0</v>
      </c>
      <c r="H101" s="324">
        <v>0</v>
      </c>
      <c r="I101" s="324">
        <v>0</v>
      </c>
      <c r="J101" s="324"/>
      <c r="K101" s="324">
        <f t="shared" si="22"/>
        <v>0</v>
      </c>
      <c r="L101" s="576"/>
    </row>
    <row r="102" spans="1:12" x14ac:dyDescent="0.2">
      <c r="A102" s="315"/>
      <c r="B102" s="321"/>
      <c r="C102" s="321"/>
      <c r="D102" s="627" t="s">
        <v>1617</v>
      </c>
      <c r="E102" s="336" t="s">
        <v>1657</v>
      </c>
      <c r="F102" s="324">
        <v>0</v>
      </c>
      <c r="G102" s="324">
        <v>0</v>
      </c>
      <c r="H102" s="324">
        <v>0</v>
      </c>
      <c r="I102" s="324">
        <v>0</v>
      </c>
      <c r="J102" s="324"/>
      <c r="K102" s="324">
        <f t="shared" si="22"/>
        <v>0</v>
      </c>
      <c r="L102" s="576"/>
    </row>
    <row r="103" spans="1:12" x14ac:dyDescent="0.2">
      <c r="A103" s="315" t="str">
        <f t="shared" si="21"/>
        <v>Viljandi Lasteaed Krõll</v>
      </c>
      <c r="B103" s="321" t="str">
        <f t="shared" si="23"/>
        <v>55</v>
      </c>
      <c r="C103" s="321" t="str">
        <f t="shared" si="24"/>
        <v>5539</v>
      </c>
      <c r="D103" s="322" t="s">
        <v>108</v>
      </c>
      <c r="E103" s="323" t="s">
        <v>845</v>
      </c>
      <c r="F103" s="345">
        <v>0</v>
      </c>
      <c r="G103" s="345">
        <v>0</v>
      </c>
      <c r="H103" s="345">
        <v>0</v>
      </c>
      <c r="I103" s="345">
        <v>0</v>
      </c>
      <c r="J103" s="345"/>
      <c r="K103" s="345">
        <f t="shared" si="22"/>
        <v>0</v>
      </c>
      <c r="L103" s="576"/>
    </row>
    <row r="104" spans="1:12" x14ac:dyDescent="0.2">
      <c r="A104" s="315" t="str">
        <f t="shared" si="21"/>
        <v>Viljandi Lasteaed Krõll</v>
      </c>
      <c r="B104" s="321" t="str">
        <f t="shared" si="23"/>
        <v>55</v>
      </c>
      <c r="C104" s="321" t="str">
        <f t="shared" si="24"/>
        <v>5540</v>
      </c>
      <c r="D104" s="322" t="s">
        <v>110</v>
      </c>
      <c r="E104" s="323" t="s">
        <v>111</v>
      </c>
      <c r="F104" s="345">
        <v>0</v>
      </c>
      <c r="G104" s="345">
        <v>0</v>
      </c>
      <c r="H104" s="345">
        <v>0</v>
      </c>
      <c r="I104" s="345">
        <v>0</v>
      </c>
      <c r="J104" s="345"/>
      <c r="K104" s="345">
        <f t="shared" si="22"/>
        <v>0</v>
      </c>
      <c r="L104" s="576"/>
    </row>
    <row r="105" spans="1:12" ht="13.5" x14ac:dyDescent="0.25">
      <c r="A105" s="315" t="str">
        <f t="shared" si="21"/>
        <v>Viljandi Lasteaed Krõll</v>
      </c>
      <c r="B105" s="321"/>
      <c r="C105" s="321"/>
      <c r="D105" s="326" t="s">
        <v>189</v>
      </c>
      <c r="E105" s="327" t="s">
        <v>188</v>
      </c>
      <c r="F105" s="319">
        <f>F106+F107</f>
        <v>0</v>
      </c>
      <c r="G105" s="319">
        <f t="shared" ref="G105:I105" si="30">G106+G107</f>
        <v>0</v>
      </c>
      <c r="H105" s="319">
        <f t="shared" si="30"/>
        <v>0</v>
      </c>
      <c r="I105" s="319">
        <f t="shared" si="30"/>
        <v>0</v>
      </c>
      <c r="J105" s="319">
        <f>J106+J107</f>
        <v>0</v>
      </c>
      <c r="K105" s="319">
        <f t="shared" si="22"/>
        <v>0</v>
      </c>
      <c r="L105" s="577"/>
    </row>
    <row r="106" spans="1:12" x14ac:dyDescent="0.2">
      <c r="A106" s="315" t="str">
        <f t="shared" si="21"/>
        <v>Viljandi Lasteaed Krõll</v>
      </c>
      <c r="B106" s="321" t="str">
        <f t="shared" si="23"/>
        <v>60</v>
      </c>
      <c r="C106" s="321" t="str">
        <f t="shared" si="24"/>
        <v>6011</v>
      </c>
      <c r="D106" s="322" t="s">
        <v>112</v>
      </c>
      <c r="E106" s="323" t="s">
        <v>113</v>
      </c>
      <c r="F106" s="345">
        <v>0</v>
      </c>
      <c r="G106" s="324">
        <v>0</v>
      </c>
      <c r="H106" s="324">
        <v>0</v>
      </c>
      <c r="I106" s="324">
        <v>0</v>
      </c>
      <c r="J106" s="345"/>
      <c r="K106" s="345">
        <f t="shared" si="22"/>
        <v>0</v>
      </c>
      <c r="L106" s="576"/>
    </row>
    <row r="107" spans="1:12" x14ac:dyDescent="0.2">
      <c r="A107" s="315" t="str">
        <f t="shared" si="21"/>
        <v>Viljandi Lasteaed Krõll</v>
      </c>
      <c r="B107" s="321" t="str">
        <f t="shared" si="23"/>
        <v>65</v>
      </c>
      <c r="C107" s="321" t="str">
        <f t="shared" si="24"/>
        <v>6502</v>
      </c>
      <c r="D107" s="322" t="s">
        <v>114</v>
      </c>
      <c r="E107" s="323" t="s">
        <v>115</v>
      </c>
      <c r="F107" s="345">
        <v>0</v>
      </c>
      <c r="G107" s="324">
        <v>0</v>
      </c>
      <c r="H107" s="324">
        <v>0</v>
      </c>
      <c r="I107" s="324">
        <v>0</v>
      </c>
      <c r="J107" s="345"/>
      <c r="K107" s="345">
        <f t="shared" si="22"/>
        <v>0</v>
      </c>
      <c r="L107" s="576"/>
    </row>
    <row r="108" spans="1:12" ht="13.5" x14ac:dyDescent="0.25">
      <c r="A108" s="315" t="str">
        <f t="shared" si="21"/>
        <v>Viljandi Lasteaed Krõll</v>
      </c>
      <c r="B108" s="321"/>
      <c r="C108" s="321"/>
      <c r="D108" s="326" t="s">
        <v>181</v>
      </c>
      <c r="E108" s="346" t="s">
        <v>179</v>
      </c>
      <c r="F108" s="319">
        <f>F109+F110+F111</f>
        <v>0</v>
      </c>
      <c r="G108" s="319">
        <f t="shared" ref="G108:I108" si="31">G109+G110+G111</f>
        <v>0</v>
      </c>
      <c r="H108" s="319">
        <f t="shared" si="31"/>
        <v>0</v>
      </c>
      <c r="I108" s="319">
        <f t="shared" si="31"/>
        <v>0</v>
      </c>
      <c r="J108" s="319">
        <f>J109+J110+J111</f>
        <v>0</v>
      </c>
      <c r="K108" s="319">
        <f t="shared" si="22"/>
        <v>0</v>
      </c>
      <c r="L108" s="578"/>
    </row>
    <row r="109" spans="1:12" x14ac:dyDescent="0.2">
      <c r="A109" s="315" t="str">
        <f t="shared" si="21"/>
        <v>Viljandi Lasteaed Krõll</v>
      </c>
      <c r="B109" s="321" t="str">
        <f t="shared" si="23"/>
        <v>15</v>
      </c>
      <c r="C109" s="321" t="str">
        <f t="shared" si="24"/>
        <v>1551</v>
      </c>
      <c r="D109" s="322" t="s">
        <v>116</v>
      </c>
      <c r="E109" s="323" t="s">
        <v>117</v>
      </c>
      <c r="F109" s="324">
        <v>0</v>
      </c>
      <c r="G109" s="324">
        <v>0</v>
      </c>
      <c r="H109" s="324">
        <v>0</v>
      </c>
      <c r="I109" s="324">
        <v>0</v>
      </c>
      <c r="J109" s="324"/>
      <c r="K109" s="324">
        <f t="shared" si="22"/>
        <v>0</v>
      </c>
      <c r="L109" s="576"/>
    </row>
    <row r="110" spans="1:12" x14ac:dyDescent="0.2">
      <c r="A110" s="315" t="str">
        <f t="shared" si="21"/>
        <v>Viljandi Lasteaed Krõll</v>
      </c>
      <c r="B110" s="321" t="str">
        <f t="shared" si="23"/>
        <v>15</v>
      </c>
      <c r="C110" s="321" t="str">
        <f t="shared" si="24"/>
        <v>1554</v>
      </c>
      <c r="D110" s="322" t="s">
        <v>118</v>
      </c>
      <c r="E110" s="323" t="s">
        <v>119</v>
      </c>
      <c r="F110" s="324">
        <v>0</v>
      </c>
      <c r="G110" s="324">
        <v>0</v>
      </c>
      <c r="H110" s="324">
        <v>0</v>
      </c>
      <c r="I110" s="324">
        <v>0</v>
      </c>
      <c r="J110" s="324"/>
      <c r="K110" s="324">
        <f t="shared" si="22"/>
        <v>0</v>
      </c>
      <c r="L110" s="576"/>
    </row>
    <row r="111" spans="1:12" x14ac:dyDescent="0.2">
      <c r="A111" s="315" t="str">
        <f t="shared" si="21"/>
        <v>Viljandi Lasteaed Krõll</v>
      </c>
      <c r="B111" s="321" t="str">
        <f t="shared" si="23"/>
        <v>15</v>
      </c>
      <c r="C111" s="321" t="str">
        <f t="shared" si="24"/>
        <v>1555</v>
      </c>
      <c r="D111" s="322" t="s">
        <v>120</v>
      </c>
      <c r="E111" s="323" t="s">
        <v>125</v>
      </c>
      <c r="F111" s="324">
        <v>0</v>
      </c>
      <c r="G111" s="324">
        <v>0</v>
      </c>
      <c r="H111" s="324">
        <v>0</v>
      </c>
      <c r="I111" s="324">
        <v>0</v>
      </c>
      <c r="J111" s="324"/>
      <c r="K111" s="324">
        <f t="shared" si="22"/>
        <v>0</v>
      </c>
      <c r="L111" s="576"/>
    </row>
    <row r="112" spans="1:12" ht="13.5" x14ac:dyDescent="0.25">
      <c r="A112" s="315" t="str">
        <f t="shared" si="21"/>
        <v>Viljandi Lasteaed Krõll</v>
      </c>
      <c r="B112" s="321" t="str">
        <f t="shared" si="23"/>
        <v/>
      </c>
      <c r="C112" s="321" t="str">
        <f t="shared" si="24"/>
        <v/>
      </c>
      <c r="D112" s="347"/>
      <c r="E112" s="327" t="s">
        <v>182</v>
      </c>
      <c r="F112" s="319">
        <f>F113</f>
        <v>0</v>
      </c>
      <c r="G112" s="319">
        <f t="shared" ref="G112:I112" si="32">G113</f>
        <v>0</v>
      </c>
      <c r="H112" s="319">
        <f t="shared" si="32"/>
        <v>0</v>
      </c>
      <c r="I112" s="319">
        <f t="shared" si="32"/>
        <v>0</v>
      </c>
      <c r="J112" s="319">
        <f>J113</f>
        <v>0</v>
      </c>
      <c r="K112" s="319">
        <f t="shared" si="22"/>
        <v>0</v>
      </c>
      <c r="L112" s="577"/>
    </row>
    <row r="113" spans="1:12" x14ac:dyDescent="0.2">
      <c r="A113" s="315" t="str">
        <f t="shared" si="21"/>
        <v>Viljandi Lasteaed Krõll</v>
      </c>
      <c r="B113" s="321" t="str">
        <f t="shared" si="23"/>
        <v>20</v>
      </c>
      <c r="C113" s="321" t="str">
        <f t="shared" si="24"/>
        <v>2082</v>
      </c>
      <c r="D113" s="322" t="s">
        <v>988</v>
      </c>
      <c r="E113" s="323" t="s">
        <v>127</v>
      </c>
      <c r="F113" s="324">
        <v>0</v>
      </c>
      <c r="G113" s="324">
        <v>0</v>
      </c>
      <c r="H113" s="324">
        <v>0</v>
      </c>
      <c r="I113" s="324">
        <v>0</v>
      </c>
      <c r="J113" s="324"/>
      <c r="K113" s="324">
        <f t="shared" si="22"/>
        <v>0</v>
      </c>
      <c r="L113" s="576"/>
    </row>
    <row r="114" spans="1:12" x14ac:dyDescent="0.2">
      <c r="A114" s="315" t="str">
        <f t="shared" si="21"/>
        <v>Viljandi Lasteaed Krõll</v>
      </c>
      <c r="B114" s="321" t="str">
        <f t="shared" si="23"/>
        <v/>
      </c>
      <c r="C114" s="321" t="str">
        <f t="shared" si="24"/>
        <v/>
      </c>
      <c r="D114" s="348"/>
      <c r="E114" s="349" t="s">
        <v>128</v>
      </c>
      <c r="F114" s="350">
        <f>F4+F5+F6+F7+F8+F10+F17+F18+F19+F20+F21+F22+F26+F31+F41+F44+F48+F59+F65+F72+F79+F86+F87+F88+F92+F93+F99+F100+F103+F104+F106+F107+F108+F112</f>
        <v>264738.15999999997</v>
      </c>
      <c r="G114" s="350">
        <f t="shared" ref="G114:I114" si="33">G4+G5+G6+G7+G8+G10+G17+G18+G19+G20+G21+G22+G26+G31+G41+G44+G48+G59+G65+G72+G79+G86+G87+G88+G92+G93+G99+G100+G103+G104+G106+G107+G108+G112</f>
        <v>281123.07000000007</v>
      </c>
      <c r="H114" s="350">
        <f t="shared" si="33"/>
        <v>331844.69999999995</v>
      </c>
      <c r="I114" s="350">
        <f t="shared" si="33"/>
        <v>327759.7324000001</v>
      </c>
      <c r="J114" s="350">
        <f>J4+J10+J17+J18+J19+J20+J21+J22+J26+J31+J41+J44+J48+J59+J65+J72+J79+J86+J87+J88+J92+J93+J99+J101+J103+J104+J106+J107+J110+J111+J112</f>
        <v>0</v>
      </c>
      <c r="K114" s="350">
        <f t="shared" si="22"/>
        <v>327759.7324000001</v>
      </c>
      <c r="L114" s="351"/>
    </row>
    <row r="115" spans="1:12" x14ac:dyDescent="0.2">
      <c r="A115" s="315" t="str">
        <f t="shared" si="21"/>
        <v>Viljandi Lasteaed Krõll</v>
      </c>
      <c r="B115" s="321" t="str">
        <f t="shared" si="23"/>
        <v/>
      </c>
      <c r="C115" s="321" t="str">
        <f t="shared" si="24"/>
        <v/>
      </c>
      <c r="D115" s="348"/>
      <c r="E115" s="349"/>
      <c r="F115" s="349"/>
      <c r="G115" s="349"/>
      <c r="H115" s="349"/>
      <c r="I115" s="349"/>
      <c r="J115" s="349"/>
      <c r="K115" s="349"/>
      <c r="L115" s="351"/>
    </row>
    <row r="116" spans="1:12" x14ac:dyDescent="0.2">
      <c r="A116" s="315" t="str">
        <f t="shared" si="21"/>
        <v>Viljandi Lasteaed Krõll</v>
      </c>
      <c r="B116" s="321" t="str">
        <f t="shared" si="23"/>
        <v/>
      </c>
      <c r="C116" s="321" t="str">
        <f t="shared" si="24"/>
        <v/>
      </c>
      <c r="D116" s="348"/>
      <c r="E116" s="349"/>
      <c r="F116" s="349"/>
      <c r="G116" s="349"/>
      <c r="H116" s="349"/>
      <c r="I116" s="349"/>
      <c r="J116" s="349"/>
      <c r="K116" s="349"/>
      <c r="L116" s="351"/>
    </row>
    <row r="117" spans="1:12" x14ac:dyDescent="0.2">
      <c r="A117" s="315" t="str">
        <f t="shared" si="21"/>
        <v>Viljandi Lasteaed Krõll</v>
      </c>
      <c r="B117" s="321" t="str">
        <f t="shared" si="23"/>
        <v/>
      </c>
      <c r="C117" s="321" t="str">
        <f t="shared" si="24"/>
        <v/>
      </c>
      <c r="D117" s="352"/>
      <c r="E117" s="330" t="s">
        <v>129</v>
      </c>
      <c r="F117" s="353">
        <f>F118+F144+F151</f>
        <v>59262.93</v>
      </c>
      <c r="G117" s="353">
        <f t="shared" ref="G117:I117" si="34">G118+G144+G151</f>
        <v>75854.38</v>
      </c>
      <c r="H117" s="353">
        <f t="shared" si="34"/>
        <v>62934.659999999996</v>
      </c>
      <c r="I117" s="353">
        <f t="shared" si="34"/>
        <v>63264.659999999996</v>
      </c>
      <c r="J117" s="353">
        <f>J118+J144+J151</f>
        <v>0</v>
      </c>
      <c r="K117" s="353">
        <f t="shared" si="22"/>
        <v>63264.659999999996</v>
      </c>
      <c r="L117" s="332"/>
    </row>
    <row r="118" spans="1:12" x14ac:dyDescent="0.2">
      <c r="A118" s="315" t="str">
        <f t="shared" si="21"/>
        <v>Viljandi Lasteaed Krõll</v>
      </c>
      <c r="B118" s="321"/>
      <c r="C118" s="321"/>
      <c r="D118" s="352" t="s">
        <v>156</v>
      </c>
      <c r="E118" s="354" t="s">
        <v>130</v>
      </c>
      <c r="F118" s="355">
        <f>SUM(F119:F143)</f>
        <v>57187.08</v>
      </c>
      <c r="G118" s="355">
        <f t="shared" ref="G118:I118" si="35">SUM(G119:G143)</f>
        <v>59419.199999999997</v>
      </c>
      <c r="H118" s="355">
        <f t="shared" si="35"/>
        <v>62934.659999999996</v>
      </c>
      <c r="I118" s="355">
        <f t="shared" si="35"/>
        <v>63264.659999999996</v>
      </c>
      <c r="J118" s="355">
        <f>SUM(J119:J143)</f>
        <v>0</v>
      </c>
      <c r="K118" s="355">
        <f t="shared" si="22"/>
        <v>63264.659999999996</v>
      </c>
      <c r="L118" s="356"/>
    </row>
    <row r="119" spans="1:12" x14ac:dyDescent="0.2">
      <c r="A119" s="315" t="str">
        <f t="shared" si="21"/>
        <v>Viljandi Lasteaed Krõll</v>
      </c>
      <c r="B119" s="321" t="str">
        <f t="shared" si="23"/>
        <v>32</v>
      </c>
      <c r="C119" s="321" t="str">
        <f t="shared" si="24"/>
        <v>3220</v>
      </c>
      <c r="D119" s="333" t="s">
        <v>1589</v>
      </c>
      <c r="E119" s="334" t="s">
        <v>983</v>
      </c>
      <c r="F119" s="324">
        <v>32536.880000000001</v>
      </c>
      <c r="G119" s="324">
        <v>33510.550000000003</v>
      </c>
      <c r="H119" s="324">
        <v>34779.51</v>
      </c>
      <c r="I119" s="324">
        <v>34779.51</v>
      </c>
      <c r="J119" s="324"/>
      <c r="K119" s="324">
        <f t="shared" si="22"/>
        <v>34779.51</v>
      </c>
      <c r="L119" s="335"/>
    </row>
    <row r="120" spans="1:12" x14ac:dyDescent="0.2">
      <c r="A120" s="315" t="str">
        <f t="shared" si="21"/>
        <v>Viljandi Lasteaed Krõll</v>
      </c>
      <c r="B120" s="321" t="str">
        <f t="shared" si="23"/>
        <v>32</v>
      </c>
      <c r="C120" s="321" t="str">
        <f t="shared" si="24"/>
        <v>3220</v>
      </c>
      <c r="D120" s="333" t="s">
        <v>1590</v>
      </c>
      <c r="E120" s="334" t="s">
        <v>979</v>
      </c>
      <c r="F120" s="324">
        <v>21781.040000000001</v>
      </c>
      <c r="G120" s="324">
        <v>23405.45</v>
      </c>
      <c r="H120" s="324">
        <v>25769.699999999997</v>
      </c>
      <c r="I120" s="324">
        <v>25769.699999999997</v>
      </c>
      <c r="J120" s="324"/>
      <c r="K120" s="324">
        <f t="shared" si="22"/>
        <v>25769.699999999997</v>
      </c>
      <c r="L120" s="335"/>
    </row>
    <row r="121" spans="1:12" x14ac:dyDescent="0.2">
      <c r="A121" s="315" t="str">
        <f t="shared" si="21"/>
        <v>Viljandi Lasteaed Krõll</v>
      </c>
      <c r="B121" s="321" t="str">
        <f t="shared" si="23"/>
        <v>32</v>
      </c>
      <c r="C121" s="321" t="str">
        <f t="shared" si="24"/>
        <v>3220</v>
      </c>
      <c r="D121" s="333" t="s">
        <v>1591</v>
      </c>
      <c r="E121" s="334" t="s">
        <v>978</v>
      </c>
      <c r="F121" s="324">
        <v>2095.16</v>
      </c>
      <c r="G121" s="324">
        <v>1819.2</v>
      </c>
      <c r="H121" s="324">
        <v>1815.45</v>
      </c>
      <c r="I121" s="324">
        <v>1815.45</v>
      </c>
      <c r="J121" s="324"/>
      <c r="K121" s="324">
        <f t="shared" si="22"/>
        <v>1815.45</v>
      </c>
      <c r="L121" s="335"/>
    </row>
    <row r="122" spans="1:12" x14ac:dyDescent="0.2">
      <c r="A122" s="315" t="str">
        <f t="shared" si="21"/>
        <v>Viljandi Lasteaed Krõll</v>
      </c>
      <c r="B122" s="321" t="str">
        <f t="shared" si="23"/>
        <v>32</v>
      </c>
      <c r="C122" s="321" t="str">
        <f t="shared" si="24"/>
        <v>3220</v>
      </c>
      <c r="D122" s="333" t="s">
        <v>1592</v>
      </c>
      <c r="E122" s="334" t="s">
        <v>980</v>
      </c>
      <c r="F122" s="324">
        <v>0</v>
      </c>
      <c r="G122" s="324">
        <v>0</v>
      </c>
      <c r="H122" s="324">
        <v>0</v>
      </c>
      <c r="I122" s="324">
        <v>0</v>
      </c>
      <c r="J122" s="324"/>
      <c r="K122" s="324">
        <f t="shared" si="22"/>
        <v>0</v>
      </c>
      <c r="L122" s="335"/>
    </row>
    <row r="123" spans="1:12" x14ac:dyDescent="0.2">
      <c r="A123" s="315" t="str">
        <f t="shared" si="21"/>
        <v>Viljandi Lasteaed Krõll</v>
      </c>
      <c r="B123" s="321" t="str">
        <f t="shared" si="23"/>
        <v>32</v>
      </c>
      <c r="C123" s="321" t="str">
        <f t="shared" si="24"/>
        <v>3220</v>
      </c>
      <c r="D123" s="333" t="s">
        <v>1593</v>
      </c>
      <c r="E123" s="334" t="s">
        <v>981</v>
      </c>
      <c r="F123" s="324">
        <v>0</v>
      </c>
      <c r="G123" s="324">
        <v>0</v>
      </c>
      <c r="H123" s="324">
        <v>0</v>
      </c>
      <c r="I123" s="324">
        <v>0</v>
      </c>
      <c r="J123" s="324"/>
      <c r="K123" s="324">
        <f t="shared" si="22"/>
        <v>0</v>
      </c>
      <c r="L123" s="335"/>
    </row>
    <row r="124" spans="1:12" x14ac:dyDescent="0.2">
      <c r="A124" s="315" t="str">
        <f t="shared" si="21"/>
        <v>Viljandi Lasteaed Krõll</v>
      </c>
      <c r="B124" s="321" t="str">
        <f t="shared" si="23"/>
        <v>32</v>
      </c>
      <c r="C124" s="321" t="str">
        <f t="shared" si="24"/>
        <v>3220</v>
      </c>
      <c r="D124" s="333" t="s">
        <v>1594</v>
      </c>
      <c r="E124" s="334" t="s">
        <v>842</v>
      </c>
      <c r="F124" s="324">
        <v>774</v>
      </c>
      <c r="G124" s="324">
        <v>684</v>
      </c>
      <c r="H124" s="324">
        <v>570</v>
      </c>
      <c r="I124" s="324">
        <v>900</v>
      </c>
      <c r="J124" s="324"/>
      <c r="K124" s="324">
        <f t="shared" si="22"/>
        <v>900</v>
      </c>
      <c r="L124" s="335"/>
    </row>
    <row r="125" spans="1:12" x14ac:dyDescent="0.2">
      <c r="A125" s="315" t="str">
        <f t="shared" si="21"/>
        <v>Viljandi Lasteaed Krõll</v>
      </c>
      <c r="B125" s="321" t="str">
        <f t="shared" si="23"/>
        <v>32</v>
      </c>
      <c r="C125" s="321" t="str">
        <f t="shared" si="24"/>
        <v>3220</v>
      </c>
      <c r="D125" s="333" t="s">
        <v>1595</v>
      </c>
      <c r="E125" s="334" t="s">
        <v>843</v>
      </c>
      <c r="F125" s="324">
        <v>0</v>
      </c>
      <c r="G125" s="324">
        <v>0</v>
      </c>
      <c r="H125" s="324">
        <v>0</v>
      </c>
      <c r="I125" s="324">
        <v>0</v>
      </c>
      <c r="J125" s="324"/>
      <c r="K125" s="324">
        <f t="shared" si="22"/>
        <v>0</v>
      </c>
      <c r="L125" s="335"/>
    </row>
    <row r="126" spans="1:12" x14ac:dyDescent="0.2">
      <c r="A126" s="315" t="str">
        <f t="shared" si="21"/>
        <v>Viljandi Lasteaed Krõll</v>
      </c>
      <c r="B126" s="321" t="str">
        <f t="shared" ref="B126:B140" si="36">LEFT(D126,2)</f>
        <v>32</v>
      </c>
      <c r="C126" s="321" t="str">
        <f t="shared" ref="C126:C140" si="37">LEFT(D126,4)</f>
        <v>3221</v>
      </c>
      <c r="D126" s="333" t="s">
        <v>1609</v>
      </c>
      <c r="E126" s="334" t="s">
        <v>969</v>
      </c>
      <c r="F126" s="324">
        <v>0</v>
      </c>
      <c r="G126" s="324">
        <v>0</v>
      </c>
      <c r="H126" s="324">
        <v>0</v>
      </c>
      <c r="I126" s="324">
        <v>0</v>
      </c>
      <c r="J126" s="324"/>
      <c r="K126" s="324">
        <f t="shared" ref="K126:K143" si="38">+I126+J126</f>
        <v>0</v>
      </c>
      <c r="L126" s="335"/>
    </row>
    <row r="127" spans="1:12" x14ac:dyDescent="0.2">
      <c r="A127" s="315" t="str">
        <f t="shared" si="21"/>
        <v>Viljandi Lasteaed Krõll</v>
      </c>
      <c r="B127" s="321" t="str">
        <f t="shared" si="36"/>
        <v>32</v>
      </c>
      <c r="C127" s="321" t="str">
        <f t="shared" si="37"/>
        <v>3221</v>
      </c>
      <c r="D127" s="333" t="s">
        <v>1610</v>
      </c>
      <c r="E127" s="334" t="s">
        <v>970</v>
      </c>
      <c r="F127" s="324">
        <v>0</v>
      </c>
      <c r="G127" s="324">
        <v>0</v>
      </c>
      <c r="H127" s="324">
        <v>0</v>
      </c>
      <c r="I127" s="324">
        <v>0</v>
      </c>
      <c r="J127" s="324"/>
      <c r="K127" s="324">
        <f t="shared" si="38"/>
        <v>0</v>
      </c>
      <c r="L127" s="335"/>
    </row>
    <row r="128" spans="1:12" x14ac:dyDescent="0.2">
      <c r="A128" s="315" t="str">
        <f t="shared" si="21"/>
        <v>Viljandi Lasteaed Krõll</v>
      </c>
      <c r="B128" s="321" t="str">
        <f t="shared" si="36"/>
        <v>32</v>
      </c>
      <c r="C128" s="321" t="str">
        <f t="shared" si="37"/>
        <v>3221</v>
      </c>
      <c r="D128" s="333" t="s">
        <v>1611</v>
      </c>
      <c r="E128" s="334" t="s">
        <v>971</v>
      </c>
      <c r="F128" s="324">
        <v>0</v>
      </c>
      <c r="G128" s="324">
        <v>0</v>
      </c>
      <c r="H128" s="324">
        <v>0</v>
      </c>
      <c r="I128" s="324">
        <v>0</v>
      </c>
      <c r="J128" s="324"/>
      <c r="K128" s="324">
        <f t="shared" si="38"/>
        <v>0</v>
      </c>
      <c r="L128" s="335"/>
    </row>
    <row r="129" spans="1:12" x14ac:dyDescent="0.2">
      <c r="A129" s="315" t="str">
        <f t="shared" si="21"/>
        <v>Viljandi Lasteaed Krõll</v>
      </c>
      <c r="B129" s="321" t="str">
        <f t="shared" si="36"/>
        <v>32</v>
      </c>
      <c r="C129" s="321" t="str">
        <f t="shared" si="37"/>
        <v>3221</v>
      </c>
      <c r="D129" s="333" t="s">
        <v>1603</v>
      </c>
      <c r="E129" s="334" t="s">
        <v>972</v>
      </c>
      <c r="F129" s="324">
        <v>0</v>
      </c>
      <c r="G129" s="324">
        <v>0</v>
      </c>
      <c r="H129" s="324">
        <v>0</v>
      </c>
      <c r="I129" s="324">
        <v>0</v>
      </c>
      <c r="J129" s="324"/>
      <c r="K129" s="324">
        <f t="shared" si="38"/>
        <v>0</v>
      </c>
      <c r="L129" s="335"/>
    </row>
    <row r="130" spans="1:12" x14ac:dyDescent="0.2">
      <c r="A130" s="315" t="str">
        <f t="shared" si="21"/>
        <v>Viljandi Lasteaed Krõll</v>
      </c>
      <c r="B130" s="321" t="str">
        <f t="shared" si="36"/>
        <v>32</v>
      </c>
      <c r="C130" s="321" t="str">
        <f t="shared" si="37"/>
        <v>3221</v>
      </c>
      <c r="D130" s="333" t="s">
        <v>1612</v>
      </c>
      <c r="E130" s="334" t="s">
        <v>973</v>
      </c>
      <c r="F130" s="324">
        <v>0</v>
      </c>
      <c r="G130" s="324">
        <v>0</v>
      </c>
      <c r="H130" s="324">
        <v>0</v>
      </c>
      <c r="I130" s="324">
        <v>0</v>
      </c>
      <c r="J130" s="324"/>
      <c r="K130" s="324">
        <f t="shared" si="38"/>
        <v>0</v>
      </c>
      <c r="L130" s="335"/>
    </row>
    <row r="131" spans="1:12" x14ac:dyDescent="0.2">
      <c r="A131" s="315" t="str">
        <f t="shared" si="21"/>
        <v>Viljandi Lasteaed Krõll</v>
      </c>
      <c r="B131" s="321" t="str">
        <f t="shared" si="36"/>
        <v>32</v>
      </c>
      <c r="C131" s="321" t="str">
        <f t="shared" si="37"/>
        <v>3221</v>
      </c>
      <c r="D131" s="333" t="s">
        <v>1613</v>
      </c>
      <c r="E131" s="334" t="s">
        <v>974</v>
      </c>
      <c r="F131" s="324">
        <v>0</v>
      </c>
      <c r="G131" s="324">
        <v>0</v>
      </c>
      <c r="H131" s="324">
        <v>0</v>
      </c>
      <c r="I131" s="324">
        <v>0</v>
      </c>
      <c r="J131" s="324"/>
      <c r="K131" s="324">
        <f t="shared" si="38"/>
        <v>0</v>
      </c>
      <c r="L131" s="335"/>
    </row>
    <row r="132" spans="1:12" x14ac:dyDescent="0.2">
      <c r="A132" s="315" t="str">
        <f t="shared" si="21"/>
        <v>Viljandi Lasteaed Krõll</v>
      </c>
      <c r="B132" s="321" t="str">
        <f t="shared" si="36"/>
        <v>32</v>
      </c>
      <c r="C132" s="321" t="str">
        <f t="shared" si="37"/>
        <v>3221</v>
      </c>
      <c r="D132" s="333" t="s">
        <v>1614</v>
      </c>
      <c r="E132" s="334" t="s">
        <v>975</v>
      </c>
      <c r="F132" s="324">
        <v>0</v>
      </c>
      <c r="G132" s="324">
        <v>0</v>
      </c>
      <c r="H132" s="324">
        <v>0</v>
      </c>
      <c r="I132" s="324">
        <v>0</v>
      </c>
      <c r="J132" s="324"/>
      <c r="K132" s="324">
        <f t="shared" si="38"/>
        <v>0</v>
      </c>
      <c r="L132" s="335"/>
    </row>
    <row r="133" spans="1:12" x14ac:dyDescent="0.2">
      <c r="A133" s="315" t="str">
        <f t="shared" si="21"/>
        <v>Viljandi Lasteaed Krõll</v>
      </c>
      <c r="B133" s="321" t="str">
        <f t="shared" si="36"/>
        <v>32</v>
      </c>
      <c r="C133" s="321" t="str">
        <f t="shared" si="37"/>
        <v>3221</v>
      </c>
      <c r="D133" s="333" t="s">
        <v>1630</v>
      </c>
      <c r="E133" s="334" t="s">
        <v>976</v>
      </c>
      <c r="F133" s="324">
        <v>0</v>
      </c>
      <c r="G133" s="324">
        <v>0</v>
      </c>
      <c r="H133" s="324">
        <v>0</v>
      </c>
      <c r="I133" s="324">
        <v>0</v>
      </c>
      <c r="J133" s="324"/>
      <c r="K133" s="324">
        <f t="shared" si="38"/>
        <v>0</v>
      </c>
      <c r="L133" s="335"/>
    </row>
    <row r="134" spans="1:12" x14ac:dyDescent="0.2">
      <c r="A134" s="315" t="str">
        <f t="shared" si="21"/>
        <v>Viljandi Lasteaed Krõll</v>
      </c>
      <c r="B134" s="321" t="str">
        <f t="shared" si="36"/>
        <v>32</v>
      </c>
      <c r="C134" s="321" t="str">
        <f t="shared" si="37"/>
        <v>3221</v>
      </c>
      <c r="D134" s="333" t="s">
        <v>1604</v>
      </c>
      <c r="E134" s="334" t="s">
        <v>977</v>
      </c>
      <c r="F134" s="324">
        <v>0</v>
      </c>
      <c r="G134" s="324">
        <v>0</v>
      </c>
      <c r="H134" s="324">
        <v>0</v>
      </c>
      <c r="I134" s="324">
        <v>0</v>
      </c>
      <c r="J134" s="324"/>
      <c r="K134" s="324">
        <f t="shared" si="38"/>
        <v>0</v>
      </c>
      <c r="L134" s="335"/>
    </row>
    <row r="135" spans="1:12" x14ac:dyDescent="0.2">
      <c r="A135" s="315" t="str">
        <f t="shared" si="21"/>
        <v>Viljandi Lasteaed Krõll</v>
      </c>
      <c r="B135" s="321" t="str">
        <f t="shared" si="36"/>
        <v>32</v>
      </c>
      <c r="C135" s="321" t="str">
        <f t="shared" si="37"/>
        <v>3222</v>
      </c>
      <c r="D135" s="333" t="s">
        <v>1618</v>
      </c>
      <c r="E135" s="334" t="s">
        <v>984</v>
      </c>
      <c r="F135" s="324">
        <v>0</v>
      </c>
      <c r="G135" s="324">
        <v>0</v>
      </c>
      <c r="H135" s="324">
        <v>0</v>
      </c>
      <c r="I135" s="324">
        <v>0</v>
      </c>
      <c r="J135" s="324"/>
      <c r="K135" s="324">
        <f t="shared" si="38"/>
        <v>0</v>
      </c>
      <c r="L135" s="335"/>
    </row>
    <row r="136" spans="1:12" x14ac:dyDescent="0.2">
      <c r="A136" s="315" t="str">
        <f t="shared" si="21"/>
        <v>Viljandi Lasteaed Krõll</v>
      </c>
      <c r="B136" s="321" t="str">
        <f t="shared" si="36"/>
        <v>32</v>
      </c>
      <c r="C136" s="321" t="str">
        <f t="shared" si="37"/>
        <v>3222</v>
      </c>
      <c r="D136" s="333" t="s">
        <v>1619</v>
      </c>
      <c r="E136" s="334" t="s">
        <v>985</v>
      </c>
      <c r="F136" s="324">
        <v>0</v>
      </c>
      <c r="G136" s="324">
        <v>0</v>
      </c>
      <c r="H136" s="324">
        <v>0</v>
      </c>
      <c r="I136" s="324">
        <v>0</v>
      </c>
      <c r="J136" s="324"/>
      <c r="K136" s="324">
        <f t="shared" si="38"/>
        <v>0</v>
      </c>
      <c r="L136" s="335"/>
    </row>
    <row r="137" spans="1:12" x14ac:dyDescent="0.2">
      <c r="A137" s="315" t="str">
        <f t="shared" si="21"/>
        <v>Viljandi Lasteaed Krõll</v>
      </c>
      <c r="B137" s="321" t="str">
        <f t="shared" si="36"/>
        <v>32</v>
      </c>
      <c r="C137" s="321" t="str">
        <f t="shared" si="37"/>
        <v>3222</v>
      </c>
      <c r="D137" s="333" t="s">
        <v>1615</v>
      </c>
      <c r="E137" s="334" t="s">
        <v>986</v>
      </c>
      <c r="F137" s="324">
        <v>0</v>
      </c>
      <c r="G137" s="324">
        <v>0</v>
      </c>
      <c r="H137" s="324">
        <v>0</v>
      </c>
      <c r="I137" s="324">
        <v>0</v>
      </c>
      <c r="J137" s="324"/>
      <c r="K137" s="324">
        <f t="shared" si="38"/>
        <v>0</v>
      </c>
      <c r="L137" s="335"/>
    </row>
    <row r="138" spans="1:12" x14ac:dyDescent="0.2">
      <c r="A138" s="315" t="str">
        <f t="shared" si="21"/>
        <v>Viljandi Lasteaed Krõll</v>
      </c>
      <c r="B138" s="321" t="str">
        <f t="shared" si="36"/>
        <v>32</v>
      </c>
      <c r="C138" s="321" t="str">
        <f t="shared" si="37"/>
        <v>3222</v>
      </c>
      <c r="D138" s="333" t="s">
        <v>1605</v>
      </c>
      <c r="E138" s="334" t="s">
        <v>986</v>
      </c>
      <c r="F138" s="324">
        <v>0</v>
      </c>
      <c r="G138" s="324">
        <v>0</v>
      </c>
      <c r="H138" s="324">
        <v>0</v>
      </c>
      <c r="I138" s="324">
        <v>0</v>
      </c>
      <c r="J138" s="324"/>
      <c r="K138" s="324">
        <f t="shared" si="38"/>
        <v>0</v>
      </c>
      <c r="L138" s="335"/>
    </row>
    <row r="139" spans="1:12" x14ac:dyDescent="0.2">
      <c r="A139" s="315" t="str">
        <f t="shared" si="21"/>
        <v>Viljandi Lasteaed Krõll</v>
      </c>
      <c r="B139" s="321" t="str">
        <f t="shared" si="36"/>
        <v>32</v>
      </c>
      <c r="C139" s="321" t="str">
        <f t="shared" si="37"/>
        <v>3222</v>
      </c>
      <c r="D139" s="333" t="s">
        <v>1620</v>
      </c>
      <c r="E139" s="334" t="s">
        <v>987</v>
      </c>
      <c r="F139" s="324">
        <v>0</v>
      </c>
      <c r="G139" s="324">
        <v>0</v>
      </c>
      <c r="H139" s="324">
        <v>0</v>
      </c>
      <c r="I139" s="324">
        <v>0</v>
      </c>
      <c r="J139" s="324"/>
      <c r="K139" s="324">
        <f t="shared" si="38"/>
        <v>0</v>
      </c>
      <c r="L139" s="335"/>
    </row>
    <row r="140" spans="1:12" x14ac:dyDescent="0.2">
      <c r="A140" s="315" t="str">
        <f t="shared" si="21"/>
        <v>Viljandi Lasteaed Krõll</v>
      </c>
      <c r="B140" s="321" t="str">
        <f t="shared" si="36"/>
        <v>32</v>
      </c>
      <c r="C140" s="321" t="str">
        <f t="shared" si="37"/>
        <v>3222</v>
      </c>
      <c r="D140" s="333" t="s">
        <v>1606</v>
      </c>
      <c r="E140" s="334" t="s">
        <v>982</v>
      </c>
      <c r="F140" s="324">
        <v>0</v>
      </c>
      <c r="G140" s="324">
        <v>0</v>
      </c>
      <c r="H140" s="324">
        <v>0</v>
      </c>
      <c r="I140" s="324">
        <v>0</v>
      </c>
      <c r="J140" s="324"/>
      <c r="K140" s="324">
        <f t="shared" si="38"/>
        <v>0</v>
      </c>
      <c r="L140" s="335"/>
    </row>
    <row r="141" spans="1:12" x14ac:dyDescent="0.2">
      <c r="A141" s="315" t="str">
        <f t="shared" si="21"/>
        <v>Viljandi Lasteaed Krõll</v>
      </c>
      <c r="B141" s="321" t="str">
        <f>LEFT(D141,2)</f>
        <v>32</v>
      </c>
      <c r="C141" s="321" t="str">
        <f>LEFT(D141,4)</f>
        <v>3224</v>
      </c>
      <c r="D141" s="333" t="s">
        <v>1626</v>
      </c>
      <c r="E141" s="579" t="s">
        <v>966</v>
      </c>
      <c r="F141" s="324">
        <v>0</v>
      </c>
      <c r="G141" s="324">
        <v>0</v>
      </c>
      <c r="H141" s="324">
        <v>0</v>
      </c>
      <c r="I141" s="324">
        <v>0</v>
      </c>
      <c r="J141" s="324"/>
      <c r="K141" s="324">
        <f t="shared" si="38"/>
        <v>0</v>
      </c>
      <c r="L141" s="335"/>
    </row>
    <row r="142" spans="1:12" x14ac:dyDescent="0.2">
      <c r="A142" s="315" t="str">
        <f t="shared" si="21"/>
        <v>Viljandi Lasteaed Krõll</v>
      </c>
      <c r="B142" s="321" t="str">
        <f>LEFT(D142,2)</f>
        <v>32</v>
      </c>
      <c r="C142" s="321" t="str">
        <f>LEFT(D142,4)</f>
        <v>3224</v>
      </c>
      <c r="D142" s="333" t="s">
        <v>1627</v>
      </c>
      <c r="E142" s="579" t="s">
        <v>967</v>
      </c>
      <c r="F142" s="324">
        <v>0</v>
      </c>
      <c r="G142" s="324">
        <v>0</v>
      </c>
      <c r="H142" s="324">
        <v>0</v>
      </c>
      <c r="I142" s="324">
        <v>0</v>
      </c>
      <c r="J142" s="324"/>
      <c r="K142" s="324">
        <f t="shared" si="38"/>
        <v>0</v>
      </c>
      <c r="L142" s="335"/>
    </row>
    <row r="143" spans="1:12" x14ac:dyDescent="0.2">
      <c r="A143" s="315" t="str">
        <f t="shared" si="21"/>
        <v>Viljandi Lasteaed Krõll</v>
      </c>
      <c r="B143" s="321" t="str">
        <f>LEFT(D143,2)</f>
        <v>32</v>
      </c>
      <c r="C143" s="321" t="str">
        <f>LEFT(D143,4)</f>
        <v>3224</v>
      </c>
      <c r="D143" s="333" t="s">
        <v>1628</v>
      </c>
      <c r="E143" s="579" t="s">
        <v>968</v>
      </c>
      <c r="F143" s="324">
        <v>0</v>
      </c>
      <c r="G143" s="324">
        <v>0</v>
      </c>
      <c r="H143" s="324">
        <v>0</v>
      </c>
      <c r="I143" s="324">
        <v>0</v>
      </c>
      <c r="J143" s="324"/>
      <c r="K143" s="324">
        <f t="shared" si="38"/>
        <v>0</v>
      </c>
      <c r="L143" s="335"/>
    </row>
    <row r="144" spans="1:12" x14ac:dyDescent="0.2">
      <c r="A144" s="315" t="str">
        <f t="shared" si="21"/>
        <v>Viljandi Lasteaed Krõll</v>
      </c>
      <c r="B144" s="321"/>
      <c r="C144" s="321"/>
      <c r="D144" s="352" t="s">
        <v>157</v>
      </c>
      <c r="E144" s="354" t="s">
        <v>133</v>
      </c>
      <c r="F144" s="355">
        <f>SUM(F145:F150)</f>
        <v>2075.85</v>
      </c>
      <c r="G144" s="355">
        <f t="shared" ref="G144:I144" si="39">SUM(G145:G150)</f>
        <v>16435.18</v>
      </c>
      <c r="H144" s="355">
        <f t="shared" si="39"/>
        <v>0</v>
      </c>
      <c r="I144" s="355">
        <f t="shared" si="39"/>
        <v>0</v>
      </c>
      <c r="J144" s="355">
        <f>SUM(J145:J150)</f>
        <v>0</v>
      </c>
      <c r="K144" s="355">
        <f t="shared" si="22"/>
        <v>0</v>
      </c>
      <c r="L144" s="356"/>
    </row>
    <row r="145" spans="1:12" x14ac:dyDescent="0.2">
      <c r="A145" s="315" t="str">
        <f t="shared" si="21"/>
        <v>Viljandi Lasteaed Krõll</v>
      </c>
      <c r="B145" s="321" t="str">
        <f t="shared" si="23"/>
        <v>35</v>
      </c>
      <c r="C145" s="321" t="str">
        <f t="shared" si="24"/>
        <v>3500</v>
      </c>
      <c r="D145" s="333" t="s">
        <v>1596</v>
      </c>
      <c r="E145" s="334" t="s">
        <v>832</v>
      </c>
      <c r="F145" s="324">
        <v>575.23</v>
      </c>
      <c r="G145" s="324">
        <v>0</v>
      </c>
      <c r="H145" s="324">
        <v>0</v>
      </c>
      <c r="I145" s="324">
        <v>0</v>
      </c>
      <c r="J145" s="324"/>
      <c r="K145" s="324">
        <f t="shared" si="22"/>
        <v>0</v>
      </c>
      <c r="L145" s="335"/>
    </row>
    <row r="146" spans="1:12" x14ac:dyDescent="0.2">
      <c r="A146" s="315" t="str">
        <f t="shared" si="21"/>
        <v>Viljandi Lasteaed Krõll</v>
      </c>
      <c r="B146" s="321" t="str">
        <f t="shared" si="23"/>
        <v>35</v>
      </c>
      <c r="C146" s="321" t="str">
        <f t="shared" si="24"/>
        <v>3500</v>
      </c>
      <c r="D146" s="333" t="s">
        <v>1631</v>
      </c>
      <c r="E146" s="334" t="s">
        <v>833</v>
      </c>
      <c r="F146" s="324">
        <v>0</v>
      </c>
      <c r="G146" s="324">
        <v>0</v>
      </c>
      <c r="H146" s="324">
        <v>0</v>
      </c>
      <c r="I146" s="324">
        <v>0</v>
      </c>
      <c r="J146" s="324"/>
      <c r="K146" s="324">
        <f t="shared" si="22"/>
        <v>0</v>
      </c>
      <c r="L146" s="335"/>
    </row>
    <row r="147" spans="1:12" x14ac:dyDescent="0.2">
      <c r="A147" s="315" t="str">
        <f t="shared" si="21"/>
        <v>Viljandi Lasteaed Krõll</v>
      </c>
      <c r="B147" s="321" t="str">
        <f t="shared" si="23"/>
        <v>35</v>
      </c>
      <c r="C147" s="321" t="str">
        <f t="shared" si="24"/>
        <v>3500</v>
      </c>
      <c r="D147" s="333" t="s">
        <v>1597</v>
      </c>
      <c r="E147" s="334" t="s">
        <v>834</v>
      </c>
      <c r="F147" s="324">
        <v>0</v>
      </c>
      <c r="G147" s="324">
        <v>0</v>
      </c>
      <c r="H147" s="324">
        <v>0</v>
      </c>
      <c r="I147" s="324">
        <v>0</v>
      </c>
      <c r="J147" s="324"/>
      <c r="K147" s="324">
        <f t="shared" si="22"/>
        <v>0</v>
      </c>
      <c r="L147" s="335"/>
    </row>
    <row r="148" spans="1:12" x14ac:dyDescent="0.2">
      <c r="A148" s="315" t="str">
        <f t="shared" si="21"/>
        <v>Viljandi Lasteaed Krõll</v>
      </c>
      <c r="B148" s="321" t="str">
        <f t="shared" si="23"/>
        <v>35</v>
      </c>
      <c r="C148" s="321" t="str">
        <f t="shared" si="24"/>
        <v>3500</v>
      </c>
      <c r="D148" s="333" t="s">
        <v>1598</v>
      </c>
      <c r="E148" s="334" t="s">
        <v>835</v>
      </c>
      <c r="F148" s="324">
        <v>966.22</v>
      </c>
      <c r="G148" s="324">
        <v>435.18</v>
      </c>
      <c r="H148" s="324">
        <v>0</v>
      </c>
      <c r="I148" s="324">
        <v>0</v>
      </c>
      <c r="J148" s="324"/>
      <c r="K148" s="324">
        <f t="shared" si="22"/>
        <v>0</v>
      </c>
      <c r="L148" s="335"/>
    </row>
    <row r="149" spans="1:12" x14ac:dyDescent="0.2">
      <c r="A149" s="315" t="str">
        <f t="shared" si="21"/>
        <v>Viljandi Lasteaed Krõll</v>
      </c>
      <c r="B149" s="321" t="str">
        <f t="shared" si="23"/>
        <v>35</v>
      </c>
      <c r="C149" s="321" t="str">
        <f t="shared" si="24"/>
        <v>3500</v>
      </c>
      <c r="D149" s="333" t="s">
        <v>1607</v>
      </c>
      <c r="E149" s="334" t="s">
        <v>836</v>
      </c>
      <c r="F149" s="324">
        <v>0</v>
      </c>
      <c r="G149" s="324">
        <v>0</v>
      </c>
      <c r="H149" s="324">
        <v>0</v>
      </c>
      <c r="I149" s="324">
        <v>0</v>
      </c>
      <c r="J149" s="324"/>
      <c r="K149" s="324">
        <f t="shared" si="22"/>
        <v>0</v>
      </c>
      <c r="L149" s="335"/>
    </row>
    <row r="150" spans="1:12" x14ac:dyDescent="0.2">
      <c r="A150" s="315" t="str">
        <f t="shared" si="21"/>
        <v>Viljandi Lasteaed Krõll</v>
      </c>
      <c r="B150" s="321" t="str">
        <f t="shared" si="23"/>
        <v>35</v>
      </c>
      <c r="C150" s="321" t="str">
        <f t="shared" si="24"/>
        <v>3500</v>
      </c>
      <c r="D150" s="333" t="s">
        <v>1599</v>
      </c>
      <c r="E150" s="334" t="s">
        <v>837</v>
      </c>
      <c r="F150" s="324">
        <v>534.4</v>
      </c>
      <c r="G150" s="324">
        <v>16000</v>
      </c>
      <c r="H150" s="324">
        <v>0</v>
      </c>
      <c r="I150" s="324">
        <v>0</v>
      </c>
      <c r="J150" s="324"/>
      <c r="K150" s="324">
        <f t="shared" si="22"/>
        <v>0</v>
      </c>
      <c r="L150" s="335"/>
    </row>
    <row r="151" spans="1:12" x14ac:dyDescent="0.2">
      <c r="A151" s="315" t="str">
        <f>+$E$1</f>
        <v>Viljandi Lasteaed Krõll</v>
      </c>
      <c r="B151" s="321"/>
      <c r="C151" s="321"/>
      <c r="D151" s="352" t="s">
        <v>158</v>
      </c>
      <c r="E151" s="354" t="s">
        <v>151</v>
      </c>
      <c r="F151" s="355">
        <f>SUM(F152:F152)</f>
        <v>0</v>
      </c>
      <c r="G151" s="355">
        <f t="shared" ref="G151:I151" si="40">SUM(G152:G152)</f>
        <v>0</v>
      </c>
      <c r="H151" s="355">
        <f t="shared" si="40"/>
        <v>0</v>
      </c>
      <c r="I151" s="355">
        <f t="shared" si="40"/>
        <v>0</v>
      </c>
      <c r="J151" s="355">
        <f>SUM(J152:J152)</f>
        <v>0</v>
      </c>
      <c r="K151" s="355">
        <f t="shared" si="22"/>
        <v>0</v>
      </c>
      <c r="L151" s="356"/>
    </row>
    <row r="152" spans="1:12" x14ac:dyDescent="0.2">
      <c r="A152" s="315" t="str">
        <f>+$E$1</f>
        <v>Viljandi Lasteaed Krõll</v>
      </c>
      <c r="B152" s="321" t="str">
        <f>LEFT(D152,2)</f>
        <v>38</v>
      </c>
      <c r="C152" s="321" t="str">
        <f>LEFT(D152,4)</f>
        <v>3888</v>
      </c>
      <c r="D152" s="333" t="s">
        <v>1600</v>
      </c>
      <c r="E152" s="334" t="s">
        <v>152</v>
      </c>
      <c r="F152" s="324">
        <v>0</v>
      </c>
      <c r="G152" s="324">
        <v>0</v>
      </c>
      <c r="H152" s="324">
        <v>0</v>
      </c>
      <c r="I152" s="324">
        <v>0</v>
      </c>
      <c r="J152" s="324"/>
      <c r="K152" s="324">
        <f t="shared" si="22"/>
        <v>0</v>
      </c>
      <c r="L152" s="335"/>
    </row>
    <row r="158" spans="1:12" x14ac:dyDescent="0.2">
      <c r="E158" s="305"/>
      <c r="F158" s="305"/>
      <c r="G158" s="305"/>
      <c r="H158" s="305"/>
      <c r="I158" s="305"/>
      <c r="J158" s="305"/>
      <c r="K158" s="305"/>
      <c r="L158" s="310"/>
    </row>
    <row r="166" spans="5:12" x14ac:dyDescent="0.2">
      <c r="E166" s="306"/>
      <c r="F166" s="306"/>
      <c r="G166" s="306"/>
      <c r="H166" s="306"/>
      <c r="I166" s="306"/>
      <c r="J166" s="306"/>
      <c r="K166" s="306"/>
      <c r="L166" s="309"/>
    </row>
    <row r="171" spans="5:12" x14ac:dyDescent="0.2">
      <c r="E171" s="306"/>
      <c r="F171" s="306"/>
      <c r="G171" s="306"/>
      <c r="H171" s="306"/>
      <c r="I171" s="306"/>
      <c r="J171" s="306"/>
      <c r="K171" s="306"/>
      <c r="L171" s="309"/>
    </row>
    <row r="176" spans="5:12" x14ac:dyDescent="0.2">
      <c r="E176" s="304"/>
      <c r="F176" s="304"/>
      <c r="G176" s="304"/>
      <c r="H176" s="304"/>
      <c r="I176" s="304"/>
      <c r="J176" s="304"/>
      <c r="K176" s="304"/>
      <c r="L176" s="309"/>
    </row>
  </sheetData>
  <phoneticPr fontId="0" type="noConversion"/>
  <printOptions gridLines="1"/>
  <pageMargins left="0.39370078740157483" right="0" top="0" bottom="0" header="0" footer="0"/>
  <pageSetup paperSize="9" scale="59" orientation="portrait" r:id="rId1"/>
  <headerFooter alignWithMargins="0">
    <oddFooter>&amp;A</oddFooter>
  </headerFooter>
  <rowBreaks count="1" manualBreakCount="1">
    <brk id="1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68"/>
  <sheetViews>
    <sheetView topLeftCell="A2" zoomScaleNormal="100" workbookViewId="0">
      <selection activeCell="C2" sqref="C2:G2"/>
    </sheetView>
  </sheetViews>
  <sheetFormatPr defaultRowHeight="12.75" x14ac:dyDescent="0.2"/>
  <cols>
    <col min="1" max="1" width="6.7109375" style="9" customWidth="1"/>
    <col min="2" max="2" width="42.28515625" style="36" customWidth="1"/>
    <col min="3" max="3" width="10.5703125" style="36" customWidth="1"/>
    <col min="4" max="4" width="16" style="36" customWidth="1"/>
    <col min="5" max="5" width="13.85546875" style="37" customWidth="1"/>
    <col min="6" max="6" width="10.42578125" style="8" customWidth="1"/>
    <col min="7" max="7" width="23.7109375" style="8" customWidth="1"/>
    <col min="8" max="16384" width="9.140625" style="8"/>
  </cols>
  <sheetData>
    <row r="1" spans="1:7" ht="15.75" x14ac:dyDescent="0.25">
      <c r="B1" s="5" t="s">
        <v>63</v>
      </c>
      <c r="C1" s="6"/>
      <c r="D1" s="6"/>
      <c r="E1" s="7"/>
      <c r="F1" s="6"/>
      <c r="G1" s="6"/>
    </row>
    <row r="2" spans="1:7" ht="63.75" customHeight="1" x14ac:dyDescent="0.2">
      <c r="B2" s="12" t="s">
        <v>356</v>
      </c>
      <c r="C2" s="268" t="s">
        <v>436</v>
      </c>
      <c r="D2" s="268" t="s">
        <v>437</v>
      </c>
      <c r="E2" s="269" t="s">
        <v>56</v>
      </c>
      <c r="F2" s="270" t="s">
        <v>346</v>
      </c>
      <c r="G2" s="268" t="s">
        <v>55</v>
      </c>
    </row>
    <row r="3" spans="1:7" x14ac:dyDescent="0.2">
      <c r="A3" s="45" t="s">
        <v>187</v>
      </c>
      <c r="B3" s="44" t="s">
        <v>180</v>
      </c>
      <c r="C3" s="49" t="e">
        <f>'1 Krõll'!#REF!+#REF!+#REF!+#REF!+#REF!+#REF!</f>
        <v>#REF!</v>
      </c>
      <c r="D3" s="49" t="e">
        <f>'1 Krõll'!#REF!+#REF!+#REF!+#REF!+#REF!+#REF!</f>
        <v>#REF!</v>
      </c>
      <c r="E3" s="49" t="e">
        <f>'1 Krõll'!#REF!+#REF!+#REF!+#REF!+#REF!+#REF!</f>
        <v>#REF!</v>
      </c>
      <c r="F3" s="49" t="e">
        <f>'1 Krõll'!#REF!+#REF!+#REF!+#REF!+#REF!+#REF!</f>
        <v>#REF!</v>
      </c>
      <c r="G3" s="49"/>
    </row>
    <row r="4" spans="1:7" x14ac:dyDescent="0.2">
      <c r="A4" s="11" t="s">
        <v>177</v>
      </c>
      <c r="B4" s="12" t="s">
        <v>178</v>
      </c>
      <c r="C4" s="104" t="e">
        <f>'1 Krõll'!#REF!+#REF!+#REF!+#REF!+#REF!+#REF!</f>
        <v>#REF!</v>
      </c>
      <c r="D4" s="104" t="e">
        <f>'1 Krõll'!#REF!+#REF!+#REF!+#REF!+#REF!+#REF!</f>
        <v>#REF!</v>
      </c>
      <c r="E4" s="104" t="e">
        <f>'1 Krõll'!#REF!+#REF!+#REF!+#REF!+#REF!+#REF!</f>
        <v>#REF!</v>
      </c>
      <c r="F4" s="104" t="e">
        <f>'1 Krõll'!#REF!+#REF!+#REF!+#REF!+#REF!+#REF!</f>
        <v>#REF!</v>
      </c>
      <c r="G4" s="54"/>
    </row>
    <row r="5" spans="1:7" ht="15" hidden="1" x14ac:dyDescent="0.25">
      <c r="A5" s="11" t="s">
        <v>357</v>
      </c>
      <c r="B5" s="12" t="s">
        <v>358</v>
      </c>
      <c r="C5" s="104" t="e">
        <f>'1 Krõll'!#REF!+#REF!+#REF!+#REF!+#REF!+#REF!</f>
        <v>#REF!</v>
      </c>
      <c r="D5" s="104" t="e">
        <f>'1 Krõll'!#REF!+#REF!+#REF!+#REF!+#REF!+#REF!</f>
        <v>#REF!</v>
      </c>
      <c r="E5" s="104" t="e">
        <f>'1 Krõll'!#REF!+#REF!+#REF!+#REF!+#REF!+#REF!</f>
        <v>#REF!</v>
      </c>
      <c r="F5" s="104" t="e">
        <f>'1 Krõll'!#REF!+#REF!+#REF!+#REF!+#REF!+#REF!</f>
        <v>#REF!</v>
      </c>
      <c r="G5" s="55"/>
    </row>
    <row r="6" spans="1:7" x14ac:dyDescent="0.2">
      <c r="A6" s="45" t="s">
        <v>184</v>
      </c>
      <c r="B6" s="44" t="s">
        <v>183</v>
      </c>
      <c r="C6" s="49" t="e">
        <f>'1 Krõll'!#REF!+#REF!+#REF!+#REF!+#REF!+#REF!</f>
        <v>#REF!</v>
      </c>
      <c r="D6" s="49" t="e">
        <f>'1 Krõll'!#REF!+#REF!+#REF!+#REF!+#REF!+#REF!</f>
        <v>#REF!</v>
      </c>
      <c r="E6" s="49" t="e">
        <f>'1 Krõll'!#REF!+#REF!+#REF!+#REF!+#REF!+#REF!</f>
        <v>#REF!</v>
      </c>
      <c r="F6" s="49" t="e">
        <f>'1 Krõll'!#REF!+#REF!+#REF!+#REF!+#REF!+#REF!</f>
        <v>#REF!</v>
      </c>
      <c r="G6" s="49"/>
    </row>
    <row r="7" spans="1:7" x14ac:dyDescent="0.2">
      <c r="A7" s="11" t="s">
        <v>359</v>
      </c>
      <c r="B7" s="13" t="s">
        <v>360</v>
      </c>
      <c r="C7" s="104" t="e">
        <f>'1 Krõll'!#REF!+#REF!+#REF!+#REF!+#REF!+#REF!</f>
        <v>#REF!</v>
      </c>
      <c r="D7" s="104" t="e">
        <f>'1 Krõll'!#REF!+#REF!+#REF!+#REF!+#REF!+#REF!</f>
        <v>#REF!</v>
      </c>
      <c r="E7" s="104" t="e">
        <f>'1 Krõll'!#REF!+#REF!+#REF!+#REF!+#REF!+#REF!</f>
        <v>#REF!</v>
      </c>
      <c r="F7" s="104" t="e">
        <f>'1 Krõll'!#REF!+#REF!+#REF!+#REF!+#REF!+#REF!</f>
        <v>#REF!</v>
      </c>
      <c r="G7" s="15"/>
    </row>
    <row r="8" spans="1:7" hidden="1" x14ac:dyDescent="0.2">
      <c r="A8" s="16" t="s">
        <v>361</v>
      </c>
      <c r="B8" s="17" t="s">
        <v>362</v>
      </c>
      <c r="C8" s="255" t="e">
        <f>'1 Krõll'!#REF!+#REF!+#REF!+#REF!+#REF!+#REF!</f>
        <v>#REF!</v>
      </c>
      <c r="D8" s="255" t="e">
        <f>'1 Krõll'!#REF!+#REF!+#REF!+#REF!+#REF!+#REF!</f>
        <v>#REF!</v>
      </c>
      <c r="E8" s="255" t="e">
        <f>'1 Krõll'!#REF!+#REF!+#REF!+#REF!+#REF!+#REF!</f>
        <v>#REF!</v>
      </c>
      <c r="F8" s="255" t="e">
        <f>'1 Krõll'!#REF!+#REF!+#REF!+#REF!+#REF!+#REF!</f>
        <v>#REF!</v>
      </c>
      <c r="G8" s="56"/>
    </row>
    <row r="9" spans="1:7" x14ac:dyDescent="0.2">
      <c r="A9" s="16" t="s">
        <v>363</v>
      </c>
      <c r="B9" s="17" t="s">
        <v>364</v>
      </c>
      <c r="C9" s="255" t="e">
        <f>'1 Krõll'!#REF!+#REF!+#REF!+#REF!+#REF!+#REF!</f>
        <v>#REF!</v>
      </c>
      <c r="D9" s="255" t="e">
        <f>'1 Krõll'!#REF!+#REF!+#REF!+#REF!+#REF!+#REF!</f>
        <v>#REF!</v>
      </c>
      <c r="E9" s="255" t="e">
        <f>'1 Krõll'!#REF!+#REF!+#REF!+#REF!+#REF!+#REF!</f>
        <v>#REF!</v>
      </c>
      <c r="F9" s="255" t="e">
        <f>'1 Krõll'!#REF!+#REF!+#REF!+#REF!+#REF!+#REF!</f>
        <v>#REF!</v>
      </c>
      <c r="G9" s="51"/>
    </row>
    <row r="10" spans="1:7" x14ac:dyDescent="0.2">
      <c r="A10" s="16" t="s">
        <v>365</v>
      </c>
      <c r="B10" s="17" t="s">
        <v>328</v>
      </c>
      <c r="C10" s="255" t="e">
        <f>'1 Krõll'!#REF!+#REF!+#REF!+#REF!+#REF!+#REF!</f>
        <v>#REF!</v>
      </c>
      <c r="D10" s="255" t="e">
        <f>'1 Krõll'!#REF!+#REF!+#REF!+#REF!+#REF!+#REF!</f>
        <v>#REF!</v>
      </c>
      <c r="E10" s="255" t="e">
        <f>'1 Krõll'!#REF!+#REF!+#REF!+#REF!+#REF!+#REF!</f>
        <v>#REF!</v>
      </c>
      <c r="F10" s="255" t="e">
        <f>'1 Krõll'!#REF!+#REF!+#REF!+#REF!+#REF!+#REF!</f>
        <v>#REF!</v>
      </c>
      <c r="G10" s="56"/>
    </row>
    <row r="11" spans="1:7" x14ac:dyDescent="0.2">
      <c r="A11" s="16" t="s">
        <v>367</v>
      </c>
      <c r="B11" s="17" t="s">
        <v>368</v>
      </c>
      <c r="C11" s="255" t="e">
        <f>'1 Krõll'!#REF!+#REF!+#REF!+#REF!+#REF!+#REF!</f>
        <v>#REF!</v>
      </c>
      <c r="D11" s="255" t="e">
        <f>'1 Krõll'!#REF!+#REF!+#REF!+#REF!+#REF!+#REF!</f>
        <v>#REF!</v>
      </c>
      <c r="E11" s="255" t="e">
        <f>'1 Krõll'!#REF!+#REF!+#REF!+#REF!+#REF!+#REF!</f>
        <v>#REF!</v>
      </c>
      <c r="F11" s="255" t="e">
        <f>'1 Krõll'!#REF!+#REF!+#REF!+#REF!+#REF!+#REF!</f>
        <v>#REF!</v>
      </c>
      <c r="G11" s="56"/>
    </row>
    <row r="12" spans="1:7" x14ac:dyDescent="0.2">
      <c r="A12" s="11" t="s">
        <v>369</v>
      </c>
      <c r="B12" s="12" t="s">
        <v>370</v>
      </c>
      <c r="C12" s="104" t="e">
        <f>'1 Krõll'!#REF!+#REF!+#REF!+#REF!+#REF!+#REF!</f>
        <v>#REF!</v>
      </c>
      <c r="D12" s="104" t="e">
        <f>'1 Krõll'!#REF!+#REF!+#REF!+#REF!+#REF!+#REF!</f>
        <v>#REF!</v>
      </c>
      <c r="E12" s="104" t="e">
        <f>'1 Krõll'!#REF!+#REF!+#REF!+#REF!+#REF!+#REF!</f>
        <v>#REF!</v>
      </c>
      <c r="F12" s="104" t="e">
        <f>'1 Krõll'!#REF!+#REF!+#REF!+#REF!+#REF!+#REF!</f>
        <v>#REF!</v>
      </c>
      <c r="G12" s="57"/>
    </row>
    <row r="13" spans="1:7" x14ac:dyDescent="0.2">
      <c r="A13" s="21" t="s">
        <v>371</v>
      </c>
      <c r="B13" s="12" t="s">
        <v>202</v>
      </c>
      <c r="C13" s="104" t="e">
        <f>'1 Krõll'!#REF!+#REF!+#REF!+#REF!+#REF!+#REF!</f>
        <v>#REF!</v>
      </c>
      <c r="D13" s="104" t="e">
        <f>'1 Krõll'!#REF!+#REF!+#REF!+#REF!+#REF!+#REF!</f>
        <v>#REF!</v>
      </c>
      <c r="E13" s="104" t="e">
        <f>'1 Krõll'!#REF!+#REF!+#REF!+#REF!+#REF!+#REF!</f>
        <v>#REF!</v>
      </c>
      <c r="F13" s="104" t="e">
        <f>'1 Krõll'!#REF!+#REF!+#REF!+#REF!+#REF!+#REF!</f>
        <v>#REF!</v>
      </c>
      <c r="G13" s="57"/>
    </row>
    <row r="14" spans="1:7" hidden="1" x14ac:dyDescent="0.2">
      <c r="A14" s="21" t="s">
        <v>372</v>
      </c>
      <c r="B14" s="12" t="s">
        <v>373</v>
      </c>
      <c r="C14" s="104" t="e">
        <f>'1 Krõll'!#REF!+#REF!+#REF!+#REF!+#REF!+#REF!</f>
        <v>#REF!</v>
      </c>
      <c r="D14" s="104" t="e">
        <f>'1 Krõll'!#REF!+#REF!+#REF!+#REF!+#REF!+#REF!</f>
        <v>#REF!</v>
      </c>
      <c r="E14" s="104" t="e">
        <f>'1 Krõll'!#REF!+#REF!+#REF!+#REF!+#REF!+#REF!</f>
        <v>#REF!</v>
      </c>
      <c r="F14" s="104" t="e">
        <f>'1 Krõll'!#REF!+#REF!+#REF!+#REF!+#REF!+#REF!</f>
        <v>#REF!</v>
      </c>
      <c r="G14" s="57"/>
    </row>
    <row r="15" spans="1:7" x14ac:dyDescent="0.2">
      <c r="A15" s="21" t="s">
        <v>374</v>
      </c>
      <c r="B15" s="12" t="s">
        <v>375</v>
      </c>
      <c r="C15" s="104" t="e">
        <f>'1 Krõll'!#REF!+#REF!+#REF!+#REF!+#REF!+#REF!</f>
        <v>#REF!</v>
      </c>
      <c r="D15" s="104" t="e">
        <f>'1 Krõll'!#REF!+#REF!+#REF!+#REF!+#REF!+#REF!</f>
        <v>#REF!</v>
      </c>
      <c r="E15" s="104" t="e">
        <f>'1 Krõll'!#REF!+#REF!+#REF!+#REF!+#REF!+#REF!</f>
        <v>#REF!</v>
      </c>
      <c r="F15" s="104" t="e">
        <f>'1 Krõll'!#REF!+#REF!+#REF!+#REF!+#REF!+#REF!</f>
        <v>#REF!</v>
      </c>
      <c r="G15" s="57"/>
    </row>
    <row r="16" spans="1:7" x14ac:dyDescent="0.2">
      <c r="A16" s="21" t="s">
        <v>376</v>
      </c>
      <c r="B16" s="12" t="s">
        <v>377</v>
      </c>
      <c r="C16" s="104" t="e">
        <f>'1 Krõll'!#REF!+#REF!+#REF!+#REF!+#REF!+#REF!</f>
        <v>#REF!</v>
      </c>
      <c r="D16" s="104" t="e">
        <f>'1 Krõll'!#REF!+#REF!+#REF!+#REF!+#REF!+#REF!</f>
        <v>#REF!</v>
      </c>
      <c r="E16" s="104" t="e">
        <f>'1 Krõll'!#REF!+#REF!+#REF!+#REF!+#REF!+#REF!</f>
        <v>#REF!</v>
      </c>
      <c r="F16" s="104" t="e">
        <f>'1 Krõll'!#REF!+#REF!+#REF!+#REF!+#REF!+#REF!</f>
        <v>#REF!</v>
      </c>
      <c r="G16" s="57"/>
    </row>
    <row r="17" spans="1:7" x14ac:dyDescent="0.2">
      <c r="A17" s="11" t="s">
        <v>378</v>
      </c>
      <c r="B17" s="12" t="s">
        <v>379</v>
      </c>
      <c r="C17" s="104" t="e">
        <f>'1 Krõll'!#REF!+#REF!+#REF!+#REF!+#REF!+#REF!</f>
        <v>#REF!</v>
      </c>
      <c r="D17" s="104" t="e">
        <f>'1 Krõll'!#REF!+#REF!+#REF!+#REF!+#REF!+#REF!</f>
        <v>#REF!</v>
      </c>
      <c r="E17" s="104" t="e">
        <f>'1 Krõll'!#REF!+#REF!+#REF!+#REF!+#REF!+#REF!</f>
        <v>#REF!</v>
      </c>
      <c r="F17" s="104" t="e">
        <f>'1 Krõll'!#REF!+#REF!+#REF!+#REF!+#REF!+#REF!</f>
        <v>#REF!</v>
      </c>
      <c r="G17" s="20"/>
    </row>
    <row r="18" spans="1:7" hidden="1" x14ac:dyDescent="0.2">
      <c r="A18" s="16" t="s">
        <v>380</v>
      </c>
      <c r="B18" s="17" t="s">
        <v>381</v>
      </c>
      <c r="C18" s="255" t="e">
        <f>'1 Krõll'!#REF!+#REF!+#REF!+#REF!+#REF!+#REF!</f>
        <v>#REF!</v>
      </c>
      <c r="D18" s="255" t="e">
        <f>'1 Krõll'!#REF!+#REF!+#REF!+#REF!+#REF!+#REF!</f>
        <v>#REF!</v>
      </c>
      <c r="E18" s="255" t="e">
        <f>'1 Krõll'!#REF!+#REF!+#REF!+#REF!+#REF!+#REF!</f>
        <v>#REF!</v>
      </c>
      <c r="F18" s="255" t="e">
        <f>'1 Krõll'!#REF!+#REF!+#REF!+#REF!+#REF!+#REF!</f>
        <v>#REF!</v>
      </c>
      <c r="G18" s="18"/>
    </row>
    <row r="19" spans="1:7" x14ac:dyDescent="0.2">
      <c r="A19" s="16" t="s">
        <v>382</v>
      </c>
      <c r="B19" s="17" t="s">
        <v>383</v>
      </c>
      <c r="C19" s="255" t="e">
        <f>'1 Krõll'!#REF!+#REF!+#REF!+#REF!+#REF!+#REF!</f>
        <v>#REF!</v>
      </c>
      <c r="D19" s="255" t="e">
        <f>'1 Krõll'!#REF!+#REF!+#REF!+#REF!+#REF!+#REF!</f>
        <v>#REF!</v>
      </c>
      <c r="E19" s="255" t="e">
        <f>'1 Krõll'!#REF!+#REF!+#REF!+#REF!+#REF!+#REF!</f>
        <v>#REF!</v>
      </c>
      <c r="F19" s="255" t="e">
        <f>'1 Krõll'!#REF!+#REF!+#REF!+#REF!+#REF!+#REF!</f>
        <v>#REF!</v>
      </c>
      <c r="G19" s="18"/>
    </row>
    <row r="20" spans="1:7" x14ac:dyDescent="0.2">
      <c r="A20" s="11" t="s">
        <v>384</v>
      </c>
      <c r="B20" s="12" t="s">
        <v>385</v>
      </c>
      <c r="C20" s="104" t="e">
        <f>'1 Krõll'!#REF!+#REF!+#REF!+#REF!+#REF!+#REF!</f>
        <v>#REF!</v>
      </c>
      <c r="D20" s="104" t="e">
        <f>'1 Krõll'!#REF!+#REF!+#REF!+#REF!+#REF!+#REF!</f>
        <v>#REF!</v>
      </c>
      <c r="E20" s="104" t="e">
        <f>'1 Krõll'!#REF!+#REF!+#REF!+#REF!+#REF!+#REF!</f>
        <v>#REF!</v>
      </c>
      <c r="F20" s="104" t="e">
        <f>'1 Krõll'!#REF!+#REF!+#REF!+#REF!+#REF!+#REF!</f>
        <v>#REF!</v>
      </c>
      <c r="G20" s="20"/>
    </row>
    <row r="21" spans="1:7" hidden="1" x14ac:dyDescent="0.2">
      <c r="A21" s="16" t="s">
        <v>386</v>
      </c>
      <c r="B21" s="17" t="s">
        <v>387</v>
      </c>
      <c r="C21" s="255" t="e">
        <f>'1 Krõll'!#REF!+#REF!+#REF!+#REF!+#REF!+#REF!</f>
        <v>#REF!</v>
      </c>
      <c r="D21" s="255" t="e">
        <f>'1 Krõll'!#REF!+#REF!+#REF!+#REF!+#REF!+#REF!</f>
        <v>#REF!</v>
      </c>
      <c r="E21" s="255" t="e">
        <f>'1 Krõll'!#REF!+#REF!+#REF!+#REF!+#REF!+#REF!</f>
        <v>#REF!</v>
      </c>
      <c r="F21" s="255" t="e">
        <f>'1 Krõll'!#REF!+#REF!+#REF!+#REF!+#REF!+#REF!</f>
        <v>#REF!</v>
      </c>
      <c r="G21" s="18"/>
    </row>
    <row r="22" spans="1:7" x14ac:dyDescent="0.2">
      <c r="A22" s="16" t="s">
        <v>388</v>
      </c>
      <c r="B22" s="17" t="s">
        <v>389</v>
      </c>
      <c r="C22" s="255" t="e">
        <f>'1 Krõll'!#REF!+#REF!+#REF!+#REF!+#REF!+#REF!</f>
        <v>#REF!</v>
      </c>
      <c r="D22" s="255" t="e">
        <f>'1 Krõll'!#REF!+#REF!+#REF!+#REF!+#REF!+#REF!</f>
        <v>#REF!</v>
      </c>
      <c r="E22" s="255" t="e">
        <f>'1 Krõll'!#REF!+#REF!+#REF!+#REF!+#REF!+#REF!</f>
        <v>#REF!</v>
      </c>
      <c r="F22" s="255" t="e">
        <f>'1 Krõll'!#REF!+#REF!+#REF!+#REF!+#REF!+#REF!</f>
        <v>#REF!</v>
      </c>
      <c r="G22" s="18"/>
    </row>
    <row r="23" spans="1:7" s="39" customFormat="1" x14ac:dyDescent="0.2">
      <c r="A23" s="45" t="s">
        <v>186</v>
      </c>
      <c r="B23" s="44" t="s">
        <v>185</v>
      </c>
      <c r="C23" s="49" t="e">
        <f>'1 Krõll'!#REF!+#REF!+#REF!+#REF!+#REF!+#REF!</f>
        <v>#REF!</v>
      </c>
      <c r="D23" s="49" t="e">
        <f>'1 Krõll'!#REF!+#REF!+#REF!+#REF!+#REF!+#REF!</f>
        <v>#REF!</v>
      </c>
      <c r="E23" s="49" t="e">
        <f>'1 Krõll'!#REF!+#REF!+#REF!+#REF!+#REF!+#REF!</f>
        <v>#REF!</v>
      </c>
      <c r="F23" s="49" t="e">
        <f>'1 Krõll'!#REF!+#REF!+#REF!+#REF!+#REF!+#REF!</f>
        <v>#REF!</v>
      </c>
      <c r="G23" s="49"/>
    </row>
    <row r="24" spans="1:7" x14ac:dyDescent="0.2">
      <c r="A24" s="11" t="s">
        <v>390</v>
      </c>
      <c r="B24" s="12" t="s">
        <v>391</v>
      </c>
      <c r="C24" s="104" t="e">
        <f>'1 Krõll'!#REF!+#REF!+#REF!+#REF!+#REF!+#REF!</f>
        <v>#REF!</v>
      </c>
      <c r="D24" s="104" t="e">
        <f>'1 Krõll'!#REF!+#REF!+#REF!+#REF!+#REF!+#REF!</f>
        <v>#REF!</v>
      </c>
      <c r="E24" s="104" t="e">
        <f>'1 Krõll'!#REF!+#REF!+#REF!+#REF!+#REF!+#REF!</f>
        <v>#REF!</v>
      </c>
      <c r="F24" s="104" t="e">
        <f>'1 Krõll'!#REF!+#REF!+#REF!+#REF!+#REF!+#REF!</f>
        <v>#REF!</v>
      </c>
      <c r="G24" s="20"/>
    </row>
    <row r="25" spans="1:7" x14ac:dyDescent="0.2">
      <c r="A25" s="16" t="s">
        <v>392</v>
      </c>
      <c r="B25" s="17" t="s">
        <v>393</v>
      </c>
      <c r="C25" s="255" t="e">
        <f>'1 Krõll'!#REF!+#REF!+#REF!+#REF!+#REF!+#REF!</f>
        <v>#REF!</v>
      </c>
      <c r="D25" s="255" t="e">
        <f>'1 Krõll'!#REF!+#REF!+#REF!+#REF!+#REF!+#REF!</f>
        <v>#REF!</v>
      </c>
      <c r="E25" s="255" t="e">
        <f>'1 Krõll'!#REF!+#REF!+#REF!+#REF!+#REF!+#REF!</f>
        <v>#REF!</v>
      </c>
      <c r="F25" s="255" t="e">
        <f>'1 Krõll'!#REF!+#REF!+#REF!+#REF!+#REF!+#REF!</f>
        <v>#REF!</v>
      </c>
      <c r="G25" s="51"/>
    </row>
    <row r="26" spans="1:7" x14ac:dyDescent="0.2">
      <c r="A26" s="16" t="s">
        <v>394</v>
      </c>
      <c r="B26" s="17" t="s">
        <v>395</v>
      </c>
      <c r="C26" s="255" t="e">
        <f>'1 Krõll'!#REF!+#REF!+#REF!+#REF!+#REF!+#REF!</f>
        <v>#REF!</v>
      </c>
      <c r="D26" s="255" t="e">
        <f>'1 Krõll'!#REF!+#REF!+#REF!+#REF!+#REF!+#REF!</f>
        <v>#REF!</v>
      </c>
      <c r="E26" s="255" t="e">
        <f>'1 Krõll'!#REF!+#REF!+#REF!+#REF!+#REF!+#REF!</f>
        <v>#REF!</v>
      </c>
      <c r="F26" s="255" t="e">
        <f>'1 Krõll'!#REF!+#REF!+#REF!+#REF!+#REF!+#REF!</f>
        <v>#REF!</v>
      </c>
      <c r="G26" s="51"/>
    </row>
    <row r="27" spans="1:7" x14ac:dyDescent="0.2">
      <c r="A27" s="16" t="s">
        <v>396</v>
      </c>
      <c r="B27" s="17" t="s">
        <v>397</v>
      </c>
      <c r="C27" s="255" t="e">
        <f>'1 Krõll'!#REF!+#REF!+#REF!+#REF!+#REF!+#REF!</f>
        <v>#REF!</v>
      </c>
      <c r="D27" s="255" t="e">
        <f>'1 Krõll'!#REF!+#REF!+#REF!+#REF!+#REF!+#REF!</f>
        <v>#REF!</v>
      </c>
      <c r="E27" s="255" t="e">
        <f>'1 Krõll'!#REF!+#REF!+#REF!+#REF!+#REF!+#REF!</f>
        <v>#REF!</v>
      </c>
      <c r="F27" s="255" t="e">
        <f>'1 Krõll'!#REF!+#REF!+#REF!+#REF!+#REF!+#REF!</f>
        <v>#REF!</v>
      </c>
      <c r="G27" s="51"/>
    </row>
    <row r="28" spans="1:7" x14ac:dyDescent="0.2">
      <c r="A28" s="16" t="s">
        <v>398</v>
      </c>
      <c r="B28" s="17" t="s">
        <v>399</v>
      </c>
      <c r="C28" s="255" t="e">
        <f>'1 Krõll'!#REF!+#REF!+#REF!+#REF!+#REF!+#REF!</f>
        <v>#REF!</v>
      </c>
      <c r="D28" s="255" t="e">
        <f>'1 Krõll'!#REF!+#REF!+#REF!+#REF!+#REF!+#REF!</f>
        <v>#REF!</v>
      </c>
      <c r="E28" s="255" t="e">
        <f>'1 Krõll'!#REF!+#REF!+#REF!+#REF!+#REF!+#REF!</f>
        <v>#REF!</v>
      </c>
      <c r="F28" s="255" t="e">
        <f>'1 Krõll'!#REF!+#REF!+#REF!+#REF!+#REF!+#REF!</f>
        <v>#REF!</v>
      </c>
      <c r="G28" s="51"/>
    </row>
    <row r="29" spans="1:7" x14ac:dyDescent="0.2">
      <c r="A29" s="16" t="s">
        <v>400</v>
      </c>
      <c r="B29" s="17" t="s">
        <v>401</v>
      </c>
      <c r="C29" s="255" t="e">
        <f>'1 Krõll'!#REF!+#REF!+#REF!+#REF!+#REF!+#REF!</f>
        <v>#REF!</v>
      </c>
      <c r="D29" s="255" t="e">
        <f>'1 Krõll'!#REF!+#REF!+#REF!+#REF!+#REF!+#REF!</f>
        <v>#REF!</v>
      </c>
      <c r="E29" s="255" t="e">
        <f>'1 Krõll'!#REF!+#REF!+#REF!+#REF!+#REF!+#REF!</f>
        <v>#REF!</v>
      </c>
      <c r="F29" s="255" t="e">
        <f>'1 Krõll'!#REF!+#REF!+#REF!+#REF!+#REF!+#REF!</f>
        <v>#REF!</v>
      </c>
      <c r="G29" s="51"/>
    </row>
    <row r="30" spans="1:7" x14ac:dyDescent="0.2">
      <c r="A30" s="16" t="s">
        <v>402</v>
      </c>
      <c r="B30" s="17" t="s">
        <v>403</v>
      </c>
      <c r="C30" s="255" t="e">
        <f>'1 Krõll'!#REF!+#REF!+#REF!+#REF!+#REF!+#REF!</f>
        <v>#REF!</v>
      </c>
      <c r="D30" s="255" t="e">
        <f>'1 Krõll'!#REF!+#REF!+#REF!+#REF!+#REF!+#REF!</f>
        <v>#REF!</v>
      </c>
      <c r="E30" s="255" t="e">
        <f>'1 Krõll'!#REF!+#REF!+#REF!+#REF!+#REF!+#REF!</f>
        <v>#REF!</v>
      </c>
      <c r="F30" s="255" t="e">
        <f>'1 Krõll'!#REF!+#REF!+#REF!+#REF!+#REF!+#REF!</f>
        <v>#REF!</v>
      </c>
      <c r="G30" s="51"/>
    </row>
    <row r="31" spans="1:7" x14ac:dyDescent="0.2">
      <c r="A31" s="16" t="s">
        <v>404</v>
      </c>
      <c r="B31" s="17" t="s">
        <v>405</v>
      </c>
      <c r="C31" s="255" t="e">
        <f>'1 Krõll'!#REF!+#REF!+#REF!+#REF!+#REF!+#REF!</f>
        <v>#REF!</v>
      </c>
      <c r="D31" s="255" t="e">
        <f>'1 Krõll'!#REF!+#REF!+#REF!+#REF!+#REF!+#REF!</f>
        <v>#REF!</v>
      </c>
      <c r="E31" s="255" t="e">
        <f>'1 Krõll'!#REF!+#REF!+#REF!+#REF!+#REF!+#REF!</f>
        <v>#REF!</v>
      </c>
      <c r="F31" s="255" t="e">
        <f>'1 Krõll'!#REF!+#REF!+#REF!+#REF!+#REF!+#REF!</f>
        <v>#REF!</v>
      </c>
      <c r="G31" s="51"/>
    </row>
    <row r="32" spans="1:7" x14ac:dyDescent="0.2">
      <c r="A32" s="16" t="s">
        <v>406</v>
      </c>
      <c r="B32" s="17" t="s">
        <v>407</v>
      </c>
      <c r="C32" s="255" t="e">
        <f>'1 Krõll'!#REF!+#REF!+#REF!+#REF!+#REF!+#REF!</f>
        <v>#REF!</v>
      </c>
      <c r="D32" s="255" t="e">
        <f>'1 Krõll'!#REF!+#REF!+#REF!+#REF!+#REF!+#REF!</f>
        <v>#REF!</v>
      </c>
      <c r="E32" s="255" t="e">
        <f>'1 Krõll'!#REF!+#REF!+#REF!+#REF!+#REF!+#REF!</f>
        <v>#REF!</v>
      </c>
      <c r="F32" s="255" t="e">
        <f>'1 Krõll'!#REF!+#REF!+#REF!+#REF!+#REF!+#REF!</f>
        <v>#REF!</v>
      </c>
      <c r="G32" s="51"/>
    </row>
    <row r="33" spans="1:7" x14ac:dyDescent="0.2">
      <c r="A33" s="16" t="s">
        <v>408</v>
      </c>
      <c r="B33" s="17" t="s">
        <v>409</v>
      </c>
      <c r="C33" s="255" t="e">
        <f>'1 Krõll'!#REF!+#REF!+#REF!+#REF!+#REF!+#REF!</f>
        <v>#REF!</v>
      </c>
      <c r="D33" s="255" t="e">
        <f>'1 Krõll'!#REF!+#REF!+#REF!+#REF!+#REF!+#REF!</f>
        <v>#REF!</v>
      </c>
      <c r="E33" s="255" t="e">
        <f>'1 Krõll'!#REF!+#REF!+#REF!+#REF!+#REF!+#REF!</f>
        <v>#REF!</v>
      </c>
      <c r="F33" s="255" t="e">
        <f>'1 Krõll'!#REF!+#REF!+#REF!+#REF!+#REF!+#REF!</f>
        <v>#REF!</v>
      </c>
      <c r="G33" s="51"/>
    </row>
    <row r="34" spans="1:7" x14ac:dyDescent="0.2">
      <c r="A34" s="11" t="s">
        <v>410</v>
      </c>
      <c r="B34" s="12" t="s">
        <v>411</v>
      </c>
      <c r="C34" s="104" t="e">
        <f>'1 Krõll'!#REF!+#REF!+#REF!+#REF!+#REF!+#REF!</f>
        <v>#REF!</v>
      </c>
      <c r="D34" s="104" t="e">
        <f>'1 Krõll'!#REF!+#REF!+#REF!+#REF!+#REF!+#REF!</f>
        <v>#REF!</v>
      </c>
      <c r="E34" s="104" t="e">
        <f>'1 Krõll'!#REF!+#REF!+#REF!+#REF!+#REF!+#REF!</f>
        <v>#REF!</v>
      </c>
      <c r="F34" s="104" t="e">
        <f>'1 Krõll'!#REF!+#REF!+#REF!+#REF!+#REF!+#REF!</f>
        <v>#REF!</v>
      </c>
      <c r="G34" s="20"/>
    </row>
    <row r="35" spans="1:7" x14ac:dyDescent="0.2">
      <c r="A35" s="16" t="s">
        <v>412</v>
      </c>
      <c r="B35" s="17" t="s">
        <v>413</v>
      </c>
      <c r="C35" s="255" t="e">
        <f>'1 Krõll'!#REF!+#REF!+#REF!+#REF!+#REF!+#REF!</f>
        <v>#REF!</v>
      </c>
      <c r="D35" s="255" t="e">
        <f>'1 Krõll'!#REF!+#REF!+#REF!+#REF!+#REF!+#REF!</f>
        <v>#REF!</v>
      </c>
      <c r="E35" s="255" t="e">
        <f>'1 Krõll'!#REF!+#REF!+#REF!+#REF!+#REF!+#REF!</f>
        <v>#REF!</v>
      </c>
      <c r="F35" s="255" t="e">
        <f>'1 Krõll'!#REF!+#REF!+#REF!+#REF!+#REF!+#REF!</f>
        <v>#REF!</v>
      </c>
      <c r="G35" s="51"/>
    </row>
    <row r="36" spans="1:7" x14ac:dyDescent="0.2">
      <c r="A36" s="16" t="s">
        <v>414</v>
      </c>
      <c r="B36" s="17" t="s">
        <v>415</v>
      </c>
      <c r="C36" s="255" t="e">
        <f>'1 Krõll'!#REF!+#REF!+#REF!+#REF!+#REF!+#REF!</f>
        <v>#REF!</v>
      </c>
      <c r="D36" s="255" t="e">
        <f>'1 Krõll'!#REF!+#REF!+#REF!+#REF!+#REF!+#REF!</f>
        <v>#REF!</v>
      </c>
      <c r="E36" s="255" t="e">
        <f>'1 Krõll'!#REF!+#REF!+#REF!+#REF!+#REF!+#REF!</f>
        <v>#REF!</v>
      </c>
      <c r="F36" s="255" t="e">
        <f>'1 Krõll'!#REF!+#REF!+#REF!+#REF!+#REF!+#REF!</f>
        <v>#REF!</v>
      </c>
      <c r="G36" s="51"/>
    </row>
    <row r="37" spans="1:7" x14ac:dyDescent="0.2">
      <c r="A37" s="11" t="s">
        <v>416</v>
      </c>
      <c r="B37" s="12" t="s">
        <v>417</v>
      </c>
      <c r="C37" s="104" t="e">
        <f>'1 Krõll'!#REF!+#REF!+#REF!+#REF!+#REF!+#REF!</f>
        <v>#REF!</v>
      </c>
      <c r="D37" s="104" t="e">
        <f>'1 Krõll'!#REF!+#REF!+#REF!+#REF!+#REF!+#REF!</f>
        <v>#REF!</v>
      </c>
      <c r="E37" s="104" t="e">
        <f>'1 Krõll'!#REF!+#REF!+#REF!+#REF!+#REF!+#REF!</f>
        <v>#REF!</v>
      </c>
      <c r="F37" s="104" t="e">
        <f>'1 Krõll'!#REF!+#REF!+#REF!+#REF!+#REF!+#REF!</f>
        <v>#REF!</v>
      </c>
      <c r="G37" s="20"/>
    </row>
    <row r="38" spans="1:7" x14ac:dyDescent="0.2">
      <c r="A38" s="16" t="s">
        <v>418</v>
      </c>
      <c r="B38" s="17" t="s">
        <v>419</v>
      </c>
      <c r="C38" s="255" t="e">
        <f>'1 Krõll'!#REF!+#REF!+#REF!+#REF!+#REF!+#REF!</f>
        <v>#REF!</v>
      </c>
      <c r="D38" s="255" t="e">
        <f>'1 Krõll'!#REF!+#REF!+#REF!+#REF!+#REF!+#REF!</f>
        <v>#REF!</v>
      </c>
      <c r="E38" s="255" t="e">
        <f>'1 Krõll'!#REF!+#REF!+#REF!+#REF!+#REF!+#REF!</f>
        <v>#REF!</v>
      </c>
      <c r="F38" s="255" t="e">
        <f>'1 Krõll'!#REF!+#REF!+#REF!+#REF!+#REF!+#REF!</f>
        <v>#REF!</v>
      </c>
      <c r="G38" s="51"/>
    </row>
    <row r="39" spans="1:7" x14ac:dyDescent="0.2">
      <c r="A39" s="16" t="s">
        <v>420</v>
      </c>
      <c r="B39" s="17" t="s">
        <v>421</v>
      </c>
      <c r="C39" s="255" t="e">
        <f>'1 Krõll'!#REF!+#REF!+#REF!+#REF!+#REF!+#REF!</f>
        <v>#REF!</v>
      </c>
      <c r="D39" s="255" t="e">
        <f>'1 Krõll'!#REF!+#REF!+#REF!+#REF!+#REF!+#REF!</f>
        <v>#REF!</v>
      </c>
      <c r="E39" s="255" t="e">
        <f>'1 Krõll'!#REF!+#REF!+#REF!+#REF!+#REF!+#REF!</f>
        <v>#REF!</v>
      </c>
      <c r="F39" s="255" t="e">
        <f>'1 Krõll'!#REF!+#REF!+#REF!+#REF!+#REF!+#REF!</f>
        <v>#REF!</v>
      </c>
      <c r="G39" s="70"/>
    </row>
    <row r="40" spans="1:7" x14ac:dyDescent="0.2">
      <c r="A40" s="16" t="s">
        <v>422</v>
      </c>
      <c r="B40" s="17" t="s">
        <v>423</v>
      </c>
      <c r="C40" s="255" t="e">
        <f>'1 Krõll'!#REF!+#REF!+#REF!+#REF!+#REF!+#REF!</f>
        <v>#REF!</v>
      </c>
      <c r="D40" s="255" t="e">
        <f>'1 Krõll'!#REF!+#REF!+#REF!+#REF!+#REF!+#REF!</f>
        <v>#REF!</v>
      </c>
      <c r="E40" s="255" t="e">
        <f>'1 Krõll'!#REF!+#REF!+#REF!+#REF!+#REF!+#REF!</f>
        <v>#REF!</v>
      </c>
      <c r="F40" s="255" t="e">
        <f>'1 Krõll'!#REF!+#REF!+#REF!+#REF!+#REF!+#REF!</f>
        <v>#REF!</v>
      </c>
      <c r="G40" s="70"/>
    </row>
    <row r="41" spans="1:7" x14ac:dyDescent="0.2">
      <c r="A41" s="11" t="s">
        <v>424</v>
      </c>
      <c r="B41" s="12" t="s">
        <v>425</v>
      </c>
      <c r="C41" s="49" t="e">
        <f>'1 Krõll'!#REF!+#REF!+#REF!+#REF!+#REF!+#REF!</f>
        <v>#REF!</v>
      </c>
      <c r="D41" s="49" t="e">
        <f>'1 Krõll'!#REF!+#REF!+#REF!+#REF!+#REF!+#REF!</f>
        <v>#REF!</v>
      </c>
      <c r="E41" s="49" t="e">
        <f>'1 Krõll'!#REF!+#REF!+#REF!+#REF!+#REF!+#REF!</f>
        <v>#REF!</v>
      </c>
      <c r="F41" s="49" t="e">
        <f>'1 Krõll'!#REF!+#REF!+#REF!+#REF!+#REF!+#REF!</f>
        <v>#REF!</v>
      </c>
      <c r="G41" s="20"/>
    </row>
    <row r="42" spans="1:7" x14ac:dyDescent="0.2">
      <c r="A42" s="237" t="s">
        <v>253</v>
      </c>
      <c r="B42" s="238" t="s">
        <v>254</v>
      </c>
      <c r="C42" s="255" t="e">
        <f>'1 Krõll'!#REF!+#REF!+#REF!+#REF!+#REF!+#REF!</f>
        <v>#REF!</v>
      </c>
      <c r="D42" s="255" t="e">
        <f>'1 Krõll'!#REF!+#REF!+#REF!+#REF!+#REF!+#REF!</f>
        <v>#REF!</v>
      </c>
      <c r="E42" s="255" t="e">
        <f>'1 Krõll'!#REF!+#REF!+#REF!+#REF!+#REF!+#REF!</f>
        <v>#REF!</v>
      </c>
      <c r="F42" s="255" t="e">
        <f>'1 Krõll'!#REF!+#REF!+#REF!+#REF!+#REF!+#REF!</f>
        <v>#REF!</v>
      </c>
      <c r="G42" s="23"/>
    </row>
    <row r="43" spans="1:7" x14ac:dyDescent="0.2">
      <c r="A43" s="16" t="s">
        <v>426</v>
      </c>
      <c r="B43" s="17" t="s">
        <v>427</v>
      </c>
      <c r="C43" s="255" t="e">
        <f>'1 Krõll'!#REF!+#REF!+#REF!+#REF!+#REF!+#REF!</f>
        <v>#REF!</v>
      </c>
      <c r="D43" s="255" t="e">
        <f>'1 Krõll'!#REF!+#REF!+#REF!+#REF!+#REF!+#REF!</f>
        <v>#REF!</v>
      </c>
      <c r="E43" s="255" t="e">
        <f>'1 Krõll'!#REF!+#REF!+#REF!+#REF!+#REF!+#REF!</f>
        <v>#REF!</v>
      </c>
      <c r="F43" s="255" t="e">
        <f>'1 Krõll'!#REF!+#REF!+#REF!+#REF!+#REF!+#REF!</f>
        <v>#REF!</v>
      </c>
      <c r="G43" s="51"/>
    </row>
    <row r="44" spans="1:7" x14ac:dyDescent="0.2">
      <c r="A44" s="16" t="s">
        <v>428</v>
      </c>
      <c r="B44" s="17" t="s">
        <v>2</v>
      </c>
      <c r="C44" s="255" t="e">
        <f>'1 Krõll'!#REF!+#REF!+#REF!+#REF!+#REF!+#REF!</f>
        <v>#REF!</v>
      </c>
      <c r="D44" s="255" t="e">
        <f>'1 Krõll'!#REF!+#REF!+#REF!+#REF!+#REF!+#REF!</f>
        <v>#REF!</v>
      </c>
      <c r="E44" s="255" t="e">
        <f>'1 Krõll'!#REF!+#REF!+#REF!+#REF!+#REF!+#REF!</f>
        <v>#REF!</v>
      </c>
      <c r="F44" s="255" t="e">
        <f>'1 Krõll'!#REF!+#REF!+#REF!+#REF!+#REF!+#REF!</f>
        <v>#REF!</v>
      </c>
      <c r="G44" s="51"/>
    </row>
    <row r="45" spans="1:7" x14ac:dyDescent="0.2">
      <c r="A45" s="16" t="s">
        <v>3</v>
      </c>
      <c r="B45" s="17" t="s">
        <v>4</v>
      </c>
      <c r="C45" s="255" t="e">
        <f>'1 Krõll'!#REF!+#REF!+#REF!+#REF!+#REF!+#REF!</f>
        <v>#REF!</v>
      </c>
      <c r="D45" s="255" t="e">
        <f>'1 Krõll'!#REF!+#REF!+#REF!+#REF!+#REF!+#REF!</f>
        <v>#REF!</v>
      </c>
      <c r="E45" s="255" t="e">
        <f>'1 Krõll'!#REF!+#REF!+#REF!+#REF!+#REF!+#REF!</f>
        <v>#REF!</v>
      </c>
      <c r="F45" s="255" t="e">
        <f>'1 Krõll'!#REF!+#REF!+#REF!+#REF!+#REF!+#REF!</f>
        <v>#REF!</v>
      </c>
      <c r="G45" s="51"/>
    </row>
    <row r="46" spans="1:7" x14ac:dyDescent="0.2">
      <c r="A46" s="16" t="s">
        <v>5</v>
      </c>
      <c r="B46" s="17" t="s">
        <v>6</v>
      </c>
      <c r="C46" s="255" t="e">
        <f>'1 Krõll'!#REF!+#REF!+#REF!+#REF!+#REF!+#REF!</f>
        <v>#REF!</v>
      </c>
      <c r="D46" s="255" t="e">
        <f>'1 Krõll'!#REF!+#REF!+#REF!+#REF!+#REF!+#REF!</f>
        <v>#REF!</v>
      </c>
      <c r="E46" s="255" t="e">
        <f>'1 Krõll'!#REF!+#REF!+#REF!+#REF!+#REF!+#REF!</f>
        <v>#REF!</v>
      </c>
      <c r="F46" s="255" t="e">
        <f>'1 Krõll'!#REF!+#REF!+#REF!+#REF!+#REF!+#REF!</f>
        <v>#REF!</v>
      </c>
      <c r="G46" s="51"/>
    </row>
    <row r="47" spans="1:7" x14ac:dyDescent="0.2">
      <c r="A47" s="16" t="s">
        <v>7</v>
      </c>
      <c r="B47" s="17" t="s">
        <v>8</v>
      </c>
      <c r="C47" s="255" t="e">
        <f>'1 Krõll'!#REF!+#REF!+#REF!+#REF!+#REF!+#REF!</f>
        <v>#REF!</v>
      </c>
      <c r="D47" s="255" t="e">
        <f>'1 Krõll'!#REF!+#REF!+#REF!+#REF!+#REF!+#REF!</f>
        <v>#REF!</v>
      </c>
      <c r="E47" s="255" t="e">
        <f>'1 Krõll'!#REF!+#REF!+#REF!+#REF!+#REF!+#REF!</f>
        <v>#REF!</v>
      </c>
      <c r="F47" s="255" t="e">
        <f>'1 Krõll'!#REF!+#REF!+#REF!+#REF!+#REF!+#REF!</f>
        <v>#REF!</v>
      </c>
      <c r="G47" s="51"/>
    </row>
    <row r="48" spans="1:7" x14ac:dyDescent="0.2">
      <c r="A48" s="16" t="s">
        <v>9</v>
      </c>
      <c r="B48" s="17" t="s">
        <v>10</v>
      </c>
      <c r="C48" s="255" t="e">
        <f>'1 Krõll'!#REF!+#REF!+#REF!+#REF!+#REF!+#REF!</f>
        <v>#REF!</v>
      </c>
      <c r="D48" s="255" t="e">
        <f>'1 Krõll'!#REF!+#REF!+#REF!+#REF!+#REF!+#REF!</f>
        <v>#REF!</v>
      </c>
      <c r="E48" s="255" t="e">
        <f>'1 Krõll'!#REF!+#REF!+#REF!+#REF!+#REF!+#REF!</f>
        <v>#REF!</v>
      </c>
      <c r="F48" s="255" t="e">
        <f>'1 Krõll'!#REF!+#REF!+#REF!+#REF!+#REF!+#REF!</f>
        <v>#REF!</v>
      </c>
      <c r="G48" s="51"/>
    </row>
    <row r="49" spans="1:7" x14ac:dyDescent="0.2">
      <c r="A49" s="16" t="s">
        <v>11</v>
      </c>
      <c r="B49" s="17" t="s">
        <v>12</v>
      </c>
      <c r="C49" s="255" t="e">
        <f>'1 Krõll'!#REF!+#REF!+#REF!+#REF!+#REF!+#REF!</f>
        <v>#REF!</v>
      </c>
      <c r="D49" s="255" t="e">
        <f>'1 Krõll'!#REF!+#REF!+#REF!+#REF!+#REF!+#REF!</f>
        <v>#REF!</v>
      </c>
      <c r="E49" s="255" t="e">
        <f>'1 Krõll'!#REF!+#REF!+#REF!+#REF!+#REF!+#REF!</f>
        <v>#REF!</v>
      </c>
      <c r="F49" s="255" t="e">
        <f>'1 Krõll'!#REF!+#REF!+#REF!+#REF!+#REF!+#REF!</f>
        <v>#REF!</v>
      </c>
      <c r="G49" s="51"/>
    </row>
    <row r="50" spans="1:7" x14ac:dyDescent="0.2">
      <c r="A50" s="16" t="s">
        <v>13</v>
      </c>
      <c r="B50" s="17" t="s">
        <v>14</v>
      </c>
      <c r="C50" s="255" t="e">
        <f>'1 Krõll'!#REF!+#REF!+#REF!+#REF!+#REF!+#REF!</f>
        <v>#REF!</v>
      </c>
      <c r="D50" s="255" t="e">
        <f>'1 Krõll'!#REF!+#REF!+#REF!+#REF!+#REF!+#REF!</f>
        <v>#REF!</v>
      </c>
      <c r="E50" s="255" t="e">
        <f>'1 Krõll'!#REF!+#REF!+#REF!+#REF!+#REF!+#REF!</f>
        <v>#REF!</v>
      </c>
      <c r="F50" s="255" t="e">
        <f>'1 Krõll'!#REF!+#REF!+#REF!+#REF!+#REF!+#REF!</f>
        <v>#REF!</v>
      </c>
      <c r="G50" s="51"/>
    </row>
    <row r="51" spans="1:7" x14ac:dyDescent="0.2">
      <c r="A51" s="16" t="s">
        <v>15</v>
      </c>
      <c r="B51" s="17" t="s">
        <v>16</v>
      </c>
      <c r="C51" s="255" t="e">
        <f>'1 Krõll'!#REF!+#REF!+#REF!+#REF!+#REF!+#REF!</f>
        <v>#REF!</v>
      </c>
      <c r="D51" s="255" t="e">
        <f>'1 Krõll'!#REF!+#REF!+#REF!+#REF!+#REF!+#REF!</f>
        <v>#REF!</v>
      </c>
      <c r="E51" s="255" t="e">
        <f>'1 Krõll'!#REF!+#REF!+#REF!+#REF!+#REF!+#REF!</f>
        <v>#REF!</v>
      </c>
      <c r="F51" s="255" t="e">
        <f>'1 Krõll'!#REF!+#REF!+#REF!+#REF!+#REF!+#REF!</f>
        <v>#REF!</v>
      </c>
      <c r="G51" s="51"/>
    </row>
    <row r="52" spans="1:7" x14ac:dyDescent="0.2">
      <c r="A52" s="11" t="s">
        <v>17</v>
      </c>
      <c r="B52" s="12" t="s">
        <v>18</v>
      </c>
      <c r="C52" s="104" t="e">
        <f>'1 Krõll'!#REF!+#REF!+#REF!+#REF!+#REF!+#REF!</f>
        <v>#REF!</v>
      </c>
      <c r="D52" s="104" t="e">
        <f>'1 Krõll'!#REF!+#REF!+#REF!+#REF!+#REF!+#REF!</f>
        <v>#REF!</v>
      </c>
      <c r="E52" s="104" t="e">
        <f>'1 Krõll'!#REF!+#REF!+#REF!+#REF!+#REF!+#REF!</f>
        <v>#REF!</v>
      </c>
      <c r="F52" s="104" t="e">
        <f>'1 Krõll'!#REF!+#REF!+#REF!+#REF!+#REF!+#REF!</f>
        <v>#REF!</v>
      </c>
      <c r="G52" s="20"/>
    </row>
    <row r="53" spans="1:7" x14ac:dyDescent="0.2">
      <c r="A53" s="16" t="s">
        <v>19</v>
      </c>
      <c r="B53" s="17" t="s">
        <v>6</v>
      </c>
      <c r="C53" s="255" t="e">
        <f>'1 Krõll'!#REF!+#REF!+#REF!+#REF!+#REF!+#REF!</f>
        <v>#REF!</v>
      </c>
      <c r="D53" s="255" t="e">
        <f>'1 Krõll'!#REF!+#REF!+#REF!+#REF!+#REF!+#REF!</f>
        <v>#REF!</v>
      </c>
      <c r="E53" s="255" t="e">
        <f>'1 Krõll'!#REF!+#REF!+#REF!+#REF!+#REF!+#REF!</f>
        <v>#REF!</v>
      </c>
      <c r="F53" s="255" t="e">
        <f>'1 Krõll'!#REF!+#REF!+#REF!+#REF!+#REF!+#REF!</f>
        <v>#REF!</v>
      </c>
      <c r="G53" s="51"/>
    </row>
    <row r="54" spans="1:7" x14ac:dyDescent="0.2">
      <c r="A54" s="16" t="s">
        <v>20</v>
      </c>
      <c r="B54" s="17" t="s">
        <v>8</v>
      </c>
      <c r="C54" s="255" t="e">
        <f>'1 Krõll'!#REF!+#REF!+#REF!+#REF!+#REF!+#REF!</f>
        <v>#REF!</v>
      </c>
      <c r="D54" s="255" t="e">
        <f>'1 Krõll'!#REF!+#REF!+#REF!+#REF!+#REF!+#REF!</f>
        <v>#REF!</v>
      </c>
      <c r="E54" s="255" t="e">
        <f>'1 Krõll'!#REF!+#REF!+#REF!+#REF!+#REF!+#REF!</f>
        <v>#REF!</v>
      </c>
      <c r="F54" s="255" t="e">
        <f>'1 Krõll'!#REF!+#REF!+#REF!+#REF!+#REF!+#REF!</f>
        <v>#REF!</v>
      </c>
      <c r="G54" s="51"/>
    </row>
    <row r="55" spans="1:7" x14ac:dyDescent="0.2">
      <c r="A55" s="16" t="s">
        <v>21</v>
      </c>
      <c r="B55" s="17" t="s">
        <v>10</v>
      </c>
      <c r="C55" s="255" t="e">
        <f>'1 Krõll'!#REF!+#REF!+#REF!+#REF!+#REF!+#REF!</f>
        <v>#REF!</v>
      </c>
      <c r="D55" s="255" t="e">
        <f>'1 Krõll'!#REF!+#REF!+#REF!+#REF!+#REF!+#REF!</f>
        <v>#REF!</v>
      </c>
      <c r="E55" s="255" t="e">
        <f>'1 Krõll'!#REF!+#REF!+#REF!+#REF!+#REF!+#REF!</f>
        <v>#REF!</v>
      </c>
      <c r="F55" s="255" t="e">
        <f>'1 Krõll'!#REF!+#REF!+#REF!+#REF!+#REF!+#REF!</f>
        <v>#REF!</v>
      </c>
      <c r="G55" s="51"/>
    </row>
    <row r="56" spans="1:7" x14ac:dyDescent="0.2">
      <c r="A56" s="16" t="s">
        <v>22</v>
      </c>
      <c r="B56" s="17" t="s">
        <v>16</v>
      </c>
      <c r="C56" s="255" t="e">
        <f>'1 Krõll'!#REF!+#REF!+#REF!+#REF!+#REF!+#REF!</f>
        <v>#REF!</v>
      </c>
      <c r="D56" s="255" t="e">
        <f>'1 Krõll'!#REF!+#REF!+#REF!+#REF!+#REF!+#REF!</f>
        <v>#REF!</v>
      </c>
      <c r="E56" s="255" t="e">
        <f>'1 Krõll'!#REF!+#REF!+#REF!+#REF!+#REF!+#REF!</f>
        <v>#REF!</v>
      </c>
      <c r="F56" s="255" t="e">
        <f>'1 Krõll'!#REF!+#REF!+#REF!+#REF!+#REF!+#REF!</f>
        <v>#REF!</v>
      </c>
      <c r="G56" s="51"/>
    </row>
    <row r="57" spans="1:7" x14ac:dyDescent="0.2">
      <c r="A57" s="11" t="s">
        <v>23</v>
      </c>
      <c r="B57" s="12" t="s">
        <v>24</v>
      </c>
      <c r="C57" s="104" t="e">
        <f>'1 Krõll'!#REF!+#REF!+#REF!+#REF!+#REF!+#REF!</f>
        <v>#REF!</v>
      </c>
      <c r="D57" s="104" t="e">
        <f>'1 Krõll'!#REF!+#REF!+#REF!+#REF!+#REF!+#REF!</f>
        <v>#REF!</v>
      </c>
      <c r="E57" s="104" t="e">
        <f>'1 Krõll'!#REF!+#REF!+#REF!+#REF!+#REF!+#REF!</f>
        <v>#REF!</v>
      </c>
      <c r="F57" s="104" t="e">
        <f>'1 Krõll'!#REF!+#REF!+#REF!+#REF!+#REF!+#REF!</f>
        <v>#REF!</v>
      </c>
      <c r="G57" s="20"/>
    </row>
    <row r="58" spans="1:7" x14ac:dyDescent="0.2">
      <c r="A58" s="16" t="s">
        <v>25</v>
      </c>
      <c r="B58" s="17" t="s">
        <v>26</v>
      </c>
      <c r="C58" s="255" t="e">
        <f>'1 Krõll'!#REF!+#REF!+#REF!+#REF!+#REF!+#REF!</f>
        <v>#REF!</v>
      </c>
      <c r="D58" s="255" t="e">
        <f>'1 Krõll'!#REF!+#REF!+#REF!+#REF!+#REF!+#REF!</f>
        <v>#REF!</v>
      </c>
      <c r="E58" s="255" t="e">
        <f>'1 Krõll'!#REF!+#REF!+#REF!+#REF!+#REF!+#REF!</f>
        <v>#REF!</v>
      </c>
      <c r="F58" s="255" t="e">
        <f>'1 Krõll'!#REF!+#REF!+#REF!+#REF!+#REF!+#REF!</f>
        <v>#REF!</v>
      </c>
      <c r="G58" s="56"/>
    </row>
    <row r="59" spans="1:7" x14ac:dyDescent="0.2">
      <c r="A59" s="16" t="s">
        <v>27</v>
      </c>
      <c r="B59" s="17" t="s">
        <v>28</v>
      </c>
      <c r="C59" s="255" t="e">
        <f>'1 Krõll'!#REF!+#REF!+#REF!+#REF!+#REF!+#REF!</f>
        <v>#REF!</v>
      </c>
      <c r="D59" s="255" t="e">
        <f>'1 Krõll'!#REF!+#REF!+#REF!+#REF!+#REF!+#REF!</f>
        <v>#REF!</v>
      </c>
      <c r="E59" s="255" t="e">
        <f>'1 Krõll'!#REF!+#REF!+#REF!+#REF!+#REF!+#REF!</f>
        <v>#REF!</v>
      </c>
      <c r="F59" s="255" t="e">
        <f>'1 Krõll'!#REF!+#REF!+#REF!+#REF!+#REF!+#REF!</f>
        <v>#REF!</v>
      </c>
      <c r="G59" s="56"/>
    </row>
    <row r="60" spans="1:7" x14ac:dyDescent="0.2">
      <c r="A60" s="16" t="s">
        <v>29</v>
      </c>
      <c r="B60" s="17" t="s">
        <v>12</v>
      </c>
      <c r="C60" s="255" t="e">
        <f>'1 Krõll'!#REF!+#REF!+#REF!+#REF!+#REF!+#REF!</f>
        <v>#REF!</v>
      </c>
      <c r="D60" s="255" t="e">
        <f>'1 Krõll'!#REF!+#REF!+#REF!+#REF!+#REF!+#REF!</f>
        <v>#REF!</v>
      </c>
      <c r="E60" s="255" t="e">
        <f>'1 Krõll'!#REF!+#REF!+#REF!+#REF!+#REF!+#REF!</f>
        <v>#REF!</v>
      </c>
      <c r="F60" s="255" t="e">
        <f>'1 Krõll'!#REF!+#REF!+#REF!+#REF!+#REF!+#REF!</f>
        <v>#REF!</v>
      </c>
      <c r="G60" s="56"/>
    </row>
    <row r="61" spans="1:7" x14ac:dyDescent="0.2">
      <c r="A61" s="16" t="s">
        <v>30</v>
      </c>
      <c r="B61" s="17" t="s">
        <v>14</v>
      </c>
      <c r="C61" s="255" t="e">
        <f>'1 Krõll'!#REF!+#REF!+#REF!+#REF!+#REF!+#REF!</f>
        <v>#REF!</v>
      </c>
      <c r="D61" s="255" t="e">
        <f>'1 Krõll'!#REF!+#REF!+#REF!+#REF!+#REF!+#REF!</f>
        <v>#REF!</v>
      </c>
      <c r="E61" s="255" t="e">
        <f>'1 Krõll'!#REF!+#REF!+#REF!+#REF!+#REF!+#REF!</f>
        <v>#REF!</v>
      </c>
      <c r="F61" s="255" t="e">
        <f>'1 Krõll'!#REF!+#REF!+#REF!+#REF!+#REF!+#REF!</f>
        <v>#REF!</v>
      </c>
      <c r="G61" s="56"/>
    </row>
    <row r="62" spans="1:7" x14ac:dyDescent="0.2">
      <c r="A62" s="16" t="s">
        <v>31</v>
      </c>
      <c r="B62" s="17" t="s">
        <v>32</v>
      </c>
      <c r="C62" s="255" t="e">
        <f>'1 Krõll'!#REF!+#REF!+#REF!+#REF!+#REF!+#REF!</f>
        <v>#REF!</v>
      </c>
      <c r="D62" s="255" t="e">
        <f>'1 Krõll'!#REF!+#REF!+#REF!+#REF!+#REF!+#REF!</f>
        <v>#REF!</v>
      </c>
      <c r="E62" s="255" t="e">
        <f>'1 Krõll'!#REF!+#REF!+#REF!+#REF!+#REF!+#REF!</f>
        <v>#REF!</v>
      </c>
      <c r="F62" s="255" t="e">
        <f>'1 Krõll'!#REF!+#REF!+#REF!+#REF!+#REF!+#REF!</f>
        <v>#REF!</v>
      </c>
      <c r="G62" s="51"/>
    </row>
    <row r="63" spans="1:7" x14ac:dyDescent="0.2">
      <c r="A63" s="16" t="s">
        <v>33</v>
      </c>
      <c r="B63" s="17" t="s">
        <v>34</v>
      </c>
      <c r="C63" s="255" t="e">
        <f>'1 Krõll'!#REF!+#REF!+#REF!+#REF!+#REF!+#REF!</f>
        <v>#REF!</v>
      </c>
      <c r="D63" s="255" t="e">
        <f>'1 Krõll'!#REF!+#REF!+#REF!+#REF!+#REF!+#REF!</f>
        <v>#REF!</v>
      </c>
      <c r="E63" s="255" t="e">
        <f>'1 Krõll'!#REF!+#REF!+#REF!+#REF!+#REF!+#REF!</f>
        <v>#REF!</v>
      </c>
      <c r="F63" s="255" t="e">
        <f>'1 Krõll'!#REF!+#REF!+#REF!+#REF!+#REF!+#REF!</f>
        <v>#REF!</v>
      </c>
      <c r="G63" s="56"/>
    </row>
    <row r="64" spans="1:7" x14ac:dyDescent="0.2">
      <c r="A64" s="11" t="s">
        <v>35</v>
      </c>
      <c r="B64" s="12" t="s">
        <v>36</v>
      </c>
      <c r="C64" s="104" t="e">
        <f>'1 Krõll'!#REF!+#REF!+#REF!+#REF!+#REF!+#REF!</f>
        <v>#REF!</v>
      </c>
      <c r="D64" s="104" t="e">
        <f>'1 Krõll'!#REF!+#REF!+#REF!+#REF!+#REF!+#REF!</f>
        <v>#REF!</v>
      </c>
      <c r="E64" s="104" t="e">
        <f>'1 Krõll'!#REF!+#REF!+#REF!+#REF!+#REF!+#REF!</f>
        <v>#REF!</v>
      </c>
      <c r="F64" s="104" t="e">
        <f>'1 Krõll'!#REF!+#REF!+#REF!+#REF!+#REF!+#REF!</f>
        <v>#REF!</v>
      </c>
      <c r="G64" s="20"/>
    </row>
    <row r="65" spans="1:7" x14ac:dyDescent="0.2">
      <c r="A65" s="16" t="s">
        <v>37</v>
      </c>
      <c r="B65" s="17" t="s">
        <v>38</v>
      </c>
      <c r="C65" s="255" t="e">
        <f>'1 Krõll'!#REF!+#REF!+#REF!+#REF!+#REF!+#REF!</f>
        <v>#REF!</v>
      </c>
      <c r="D65" s="255" t="e">
        <f>'1 Krõll'!#REF!+#REF!+#REF!+#REF!+#REF!+#REF!</f>
        <v>#REF!</v>
      </c>
      <c r="E65" s="255" t="e">
        <f>'1 Krõll'!#REF!+#REF!+#REF!+#REF!+#REF!+#REF!</f>
        <v>#REF!</v>
      </c>
      <c r="F65" s="255" t="e">
        <f>'1 Krõll'!#REF!+#REF!+#REF!+#REF!+#REF!+#REF!</f>
        <v>#REF!</v>
      </c>
      <c r="G65" s="51"/>
    </row>
    <row r="66" spans="1:7" x14ac:dyDescent="0.2">
      <c r="A66" s="16" t="s">
        <v>39</v>
      </c>
      <c r="B66" s="17" t="s">
        <v>40</v>
      </c>
      <c r="C66" s="255" t="e">
        <f>'1 Krõll'!#REF!+#REF!+#REF!+#REF!+#REF!+#REF!</f>
        <v>#REF!</v>
      </c>
      <c r="D66" s="255" t="e">
        <f>'1 Krõll'!#REF!+#REF!+#REF!+#REF!+#REF!+#REF!</f>
        <v>#REF!</v>
      </c>
      <c r="E66" s="255" t="e">
        <f>'1 Krõll'!#REF!+#REF!+#REF!+#REF!+#REF!+#REF!</f>
        <v>#REF!</v>
      </c>
      <c r="F66" s="255" t="e">
        <f>'1 Krõll'!#REF!+#REF!+#REF!+#REF!+#REF!+#REF!</f>
        <v>#REF!</v>
      </c>
      <c r="G66" s="51"/>
    </row>
    <row r="67" spans="1:7" x14ac:dyDescent="0.2">
      <c r="A67" s="16" t="s">
        <v>41</v>
      </c>
      <c r="B67" s="17" t="s">
        <v>42</v>
      </c>
      <c r="C67" s="255" t="e">
        <f>'1 Krõll'!#REF!+#REF!+#REF!+#REF!+#REF!+#REF!</f>
        <v>#REF!</v>
      </c>
      <c r="D67" s="255" t="e">
        <f>'1 Krõll'!#REF!+#REF!+#REF!+#REF!+#REF!+#REF!</f>
        <v>#REF!</v>
      </c>
      <c r="E67" s="255" t="e">
        <f>'1 Krõll'!#REF!+#REF!+#REF!+#REF!+#REF!+#REF!</f>
        <v>#REF!</v>
      </c>
      <c r="F67" s="255" t="e">
        <f>'1 Krõll'!#REF!+#REF!+#REF!+#REF!+#REF!+#REF!</f>
        <v>#REF!</v>
      </c>
      <c r="G67" s="51"/>
    </row>
    <row r="68" spans="1:7" x14ac:dyDescent="0.2">
      <c r="A68" s="16" t="s">
        <v>43</v>
      </c>
      <c r="B68" s="17" t="s">
        <v>44</v>
      </c>
      <c r="C68" s="255" t="e">
        <f>'1 Krõll'!#REF!+#REF!+#REF!+#REF!+#REF!+#REF!</f>
        <v>#REF!</v>
      </c>
      <c r="D68" s="255" t="e">
        <f>'1 Krõll'!#REF!+#REF!+#REF!+#REF!+#REF!+#REF!</f>
        <v>#REF!</v>
      </c>
      <c r="E68" s="255" t="e">
        <f>'1 Krõll'!#REF!+#REF!+#REF!+#REF!+#REF!+#REF!</f>
        <v>#REF!</v>
      </c>
      <c r="F68" s="255" t="e">
        <f>'1 Krõll'!#REF!+#REF!+#REF!+#REF!+#REF!+#REF!</f>
        <v>#REF!</v>
      </c>
      <c r="G68" s="51"/>
    </row>
    <row r="69" spans="1:7" x14ac:dyDescent="0.2">
      <c r="A69" s="16" t="s">
        <v>45</v>
      </c>
      <c r="B69" s="17" t="s">
        <v>46</v>
      </c>
      <c r="C69" s="255" t="e">
        <f>'1 Krõll'!#REF!+#REF!+#REF!+#REF!+#REF!+#REF!</f>
        <v>#REF!</v>
      </c>
      <c r="D69" s="255" t="e">
        <f>'1 Krõll'!#REF!+#REF!+#REF!+#REF!+#REF!+#REF!</f>
        <v>#REF!</v>
      </c>
      <c r="E69" s="255" t="e">
        <f>'1 Krõll'!#REF!+#REF!+#REF!+#REF!+#REF!+#REF!</f>
        <v>#REF!</v>
      </c>
      <c r="F69" s="255" t="e">
        <f>'1 Krõll'!#REF!+#REF!+#REF!+#REF!+#REF!+#REF!</f>
        <v>#REF!</v>
      </c>
      <c r="G69" s="51"/>
    </row>
    <row r="70" spans="1:7" x14ac:dyDescent="0.2">
      <c r="A70" s="16" t="s">
        <v>47</v>
      </c>
      <c r="B70" s="17" t="s">
        <v>48</v>
      </c>
      <c r="C70" s="255" t="e">
        <f>'1 Krõll'!#REF!+#REF!+#REF!+#REF!+#REF!+#REF!</f>
        <v>#REF!</v>
      </c>
      <c r="D70" s="255" t="e">
        <f>'1 Krõll'!#REF!+#REF!+#REF!+#REF!+#REF!+#REF!</f>
        <v>#REF!</v>
      </c>
      <c r="E70" s="255" t="e">
        <f>'1 Krõll'!#REF!+#REF!+#REF!+#REF!+#REF!+#REF!</f>
        <v>#REF!</v>
      </c>
      <c r="F70" s="255" t="e">
        <f>'1 Krõll'!#REF!+#REF!+#REF!+#REF!+#REF!+#REF!</f>
        <v>#REF!</v>
      </c>
      <c r="G70" s="51"/>
    </row>
    <row r="71" spans="1:7" x14ac:dyDescent="0.2">
      <c r="A71" s="11" t="s">
        <v>49</v>
      </c>
      <c r="B71" s="13" t="s">
        <v>50</v>
      </c>
      <c r="C71" s="104" t="e">
        <f>'1 Krõll'!#REF!+#REF!+#REF!+#REF!+#REF!+#REF!</f>
        <v>#REF!</v>
      </c>
      <c r="D71" s="104" t="e">
        <f>'1 Krõll'!#REF!+#REF!+#REF!+#REF!+#REF!+#REF!</f>
        <v>#REF!</v>
      </c>
      <c r="E71" s="104" t="e">
        <f>'1 Krõll'!#REF!+#REF!+#REF!+#REF!+#REF!+#REF!</f>
        <v>#REF!</v>
      </c>
      <c r="F71" s="104" t="e">
        <f>'1 Krõll'!#REF!+#REF!+#REF!+#REF!+#REF!+#REF!</f>
        <v>#REF!</v>
      </c>
      <c r="G71" s="20"/>
    </row>
    <row r="72" spans="1:7" x14ac:dyDescent="0.2">
      <c r="A72" s="16" t="s">
        <v>51</v>
      </c>
      <c r="B72" s="17" t="s">
        <v>52</v>
      </c>
      <c r="C72" s="255" t="e">
        <f>'1 Krõll'!#REF!+#REF!+#REF!+#REF!+#REF!+#REF!</f>
        <v>#REF!</v>
      </c>
      <c r="D72" s="255" t="e">
        <f>'1 Krõll'!#REF!+#REF!+#REF!+#REF!+#REF!+#REF!</f>
        <v>#REF!</v>
      </c>
      <c r="E72" s="255" t="e">
        <f>'1 Krõll'!#REF!+#REF!+#REF!+#REF!+#REF!+#REF!</f>
        <v>#REF!</v>
      </c>
      <c r="F72" s="255" t="e">
        <f>'1 Krõll'!#REF!+#REF!+#REF!+#REF!+#REF!+#REF!</f>
        <v>#REF!</v>
      </c>
      <c r="G72" s="51"/>
    </row>
    <row r="73" spans="1:7" x14ac:dyDescent="0.2">
      <c r="A73" s="16" t="s">
        <v>53</v>
      </c>
      <c r="B73" s="17" t="s">
        <v>54</v>
      </c>
      <c r="C73" s="255" t="e">
        <f>'1 Krõll'!#REF!+#REF!+#REF!+#REF!+#REF!+#REF!</f>
        <v>#REF!</v>
      </c>
      <c r="D73" s="255" t="e">
        <f>'1 Krõll'!#REF!+#REF!+#REF!+#REF!+#REF!+#REF!</f>
        <v>#REF!</v>
      </c>
      <c r="E73" s="255" t="e">
        <f>'1 Krõll'!#REF!+#REF!+#REF!+#REF!+#REF!+#REF!</f>
        <v>#REF!</v>
      </c>
      <c r="F73" s="255" t="e">
        <f>'1 Krõll'!#REF!+#REF!+#REF!+#REF!+#REF!+#REF!</f>
        <v>#REF!</v>
      </c>
      <c r="G73" s="51"/>
    </row>
    <row r="74" spans="1:7" x14ac:dyDescent="0.2">
      <c r="A74" s="16" t="s">
        <v>70</v>
      </c>
      <c r="B74" s="17" t="s">
        <v>71</v>
      </c>
      <c r="C74" s="255" t="e">
        <f>'1 Krõll'!#REF!+#REF!+#REF!+#REF!+#REF!+#REF!</f>
        <v>#REF!</v>
      </c>
      <c r="D74" s="255" t="e">
        <f>'1 Krõll'!#REF!+#REF!+#REF!+#REF!+#REF!+#REF!</f>
        <v>#REF!</v>
      </c>
      <c r="E74" s="255" t="e">
        <f>'1 Krõll'!#REF!+#REF!+#REF!+#REF!+#REF!+#REF!</f>
        <v>#REF!</v>
      </c>
      <c r="F74" s="255" t="e">
        <f>'1 Krõll'!#REF!+#REF!+#REF!+#REF!+#REF!+#REF!</f>
        <v>#REF!</v>
      </c>
      <c r="G74" s="51"/>
    </row>
    <row r="75" spans="1:7" x14ac:dyDescent="0.2">
      <c r="A75" s="16" t="s">
        <v>72</v>
      </c>
      <c r="B75" s="17" t="s">
        <v>73</v>
      </c>
      <c r="C75" s="255" t="e">
        <f>'1 Krõll'!#REF!+#REF!+#REF!+#REF!+#REF!+#REF!</f>
        <v>#REF!</v>
      </c>
      <c r="D75" s="255" t="e">
        <f>'1 Krõll'!#REF!+#REF!+#REF!+#REF!+#REF!+#REF!</f>
        <v>#REF!</v>
      </c>
      <c r="E75" s="255" t="e">
        <f>'1 Krõll'!#REF!+#REF!+#REF!+#REF!+#REF!+#REF!</f>
        <v>#REF!</v>
      </c>
      <c r="F75" s="255" t="e">
        <f>'1 Krõll'!#REF!+#REF!+#REF!+#REF!+#REF!+#REF!</f>
        <v>#REF!</v>
      </c>
      <c r="G75" s="51"/>
    </row>
    <row r="76" spans="1:7" x14ac:dyDescent="0.2">
      <c r="A76" s="16" t="s">
        <v>74</v>
      </c>
      <c r="B76" s="17" t="s">
        <v>75</v>
      </c>
      <c r="C76" s="255" t="e">
        <f>'1 Krõll'!#REF!+#REF!+#REF!+#REF!+#REF!+#REF!</f>
        <v>#REF!</v>
      </c>
      <c r="D76" s="255" t="e">
        <f>'1 Krõll'!#REF!+#REF!+#REF!+#REF!+#REF!+#REF!</f>
        <v>#REF!</v>
      </c>
      <c r="E76" s="255" t="e">
        <f>'1 Krõll'!#REF!+#REF!+#REF!+#REF!+#REF!+#REF!</f>
        <v>#REF!</v>
      </c>
      <c r="F76" s="255" t="e">
        <f>'1 Krõll'!#REF!+#REF!+#REF!+#REF!+#REF!+#REF!</f>
        <v>#REF!</v>
      </c>
      <c r="G76" s="51"/>
    </row>
    <row r="77" spans="1:7" x14ac:dyDescent="0.2">
      <c r="A77" s="16" t="s">
        <v>76</v>
      </c>
      <c r="B77" s="17" t="s">
        <v>77</v>
      </c>
      <c r="C77" s="255" t="e">
        <f>'1 Krõll'!#REF!+#REF!+#REF!+#REF!+#REF!+#REF!</f>
        <v>#REF!</v>
      </c>
      <c r="D77" s="255" t="e">
        <f>'1 Krõll'!#REF!+#REF!+#REF!+#REF!+#REF!+#REF!</f>
        <v>#REF!</v>
      </c>
      <c r="E77" s="255" t="e">
        <f>'1 Krõll'!#REF!+#REF!+#REF!+#REF!+#REF!+#REF!</f>
        <v>#REF!</v>
      </c>
      <c r="F77" s="255" t="e">
        <f>'1 Krõll'!#REF!+#REF!+#REF!+#REF!+#REF!+#REF!</f>
        <v>#REF!</v>
      </c>
      <c r="G77" s="51"/>
    </row>
    <row r="78" spans="1:7" x14ac:dyDescent="0.2">
      <c r="A78" s="11" t="s">
        <v>78</v>
      </c>
      <c r="B78" s="24" t="s">
        <v>79</v>
      </c>
      <c r="C78" s="104" t="e">
        <f>'1 Krõll'!#REF!+#REF!+#REF!+#REF!+#REF!+#REF!</f>
        <v>#REF!</v>
      </c>
      <c r="D78" s="104" t="e">
        <f>'1 Krõll'!#REF!+#REF!+#REF!+#REF!+#REF!+#REF!</f>
        <v>#REF!</v>
      </c>
      <c r="E78" s="104" t="e">
        <f>'1 Krõll'!#REF!+#REF!+#REF!+#REF!+#REF!+#REF!</f>
        <v>#REF!</v>
      </c>
      <c r="F78" s="104" t="e">
        <f>'1 Krõll'!#REF!+#REF!+#REF!+#REF!+#REF!+#REF!</f>
        <v>#REF!</v>
      </c>
      <c r="G78" s="58"/>
    </row>
    <row r="79" spans="1:7" x14ac:dyDescent="0.2">
      <c r="A79" s="11" t="s">
        <v>80</v>
      </c>
      <c r="B79" s="12" t="s">
        <v>81</v>
      </c>
      <c r="C79" s="104" t="e">
        <f>'1 Krõll'!#REF!+#REF!+#REF!+#REF!+#REF!+#REF!</f>
        <v>#REF!</v>
      </c>
      <c r="D79" s="104" t="e">
        <f>'1 Krõll'!#REF!+#REF!+#REF!+#REF!+#REF!+#REF!</f>
        <v>#REF!</v>
      </c>
      <c r="E79" s="104" t="e">
        <f>'1 Krõll'!#REF!+#REF!+#REF!+#REF!+#REF!+#REF!</f>
        <v>#REF!</v>
      </c>
      <c r="F79" s="104" t="e">
        <f>'1 Krõll'!#REF!+#REF!+#REF!+#REF!+#REF!+#REF!</f>
        <v>#REF!</v>
      </c>
      <c r="G79" s="47"/>
    </row>
    <row r="80" spans="1:7" x14ac:dyDescent="0.2">
      <c r="A80" s="11" t="s">
        <v>82</v>
      </c>
      <c r="B80" s="12" t="s">
        <v>83</v>
      </c>
      <c r="C80" s="104" t="e">
        <f>'1 Krõll'!#REF!+#REF!+#REF!+#REF!+#REF!+#REF!</f>
        <v>#REF!</v>
      </c>
      <c r="D80" s="104" t="e">
        <f>'1 Krõll'!#REF!+#REF!+#REF!+#REF!+#REF!+#REF!</f>
        <v>#REF!</v>
      </c>
      <c r="E80" s="104" t="e">
        <f>'1 Krõll'!#REF!+#REF!+#REF!+#REF!+#REF!+#REF!</f>
        <v>#REF!</v>
      </c>
      <c r="F80" s="104" t="e">
        <f>'1 Krõll'!#REF!+#REF!+#REF!+#REF!+#REF!+#REF!</f>
        <v>#REF!</v>
      </c>
      <c r="G80" s="20"/>
    </row>
    <row r="81" spans="1:7" x14ac:dyDescent="0.2">
      <c r="A81" s="16" t="s">
        <v>84</v>
      </c>
      <c r="B81" s="17" t="s">
        <v>85</v>
      </c>
      <c r="C81" s="255" t="e">
        <f>'1 Krõll'!#REF!+#REF!+#REF!+#REF!+#REF!+#REF!</f>
        <v>#REF!</v>
      </c>
      <c r="D81" s="255" t="e">
        <f>'1 Krõll'!#REF!+#REF!+#REF!+#REF!+#REF!+#REF!</f>
        <v>#REF!</v>
      </c>
      <c r="E81" s="255" t="e">
        <f>'1 Krõll'!#REF!+#REF!+#REF!+#REF!+#REF!+#REF!</f>
        <v>#REF!</v>
      </c>
      <c r="F81" s="255" t="e">
        <f>'1 Krõll'!#REF!+#REF!+#REF!+#REF!+#REF!+#REF!</f>
        <v>#REF!</v>
      </c>
      <c r="G81" s="51"/>
    </row>
    <row r="82" spans="1:7" x14ac:dyDescent="0.2">
      <c r="A82" s="16" t="s">
        <v>86</v>
      </c>
      <c r="B82" s="17" t="s">
        <v>87</v>
      </c>
      <c r="C82" s="255" t="e">
        <f>'1 Krõll'!#REF!+#REF!+#REF!+#REF!+#REF!+#REF!</f>
        <v>#REF!</v>
      </c>
      <c r="D82" s="255" t="e">
        <f>'1 Krõll'!#REF!+#REF!+#REF!+#REF!+#REF!+#REF!</f>
        <v>#REF!</v>
      </c>
      <c r="E82" s="255" t="e">
        <f>'1 Krõll'!#REF!+#REF!+#REF!+#REF!+#REF!+#REF!</f>
        <v>#REF!</v>
      </c>
      <c r="F82" s="255" t="e">
        <f>'1 Krõll'!#REF!+#REF!+#REF!+#REF!+#REF!+#REF!</f>
        <v>#REF!</v>
      </c>
      <c r="G82" s="51"/>
    </row>
    <row r="83" spans="1:7" x14ac:dyDescent="0.2">
      <c r="A83" s="16" t="s">
        <v>88</v>
      </c>
      <c r="B83" s="17" t="s">
        <v>89</v>
      </c>
      <c r="C83" s="255" t="e">
        <f>'1 Krõll'!#REF!+#REF!+#REF!+#REF!+#REF!+#REF!</f>
        <v>#REF!</v>
      </c>
      <c r="D83" s="255" t="e">
        <f>'1 Krõll'!#REF!+#REF!+#REF!+#REF!+#REF!+#REF!</f>
        <v>#REF!</v>
      </c>
      <c r="E83" s="255" t="e">
        <f>'1 Krõll'!#REF!+#REF!+#REF!+#REF!+#REF!+#REF!</f>
        <v>#REF!</v>
      </c>
      <c r="F83" s="255" t="e">
        <f>'1 Krõll'!#REF!+#REF!+#REF!+#REF!+#REF!+#REF!</f>
        <v>#REF!</v>
      </c>
      <c r="G83" s="51"/>
    </row>
    <row r="84" spans="1:7" x14ac:dyDescent="0.2">
      <c r="A84" s="11" t="s">
        <v>90</v>
      </c>
      <c r="B84" s="12" t="s">
        <v>91</v>
      </c>
      <c r="C84" s="104" t="e">
        <f>'1 Krõll'!#REF!+#REF!+#REF!+#REF!+#REF!+#REF!</f>
        <v>#REF!</v>
      </c>
      <c r="D84" s="104" t="e">
        <f>'1 Krõll'!#REF!+#REF!+#REF!+#REF!+#REF!+#REF!</f>
        <v>#REF!</v>
      </c>
      <c r="E84" s="104" t="e">
        <f>'1 Krõll'!#REF!+#REF!+#REF!+#REF!+#REF!+#REF!</f>
        <v>#REF!</v>
      </c>
      <c r="F84" s="104" t="e">
        <f>'1 Krõll'!#REF!+#REF!+#REF!+#REF!+#REF!+#REF!</f>
        <v>#REF!</v>
      </c>
      <c r="G84" s="57"/>
    </row>
    <row r="85" spans="1:7" x14ac:dyDescent="0.2">
      <c r="A85" s="11" t="s">
        <v>92</v>
      </c>
      <c r="B85" s="12" t="s">
        <v>93</v>
      </c>
      <c r="C85" s="104" t="e">
        <f>'1 Krõll'!#REF!+#REF!+#REF!+#REF!+#REF!+#REF!</f>
        <v>#REF!</v>
      </c>
      <c r="D85" s="104" t="e">
        <f>'1 Krõll'!#REF!+#REF!+#REF!+#REF!+#REF!+#REF!</f>
        <v>#REF!</v>
      </c>
      <c r="E85" s="104" t="e">
        <f>'1 Krõll'!#REF!+#REF!+#REF!+#REF!+#REF!+#REF!</f>
        <v>#REF!</v>
      </c>
      <c r="F85" s="104" t="e">
        <f>'1 Krõll'!#REF!+#REF!+#REF!+#REF!+#REF!+#REF!</f>
        <v>#REF!</v>
      </c>
      <c r="G85" s="20"/>
    </row>
    <row r="86" spans="1:7" x14ac:dyDescent="0.2">
      <c r="A86" s="16" t="s">
        <v>94</v>
      </c>
      <c r="B86" s="17" t="s">
        <v>95</v>
      </c>
      <c r="C86" s="255" t="e">
        <f>'1 Krõll'!#REF!+#REF!+#REF!+#REF!+#REF!+#REF!</f>
        <v>#REF!</v>
      </c>
      <c r="D86" s="255" t="e">
        <f>'1 Krõll'!#REF!+#REF!+#REF!+#REF!+#REF!+#REF!</f>
        <v>#REF!</v>
      </c>
      <c r="E86" s="255" t="e">
        <f>'1 Krõll'!#REF!+#REF!+#REF!+#REF!+#REF!+#REF!</f>
        <v>#REF!</v>
      </c>
      <c r="F86" s="255" t="e">
        <f>'1 Krõll'!#REF!+#REF!+#REF!+#REF!+#REF!+#REF!</f>
        <v>#REF!</v>
      </c>
      <c r="G86" s="51"/>
    </row>
    <row r="87" spans="1:7" x14ac:dyDescent="0.2">
      <c r="A87" s="16" t="s">
        <v>96</v>
      </c>
      <c r="B87" s="17" t="s">
        <v>97</v>
      </c>
      <c r="C87" s="255" t="e">
        <f>'1 Krõll'!#REF!+#REF!+#REF!+#REF!+#REF!+#REF!</f>
        <v>#REF!</v>
      </c>
      <c r="D87" s="255" t="e">
        <f>'1 Krõll'!#REF!+#REF!+#REF!+#REF!+#REF!+#REF!</f>
        <v>#REF!</v>
      </c>
      <c r="E87" s="255" t="e">
        <f>'1 Krõll'!#REF!+#REF!+#REF!+#REF!+#REF!+#REF!</f>
        <v>#REF!</v>
      </c>
      <c r="F87" s="255" t="e">
        <f>'1 Krõll'!#REF!+#REF!+#REF!+#REF!+#REF!+#REF!</f>
        <v>#REF!</v>
      </c>
      <c r="G87" s="51"/>
    </row>
    <row r="88" spans="1:7" x14ac:dyDescent="0.2">
      <c r="A88" s="16" t="s">
        <v>98</v>
      </c>
      <c r="B88" s="17" t="s">
        <v>99</v>
      </c>
      <c r="C88" s="255" t="e">
        <f>'1 Krõll'!#REF!+#REF!+#REF!+#REF!+#REF!+#REF!</f>
        <v>#REF!</v>
      </c>
      <c r="D88" s="255" t="e">
        <f>'1 Krõll'!#REF!+#REF!+#REF!+#REF!+#REF!+#REF!</f>
        <v>#REF!</v>
      </c>
      <c r="E88" s="255" t="e">
        <f>'1 Krõll'!#REF!+#REF!+#REF!+#REF!+#REF!+#REF!</f>
        <v>#REF!</v>
      </c>
      <c r="F88" s="255" t="e">
        <f>'1 Krõll'!#REF!+#REF!+#REF!+#REF!+#REF!+#REF!</f>
        <v>#REF!</v>
      </c>
      <c r="G88" s="51"/>
    </row>
    <row r="89" spans="1:7" x14ac:dyDescent="0.2">
      <c r="A89" s="16" t="s">
        <v>100</v>
      </c>
      <c r="B89" s="17" t="s">
        <v>101</v>
      </c>
      <c r="C89" s="255" t="e">
        <f>'1 Krõll'!#REF!+#REF!+#REF!+#REF!+#REF!+#REF!</f>
        <v>#REF!</v>
      </c>
      <c r="D89" s="255" t="e">
        <f>'1 Krõll'!#REF!+#REF!+#REF!+#REF!+#REF!+#REF!</f>
        <v>#REF!</v>
      </c>
      <c r="E89" s="255" t="e">
        <f>'1 Krõll'!#REF!+#REF!+#REF!+#REF!+#REF!+#REF!</f>
        <v>#REF!</v>
      </c>
      <c r="F89" s="255" t="e">
        <f>'1 Krõll'!#REF!+#REF!+#REF!+#REF!+#REF!+#REF!</f>
        <v>#REF!</v>
      </c>
      <c r="G89" s="51"/>
    </row>
    <row r="90" spans="1:7" x14ac:dyDescent="0.2">
      <c r="A90" s="16" t="s">
        <v>102</v>
      </c>
      <c r="B90" s="17" t="s">
        <v>103</v>
      </c>
      <c r="C90" s="255" t="e">
        <f>'1 Krõll'!#REF!+#REF!+#REF!+#REF!+#REF!+#REF!</f>
        <v>#REF!</v>
      </c>
      <c r="D90" s="255" t="e">
        <f>'1 Krõll'!#REF!+#REF!+#REF!+#REF!+#REF!+#REF!</f>
        <v>#REF!</v>
      </c>
      <c r="E90" s="255" t="e">
        <f>'1 Krõll'!#REF!+#REF!+#REF!+#REF!+#REF!+#REF!</f>
        <v>#REF!</v>
      </c>
      <c r="F90" s="255" t="e">
        <f>'1 Krõll'!#REF!+#REF!+#REF!+#REF!+#REF!+#REF!</f>
        <v>#REF!</v>
      </c>
      <c r="G90" s="56"/>
    </row>
    <row r="91" spans="1:7" x14ac:dyDescent="0.2">
      <c r="A91" s="11" t="s">
        <v>104</v>
      </c>
      <c r="B91" s="12" t="s">
        <v>105</v>
      </c>
      <c r="C91" s="104" t="e">
        <f>'1 Krõll'!#REF!+#REF!+#REF!+#REF!+#REF!+#REF!</f>
        <v>#REF!</v>
      </c>
      <c r="D91" s="104" t="e">
        <f>'1 Krõll'!#REF!+#REF!+#REF!+#REF!+#REF!+#REF!</f>
        <v>#REF!</v>
      </c>
      <c r="E91" s="104" t="e">
        <f>'1 Krõll'!#REF!+#REF!+#REF!+#REF!+#REF!+#REF!</f>
        <v>#REF!</v>
      </c>
      <c r="F91" s="104" t="e">
        <f>'1 Krõll'!#REF!+#REF!+#REF!+#REF!+#REF!+#REF!</f>
        <v>#REF!</v>
      </c>
      <c r="G91" s="47"/>
    </row>
    <row r="92" spans="1:7" x14ac:dyDescent="0.2">
      <c r="A92" s="11" t="s">
        <v>106</v>
      </c>
      <c r="B92" s="12" t="s">
        <v>107</v>
      </c>
      <c r="C92" s="104" t="e">
        <f>'1 Krõll'!#REF!+#REF!+#REF!+#REF!+#REF!+#REF!</f>
        <v>#REF!</v>
      </c>
      <c r="D92" s="104" t="e">
        <f>'1 Krõll'!#REF!+#REF!+#REF!+#REF!+#REF!+#REF!</f>
        <v>#REF!</v>
      </c>
      <c r="E92" s="104" t="e">
        <f>'1 Krõll'!#REF!+#REF!+#REF!+#REF!+#REF!+#REF!</f>
        <v>#REF!</v>
      </c>
      <c r="F92" s="104" t="e">
        <f>'1 Krõll'!#REF!+#REF!+#REF!+#REF!+#REF!+#REF!</f>
        <v>#REF!</v>
      </c>
      <c r="G92" s="57"/>
    </row>
    <row r="93" spans="1:7" x14ac:dyDescent="0.2">
      <c r="A93" s="11" t="s">
        <v>108</v>
      </c>
      <c r="B93" s="12" t="s">
        <v>109</v>
      </c>
      <c r="C93" s="104" t="e">
        <f>'1 Krõll'!#REF!+#REF!+#REF!+#REF!+#REF!+#REF!</f>
        <v>#REF!</v>
      </c>
      <c r="D93" s="104" t="e">
        <f>'1 Krõll'!#REF!+#REF!+#REF!+#REF!+#REF!+#REF!</f>
        <v>#REF!</v>
      </c>
      <c r="E93" s="104" t="e">
        <f>'1 Krõll'!#REF!+#REF!+#REF!+#REF!+#REF!+#REF!</f>
        <v>#REF!</v>
      </c>
      <c r="F93" s="104" t="e">
        <f>'1 Krõll'!#REF!+#REF!+#REF!+#REF!+#REF!+#REF!</f>
        <v>#REF!</v>
      </c>
      <c r="G93" s="57"/>
    </row>
    <row r="94" spans="1:7" x14ac:dyDescent="0.2">
      <c r="A94" s="11" t="s">
        <v>110</v>
      </c>
      <c r="B94" s="12" t="s">
        <v>111</v>
      </c>
      <c r="C94" s="104" t="e">
        <f>'1 Krõll'!#REF!+#REF!+#REF!+#REF!+#REF!+#REF!</f>
        <v>#REF!</v>
      </c>
      <c r="D94" s="104" t="e">
        <f>'1 Krõll'!#REF!+#REF!+#REF!+#REF!+#REF!+#REF!</f>
        <v>#REF!</v>
      </c>
      <c r="E94" s="104" t="e">
        <f>'1 Krõll'!#REF!+#REF!+#REF!+#REF!+#REF!+#REF!</f>
        <v>#REF!</v>
      </c>
      <c r="F94" s="104" t="e">
        <f>'1 Krõll'!#REF!+#REF!+#REF!+#REF!+#REF!+#REF!</f>
        <v>#REF!</v>
      </c>
      <c r="G94" s="57"/>
    </row>
    <row r="95" spans="1:7" x14ac:dyDescent="0.2">
      <c r="A95" s="45" t="s">
        <v>189</v>
      </c>
      <c r="B95" s="44" t="s">
        <v>188</v>
      </c>
      <c r="C95" s="104" t="e">
        <f>'1 Krõll'!#REF!+#REF!+#REF!+#REF!+#REF!+#REF!</f>
        <v>#REF!</v>
      </c>
      <c r="D95" s="104" t="e">
        <f>'1 Krõll'!#REF!+#REF!+#REF!+#REF!+#REF!+#REF!</f>
        <v>#REF!</v>
      </c>
      <c r="E95" s="104" t="e">
        <f>'1 Krõll'!#REF!+#REF!+#REF!+#REF!+#REF!+#REF!</f>
        <v>#REF!</v>
      </c>
      <c r="F95" s="104" t="e">
        <f>'1 Krõll'!#REF!+#REF!+#REF!+#REF!+#REF!+#REF!</f>
        <v>#REF!</v>
      </c>
      <c r="G95" s="49"/>
    </row>
    <row r="96" spans="1:7" x14ac:dyDescent="0.2">
      <c r="A96" s="11" t="s">
        <v>112</v>
      </c>
      <c r="B96" s="12" t="s">
        <v>113</v>
      </c>
      <c r="C96" s="104" t="e">
        <f>'1 Krõll'!#REF!+#REF!+#REF!+#REF!+#REF!+#REF!</f>
        <v>#REF!</v>
      </c>
      <c r="D96" s="104" t="e">
        <f>'1 Krõll'!#REF!+#REF!+#REF!+#REF!+#REF!+#REF!</f>
        <v>#REF!</v>
      </c>
      <c r="E96" s="104" t="e">
        <f>'1 Krõll'!#REF!+#REF!+#REF!+#REF!+#REF!+#REF!</f>
        <v>#REF!</v>
      </c>
      <c r="F96" s="104" t="e">
        <f>'1 Krõll'!#REF!+#REF!+#REF!+#REF!+#REF!+#REF!</f>
        <v>#REF!</v>
      </c>
      <c r="G96" s="57"/>
    </row>
    <row r="97" spans="1:7" x14ac:dyDescent="0.2">
      <c r="A97" s="11" t="s">
        <v>114</v>
      </c>
      <c r="B97" s="12" t="s">
        <v>115</v>
      </c>
      <c r="C97" s="104" t="e">
        <f>'1 Krõll'!#REF!+#REF!+#REF!+#REF!+#REF!+#REF!</f>
        <v>#REF!</v>
      </c>
      <c r="D97" s="104" t="e">
        <f>'1 Krõll'!#REF!+#REF!+#REF!+#REF!+#REF!+#REF!</f>
        <v>#REF!</v>
      </c>
      <c r="E97" s="104" t="e">
        <f>'1 Krõll'!#REF!+#REF!+#REF!+#REF!+#REF!+#REF!</f>
        <v>#REF!</v>
      </c>
      <c r="F97" s="104" t="e">
        <f>'1 Krõll'!#REF!+#REF!+#REF!+#REF!+#REF!+#REF!</f>
        <v>#REF!</v>
      </c>
      <c r="G97" s="57"/>
    </row>
    <row r="98" spans="1:7" x14ac:dyDescent="0.2">
      <c r="A98" s="45" t="s">
        <v>181</v>
      </c>
      <c r="B98" s="46" t="s">
        <v>179</v>
      </c>
      <c r="C98" s="104" t="e">
        <f>'1 Krõll'!#REF!+#REF!+#REF!+#REF!+#REF!+#REF!</f>
        <v>#REF!</v>
      </c>
      <c r="D98" s="104" t="e">
        <f>'1 Krõll'!#REF!+#REF!+#REF!+#REF!+#REF!+#REF!</f>
        <v>#REF!</v>
      </c>
      <c r="E98" s="104" t="e">
        <f>'1 Krõll'!#REF!+#REF!+#REF!+#REF!+#REF!+#REF!</f>
        <v>#REF!</v>
      </c>
      <c r="F98" s="104" t="e">
        <f>'1 Krõll'!#REF!+#REF!+#REF!+#REF!+#REF!+#REF!</f>
        <v>#REF!</v>
      </c>
      <c r="G98" s="49"/>
    </row>
    <row r="99" spans="1:7" x14ac:dyDescent="0.2">
      <c r="A99" s="11" t="s">
        <v>116</v>
      </c>
      <c r="B99" s="12" t="s">
        <v>117</v>
      </c>
      <c r="C99" s="104" t="e">
        <f>'1 Krõll'!#REF!+#REF!+#REF!+#REF!+#REF!+#REF!</f>
        <v>#REF!</v>
      </c>
      <c r="D99" s="104" t="e">
        <f>'1 Krõll'!#REF!+#REF!+#REF!+#REF!+#REF!+#REF!</f>
        <v>#REF!</v>
      </c>
      <c r="E99" s="104" t="e">
        <f>'1 Krõll'!#REF!+#REF!+#REF!+#REF!+#REF!+#REF!</f>
        <v>#REF!</v>
      </c>
      <c r="F99" s="104" t="e">
        <f>'1 Krõll'!#REF!+#REF!+#REF!+#REF!+#REF!+#REF!</f>
        <v>#REF!</v>
      </c>
      <c r="G99" s="67"/>
    </row>
    <row r="100" spans="1:7" x14ac:dyDescent="0.2">
      <c r="A100" s="11" t="s">
        <v>118</v>
      </c>
      <c r="B100" s="13" t="s">
        <v>119</v>
      </c>
      <c r="C100" s="104" t="e">
        <f>'1 Krõll'!#REF!+#REF!+#REF!+#REF!+#REF!+#REF!</f>
        <v>#REF!</v>
      </c>
      <c r="D100" s="104" t="e">
        <f>'1 Krõll'!#REF!+#REF!+#REF!+#REF!+#REF!+#REF!</f>
        <v>#REF!</v>
      </c>
      <c r="E100" s="104" t="e">
        <f>'1 Krõll'!#REF!+#REF!+#REF!+#REF!+#REF!+#REF!</f>
        <v>#REF!</v>
      </c>
      <c r="F100" s="104" t="e">
        <f>'1 Krõll'!#REF!+#REF!+#REF!+#REF!+#REF!+#REF!</f>
        <v>#REF!</v>
      </c>
      <c r="G100" s="57"/>
    </row>
    <row r="101" spans="1:7" x14ac:dyDescent="0.2">
      <c r="A101" s="11" t="s">
        <v>120</v>
      </c>
      <c r="B101" s="13" t="s">
        <v>125</v>
      </c>
      <c r="C101" s="104" t="e">
        <f>'1 Krõll'!#REF!+#REF!+#REF!+#REF!+#REF!+#REF!</f>
        <v>#REF!</v>
      </c>
      <c r="D101" s="104" t="e">
        <f>'1 Krõll'!#REF!+#REF!+#REF!+#REF!+#REF!+#REF!</f>
        <v>#REF!</v>
      </c>
      <c r="E101" s="104" t="e">
        <f>'1 Krõll'!#REF!+#REF!+#REF!+#REF!+#REF!+#REF!</f>
        <v>#REF!</v>
      </c>
      <c r="F101" s="104" t="e">
        <f>'1 Krõll'!#REF!+#REF!+#REF!+#REF!+#REF!+#REF!</f>
        <v>#REF!</v>
      </c>
      <c r="G101" s="57"/>
    </row>
    <row r="102" spans="1:7" x14ac:dyDescent="0.2">
      <c r="A102" s="26"/>
      <c r="B102" s="44" t="s">
        <v>182</v>
      </c>
      <c r="C102" s="104" t="e">
        <f>'1 Krõll'!#REF!+#REF!+#REF!+#REF!+#REF!+#REF!</f>
        <v>#REF!</v>
      </c>
      <c r="D102" s="104" t="e">
        <f>'1 Krõll'!#REF!+#REF!+#REF!+#REF!+#REF!+#REF!</f>
        <v>#REF!</v>
      </c>
      <c r="E102" s="104" t="e">
        <f>'1 Krõll'!#REF!+#REF!+#REF!+#REF!+#REF!+#REF!</f>
        <v>#REF!</v>
      </c>
      <c r="F102" s="104" t="e">
        <f>'1 Krõll'!#REF!+#REF!+#REF!+#REF!+#REF!+#REF!</f>
        <v>#REF!</v>
      </c>
      <c r="G102" s="49"/>
    </row>
    <row r="103" spans="1:7" x14ac:dyDescent="0.2">
      <c r="A103" s="11" t="s">
        <v>126</v>
      </c>
      <c r="B103" s="12" t="s">
        <v>127</v>
      </c>
      <c r="C103" s="104" t="e">
        <f>'1 Krõll'!#REF!+#REF!+#REF!+#REF!+#REF!+#REF!</f>
        <v>#REF!</v>
      </c>
      <c r="D103" s="104" t="e">
        <f>'1 Krõll'!#REF!+#REF!+#REF!+#REF!+#REF!+#REF!</f>
        <v>#REF!</v>
      </c>
      <c r="E103" s="104" t="e">
        <f>'1 Krõll'!#REF!+#REF!+#REF!+#REF!+#REF!+#REF!</f>
        <v>#REF!</v>
      </c>
      <c r="F103" s="104" t="e">
        <f>'1 Krõll'!#REF!+#REF!+#REF!+#REF!+#REF!+#REF!</f>
        <v>#REF!</v>
      </c>
      <c r="G103" s="50"/>
    </row>
    <row r="104" spans="1:7" x14ac:dyDescent="0.2">
      <c r="A104" s="8"/>
      <c r="B104" s="8"/>
      <c r="C104" s="104" t="e">
        <f>'1 Krõll'!#REF!+#REF!+#REF!+#REF!+#REF!+#REF!</f>
        <v>#REF!</v>
      </c>
      <c r="D104" s="104" t="e">
        <f>'1 Krõll'!#REF!+#REF!+#REF!+#REF!+#REF!+#REF!</f>
        <v>#REF!</v>
      </c>
      <c r="E104" s="104" t="e">
        <f>'1 Krõll'!#REF!+#REF!+#REF!+#REF!+#REF!+#REF!</f>
        <v>#REF!</v>
      </c>
      <c r="F104" s="104" t="e">
        <f>'1 Krõll'!#REF!+#REF!+#REF!+#REF!+#REF!+#REF!</f>
        <v>#REF!</v>
      </c>
      <c r="G104" s="57"/>
    </row>
    <row r="105" spans="1:7" x14ac:dyDescent="0.2">
      <c r="A105" s="29"/>
      <c r="B105" s="30" t="s">
        <v>128</v>
      </c>
      <c r="C105" s="106" t="e">
        <f>'1 Krõll'!#REF!+#REF!+#REF!+#REF!+#REF!+#REF!</f>
        <v>#REF!</v>
      </c>
      <c r="D105" s="106" t="e">
        <f>'1 Krõll'!#REF!+#REF!+#REF!+#REF!+#REF!+#REF!</f>
        <v>#REF!</v>
      </c>
      <c r="E105" s="106" t="e">
        <f>'1 Krõll'!#REF!+#REF!+#REF!+#REF!+#REF!+#REF!</f>
        <v>#REF!</v>
      </c>
      <c r="F105" s="106" t="e">
        <f>'1 Krõll'!#REF!+#REF!+#REF!+#REF!+#REF!+#REF!</f>
        <v>#REF!</v>
      </c>
      <c r="G105" s="31"/>
    </row>
    <row r="106" spans="1:7" x14ac:dyDescent="0.2">
      <c r="A106" s="29"/>
      <c r="B106" s="30"/>
      <c r="C106" s="49"/>
      <c r="D106" s="49"/>
      <c r="E106" s="67" t="e">
        <f>+D105+F105</f>
        <v>#REF!</v>
      </c>
      <c r="F106" s="198" t="s">
        <v>285</v>
      </c>
      <c r="G106" s="192"/>
    </row>
    <row r="107" spans="1:7" x14ac:dyDescent="0.2">
      <c r="A107" s="29"/>
      <c r="B107" s="30"/>
      <c r="C107" s="49"/>
      <c r="D107" s="49"/>
      <c r="E107" s="67" t="e">
        <f>-E106+E105</f>
        <v>#REF!</v>
      </c>
      <c r="F107" s="67" t="s">
        <v>286</v>
      </c>
      <c r="G107" s="37"/>
    </row>
    <row r="108" spans="1:7" x14ac:dyDescent="0.2">
      <c r="A108" s="33"/>
      <c r="B108" s="12" t="s">
        <v>129</v>
      </c>
      <c r="C108" s="104" t="e">
        <f>'1 Krõll'!#REF!+#REF!+#REF!+#REF!+#REF!+#REF!</f>
        <v>#REF!</v>
      </c>
      <c r="D108" s="104" t="e">
        <f>'1 Krõll'!#REF!+#REF!+#REF!+#REF!+#REF!+#REF!</f>
        <v>#REF!</v>
      </c>
      <c r="E108" s="104" t="e">
        <f>'1 Krõll'!#REF!+#REF!+#REF!+#REF!+#REF!+#REF!</f>
        <v>#REF!</v>
      </c>
      <c r="F108" s="104" t="e">
        <f>'1 Krõll'!#REF!+#REF!+#REF!+#REF!+#REF!+#REF!</f>
        <v>#REF!</v>
      </c>
      <c r="G108" s="15"/>
    </row>
    <row r="109" spans="1:7" x14ac:dyDescent="0.2">
      <c r="A109" s="33" t="s">
        <v>156</v>
      </c>
      <c r="B109" s="27" t="s">
        <v>130</v>
      </c>
      <c r="C109" s="49" t="e">
        <f>'1 Krõll'!#REF!+#REF!+#REF!+#REF!+#REF!+#REF!</f>
        <v>#REF!</v>
      </c>
      <c r="D109" s="49" t="e">
        <f>'1 Krõll'!#REF!+#REF!+#REF!+#REF!+#REF!+#REF!</f>
        <v>#REF!</v>
      </c>
      <c r="E109" s="49" t="e">
        <f>'1 Krõll'!#REF!+#REF!+#REF!+#REF!+#REF!+#REF!</f>
        <v>#REF!</v>
      </c>
      <c r="F109" s="49" t="e">
        <f>'1 Krõll'!#REF!+#REF!+#REF!+#REF!+#REF!+#REF!</f>
        <v>#REF!</v>
      </c>
      <c r="G109" s="34"/>
    </row>
    <row r="110" spans="1:7" x14ac:dyDescent="0.2">
      <c r="A110" s="16" t="s">
        <v>159</v>
      </c>
      <c r="B110" s="17" t="s">
        <v>166</v>
      </c>
      <c r="C110" s="256" t="e">
        <f>'1 Krõll'!#REF!+#REF!+#REF!+#REF!+#REF!+#REF!</f>
        <v>#REF!</v>
      </c>
      <c r="D110" s="256" t="e">
        <f>'1 Krõll'!#REF!+#REF!+#REF!+#REF!+#REF!+#REF!</f>
        <v>#REF!</v>
      </c>
      <c r="E110" s="256" t="e">
        <f>'1 Krõll'!#REF!+#REF!+#REF!+#REF!+#REF!+#REF!</f>
        <v>#REF!</v>
      </c>
      <c r="F110" s="256" t="e">
        <f>'1 Krõll'!#REF!+#REF!+#REF!+#REF!+#REF!+#REF!</f>
        <v>#REF!</v>
      </c>
      <c r="G110" s="51"/>
    </row>
    <row r="111" spans="1:7" x14ac:dyDescent="0.2">
      <c r="A111" s="16" t="s">
        <v>160</v>
      </c>
      <c r="B111" s="17" t="s">
        <v>167</v>
      </c>
      <c r="C111" s="256" t="e">
        <f>'1 Krõll'!#REF!+#REF!+#REF!+#REF!+#REF!+#REF!</f>
        <v>#REF!</v>
      </c>
      <c r="D111" s="256" t="e">
        <f>'1 Krõll'!#REF!+#REF!+#REF!+#REF!+#REF!+#REF!</f>
        <v>#REF!</v>
      </c>
      <c r="E111" s="256" t="e">
        <f>'1 Krõll'!#REF!+#REF!+#REF!+#REF!+#REF!+#REF!</f>
        <v>#REF!</v>
      </c>
      <c r="F111" s="256" t="e">
        <f>'1 Krõll'!#REF!+#REF!+#REF!+#REF!+#REF!+#REF!</f>
        <v>#REF!</v>
      </c>
      <c r="G111" s="51"/>
    </row>
    <row r="112" spans="1:7" x14ac:dyDescent="0.2">
      <c r="A112" s="16" t="s">
        <v>161</v>
      </c>
      <c r="B112" s="17" t="s">
        <v>131</v>
      </c>
      <c r="C112" s="256" t="e">
        <f>'1 Krõll'!#REF!+#REF!+#REF!+#REF!+#REF!+#REF!</f>
        <v>#REF!</v>
      </c>
      <c r="D112" s="256" t="e">
        <f>'1 Krõll'!#REF!+#REF!+#REF!+#REF!+#REF!+#REF!</f>
        <v>#REF!</v>
      </c>
      <c r="E112" s="256" t="e">
        <f>'1 Krõll'!#REF!+#REF!+#REF!+#REF!+#REF!+#REF!</f>
        <v>#REF!</v>
      </c>
      <c r="F112" s="256" t="e">
        <f>'1 Krõll'!#REF!+#REF!+#REF!+#REF!+#REF!+#REF!</f>
        <v>#REF!</v>
      </c>
      <c r="G112" s="51"/>
    </row>
    <row r="113" spans="1:7" x14ac:dyDescent="0.2">
      <c r="A113" s="16" t="s">
        <v>162</v>
      </c>
      <c r="B113" s="17" t="s">
        <v>132</v>
      </c>
      <c r="C113" s="256" t="e">
        <f>'1 Krõll'!#REF!+#REF!+#REF!+#REF!+#REF!+#REF!</f>
        <v>#REF!</v>
      </c>
      <c r="D113" s="256" t="e">
        <f>'1 Krõll'!#REF!+#REF!+#REF!+#REF!+#REF!+#REF!</f>
        <v>#REF!</v>
      </c>
      <c r="E113" s="256" t="e">
        <f>'1 Krõll'!#REF!+#REF!+#REF!+#REF!+#REF!+#REF!</f>
        <v>#REF!</v>
      </c>
      <c r="F113" s="256" t="e">
        <f>'1 Krõll'!#REF!+#REF!+#REF!+#REF!+#REF!+#REF!</f>
        <v>#REF!</v>
      </c>
      <c r="G113" s="51"/>
    </row>
    <row r="114" spans="1:7" x14ac:dyDescent="0.2">
      <c r="A114" s="16" t="s">
        <v>164</v>
      </c>
      <c r="B114" s="17" t="s">
        <v>168</v>
      </c>
      <c r="C114" s="256" t="e">
        <f>'1 Krõll'!#REF!+#REF!+#REF!+#REF!+#REF!+#REF!</f>
        <v>#REF!</v>
      </c>
      <c r="D114" s="256" t="e">
        <f>'1 Krõll'!#REF!+#REF!+#REF!+#REF!+#REF!+#REF!</f>
        <v>#REF!</v>
      </c>
      <c r="E114" s="256" t="e">
        <f>'1 Krõll'!#REF!+#REF!+#REF!+#REF!+#REF!+#REF!</f>
        <v>#REF!</v>
      </c>
      <c r="F114" s="256" t="e">
        <f>'1 Krõll'!#REF!+#REF!+#REF!+#REF!+#REF!+#REF!</f>
        <v>#REF!</v>
      </c>
      <c r="G114" s="51"/>
    </row>
    <row r="115" spans="1:7" x14ac:dyDescent="0.2">
      <c r="A115" s="16" t="s">
        <v>165</v>
      </c>
      <c r="B115" s="17" t="s">
        <v>169</v>
      </c>
      <c r="C115" s="256" t="e">
        <f>'1 Krõll'!#REF!+#REF!+#REF!+#REF!+#REF!+#REF!</f>
        <v>#REF!</v>
      </c>
      <c r="D115" s="256" t="e">
        <f>'1 Krõll'!#REF!+#REF!+#REF!+#REF!+#REF!+#REF!</f>
        <v>#REF!</v>
      </c>
      <c r="E115" s="256" t="e">
        <f>'1 Krõll'!#REF!+#REF!+#REF!+#REF!+#REF!+#REF!</f>
        <v>#REF!</v>
      </c>
      <c r="F115" s="256" t="e">
        <f>'1 Krõll'!#REF!+#REF!+#REF!+#REF!+#REF!+#REF!</f>
        <v>#REF!</v>
      </c>
      <c r="G115" s="51"/>
    </row>
    <row r="116" spans="1:7" x14ac:dyDescent="0.2">
      <c r="A116" s="16" t="s">
        <v>163</v>
      </c>
      <c r="B116" s="17" t="s">
        <v>176</v>
      </c>
      <c r="C116" s="256" t="e">
        <f>'1 Krõll'!#REF!+#REF!+#REF!+#REF!+#REF!+#REF!</f>
        <v>#REF!</v>
      </c>
      <c r="D116" s="256" t="e">
        <f>'1 Krõll'!#REF!+#REF!+#REF!+#REF!+#REF!+#REF!</f>
        <v>#REF!</v>
      </c>
      <c r="E116" s="256" t="e">
        <f>'1 Krõll'!#REF!+#REF!+#REF!+#REF!+#REF!+#REF!</f>
        <v>#REF!</v>
      </c>
      <c r="F116" s="256" t="e">
        <f>'1 Krõll'!#REF!+#REF!+#REF!+#REF!+#REF!+#REF!</f>
        <v>#REF!</v>
      </c>
      <c r="G116" s="51"/>
    </row>
    <row r="117" spans="1:7" x14ac:dyDescent="0.2">
      <c r="A117" s="33" t="s">
        <v>157</v>
      </c>
      <c r="B117" s="27" t="s">
        <v>326</v>
      </c>
      <c r="C117" s="49" t="e">
        <f>'1 Krõll'!#REF!+#REF!+#REF!+#REF!+#REF!+#REF!</f>
        <v>#REF!</v>
      </c>
      <c r="D117" s="49" t="e">
        <f>'1 Krõll'!#REF!+#REF!+#REF!+#REF!+#REF!+#REF!</f>
        <v>#REF!</v>
      </c>
      <c r="E117" s="49" t="e">
        <f>'1 Krõll'!#REF!+#REF!+#REF!+#REF!+#REF!+#REF!</f>
        <v>#REF!</v>
      </c>
      <c r="F117" s="49" t="e">
        <f>'1 Krõll'!#REF!+#REF!+#REF!+#REF!+#REF!+#REF!</f>
        <v>#REF!</v>
      </c>
      <c r="G117" s="34"/>
    </row>
    <row r="118" spans="1:7" hidden="1" x14ac:dyDescent="0.2">
      <c r="A118" s="16" t="s">
        <v>173</v>
      </c>
      <c r="B118" s="17" t="s">
        <v>138</v>
      </c>
      <c r="C118" s="104" t="e">
        <f>'1 Krõll'!#REF!+#REF!+#REF!+#REF!+#REF!+#REF!</f>
        <v>#REF!</v>
      </c>
      <c r="D118" s="104" t="e">
        <f>'1 Krõll'!#REF!+#REF!+#REF!+#REF!+#REF!+#REF!</f>
        <v>#REF!</v>
      </c>
      <c r="E118" s="104" t="e">
        <f>'1 Krõll'!#REF!+#REF!+#REF!+#REF!+#REF!+#REF!</f>
        <v>#REF!</v>
      </c>
      <c r="F118" s="104" t="e">
        <f>'1 Krõll'!#REF!+#REF!+#REF!+#REF!+#REF!+#REF!</f>
        <v>#REF!</v>
      </c>
      <c r="G118" s="42"/>
    </row>
    <row r="119" spans="1:7" hidden="1" x14ac:dyDescent="0.2">
      <c r="A119" s="16" t="s">
        <v>173</v>
      </c>
      <c r="B119" s="17" t="s">
        <v>135</v>
      </c>
      <c r="C119" s="104" t="e">
        <f>'1 Krõll'!#REF!+#REF!+#REF!+#REF!+#REF!+#REF!</f>
        <v>#REF!</v>
      </c>
      <c r="D119" s="104" t="e">
        <f>'1 Krõll'!#REF!+#REF!+#REF!+#REF!+#REF!+#REF!</f>
        <v>#REF!</v>
      </c>
      <c r="E119" s="104" t="e">
        <f>'1 Krõll'!#REF!+#REF!+#REF!+#REF!+#REF!+#REF!</f>
        <v>#REF!</v>
      </c>
      <c r="F119" s="104" t="e">
        <f>'1 Krõll'!#REF!+#REF!+#REF!+#REF!+#REF!+#REF!</f>
        <v>#REF!</v>
      </c>
      <c r="G119" s="51"/>
    </row>
    <row r="120" spans="1:7" hidden="1" x14ac:dyDescent="0.2">
      <c r="A120" s="16" t="s">
        <v>173</v>
      </c>
      <c r="B120" s="17" t="s">
        <v>196</v>
      </c>
      <c r="C120" s="104" t="e">
        <f>'1 Krõll'!#REF!+#REF!+#REF!+#REF!+#REF!+#REF!</f>
        <v>#REF!</v>
      </c>
      <c r="D120" s="104" t="e">
        <f>'1 Krõll'!#REF!+#REF!+#REF!+#REF!+#REF!+#REF!</f>
        <v>#REF!</v>
      </c>
      <c r="E120" s="104" t="e">
        <f>'1 Krõll'!#REF!+#REF!+#REF!+#REF!+#REF!+#REF!</f>
        <v>#REF!</v>
      </c>
      <c r="F120" s="104" t="e">
        <f>'1 Krõll'!#REF!+#REF!+#REF!+#REF!+#REF!+#REF!</f>
        <v>#REF!</v>
      </c>
      <c r="G120" s="51"/>
    </row>
    <row r="121" spans="1:7" x14ac:dyDescent="0.2">
      <c r="A121" s="16" t="s">
        <v>173</v>
      </c>
      <c r="B121" s="17" t="s">
        <v>136</v>
      </c>
      <c r="C121" s="255" t="e">
        <f>'1 Krõll'!#REF!+#REF!+#REF!+#REF!+#REF!+#REF!</f>
        <v>#REF!</v>
      </c>
      <c r="D121" s="255" t="e">
        <f>'1 Krõll'!#REF!+#REF!+#REF!+#REF!+#REF!+#REF!</f>
        <v>#REF!</v>
      </c>
      <c r="E121" s="255" t="e">
        <f>'1 Krõll'!#REF!+#REF!+#REF!+#REF!+#REF!+#REF!</f>
        <v>#REF!</v>
      </c>
      <c r="F121" s="255" t="e">
        <f>'1 Krõll'!#REF!+#REF!+#REF!+#REF!+#REF!+#REF!</f>
        <v>#REF!</v>
      </c>
      <c r="G121" s="51"/>
    </row>
    <row r="122" spans="1:7" hidden="1" x14ac:dyDescent="0.2">
      <c r="A122" s="16" t="s">
        <v>172</v>
      </c>
      <c r="B122" s="17" t="s">
        <v>134</v>
      </c>
      <c r="C122" s="255" t="e">
        <f>'1 Krõll'!#REF!+#REF!+#REF!+#REF!+#REF!+#REF!</f>
        <v>#REF!</v>
      </c>
      <c r="D122" s="255" t="e">
        <f>'1 Krõll'!#REF!+#REF!+#REF!+#REF!+#REF!+#REF!</f>
        <v>#REF!</v>
      </c>
      <c r="E122" s="255" t="e">
        <f>'1 Krõll'!#REF!+#REF!+#REF!+#REF!+#REF!+#REF!</f>
        <v>#REF!</v>
      </c>
      <c r="F122" s="255" t="e">
        <f>'1 Krõll'!#REF!+#REF!+#REF!+#REF!+#REF!+#REF!</f>
        <v>#REF!</v>
      </c>
      <c r="G122" s="51"/>
    </row>
    <row r="123" spans="1:7" hidden="1" x14ac:dyDescent="0.2">
      <c r="A123" s="16" t="s">
        <v>174</v>
      </c>
      <c r="B123" s="17" t="s">
        <v>155</v>
      </c>
      <c r="C123" s="255" t="e">
        <f>'1 Krõll'!#REF!+#REF!+#REF!+#REF!+#REF!+#REF!</f>
        <v>#REF!</v>
      </c>
      <c r="D123" s="255" t="e">
        <f>'1 Krõll'!#REF!+#REF!+#REF!+#REF!+#REF!+#REF!</f>
        <v>#REF!</v>
      </c>
      <c r="E123" s="255" t="e">
        <f>'1 Krõll'!#REF!+#REF!+#REF!+#REF!+#REF!+#REF!</f>
        <v>#REF!</v>
      </c>
      <c r="F123" s="255" t="e">
        <f>'1 Krõll'!#REF!+#REF!+#REF!+#REF!+#REF!+#REF!</f>
        <v>#REF!</v>
      </c>
      <c r="G123" s="51"/>
    </row>
    <row r="124" spans="1:7" x14ac:dyDescent="0.2">
      <c r="A124" s="16" t="s">
        <v>174</v>
      </c>
      <c r="B124" s="17" t="s">
        <v>150</v>
      </c>
      <c r="C124" s="255" t="e">
        <f>'1 Krõll'!#REF!+#REF!+#REF!+#REF!+#REF!+#REF!</f>
        <v>#REF!</v>
      </c>
      <c r="D124" s="255" t="e">
        <f>'1 Krõll'!#REF!+#REF!+#REF!+#REF!+#REF!+#REF!</f>
        <v>#REF!</v>
      </c>
      <c r="E124" s="255" t="e">
        <f>'1 Krõll'!#REF!+#REF!+#REF!+#REF!+#REF!+#REF!</f>
        <v>#REF!</v>
      </c>
      <c r="F124" s="255" t="e">
        <f>'1 Krõll'!#REF!+#REF!+#REF!+#REF!+#REF!+#REF!</f>
        <v>#REF!</v>
      </c>
      <c r="G124" s="51"/>
    </row>
    <row r="125" spans="1:7" hidden="1" x14ac:dyDescent="0.2">
      <c r="A125" s="16" t="s">
        <v>174</v>
      </c>
      <c r="B125" s="19" t="s">
        <v>197</v>
      </c>
      <c r="C125" s="255" t="e">
        <f>'1 Krõll'!#REF!+#REF!+#REF!+#REF!+#REF!+#REF!</f>
        <v>#REF!</v>
      </c>
      <c r="D125" s="255" t="e">
        <f>'1 Krõll'!#REF!+#REF!+#REF!+#REF!+#REF!+#REF!</f>
        <v>#REF!</v>
      </c>
      <c r="E125" s="255" t="e">
        <f>'1 Krõll'!#REF!+#REF!+#REF!+#REF!+#REF!+#REF!</f>
        <v>#REF!</v>
      </c>
      <c r="F125" s="255" t="e">
        <f>'1 Krõll'!#REF!+#REF!+#REF!+#REF!+#REF!+#REF!</f>
        <v>#REF!</v>
      </c>
      <c r="G125" s="51"/>
    </row>
    <row r="126" spans="1:7" hidden="1" x14ac:dyDescent="0.2">
      <c r="A126" s="16" t="s">
        <v>175</v>
      </c>
      <c r="B126" s="17" t="s">
        <v>137</v>
      </c>
      <c r="C126" s="255" t="e">
        <f>'1 Krõll'!#REF!+#REF!+#REF!+#REF!+#REF!+#REF!</f>
        <v>#REF!</v>
      </c>
      <c r="D126" s="255" t="e">
        <f>'1 Krõll'!#REF!+#REF!+#REF!+#REF!+#REF!+#REF!</f>
        <v>#REF!</v>
      </c>
      <c r="E126" s="255" t="e">
        <f>'1 Krõll'!#REF!+#REF!+#REF!+#REF!+#REF!+#REF!</f>
        <v>#REF!</v>
      </c>
      <c r="F126" s="255" t="e">
        <f>'1 Krõll'!#REF!+#REF!+#REF!+#REF!+#REF!+#REF!</f>
        <v>#REF!</v>
      </c>
      <c r="G126" s="51"/>
    </row>
    <row r="127" spans="1:7" hidden="1" x14ac:dyDescent="0.2">
      <c r="A127" s="17" t="s">
        <v>175</v>
      </c>
      <c r="B127" s="17" t="s">
        <v>199</v>
      </c>
      <c r="C127" s="255" t="e">
        <f>'1 Krõll'!#REF!+#REF!+#REF!+#REF!+#REF!+#REF!</f>
        <v>#REF!</v>
      </c>
      <c r="D127" s="255" t="e">
        <f>'1 Krõll'!#REF!+#REF!+#REF!+#REF!+#REF!+#REF!</f>
        <v>#REF!</v>
      </c>
      <c r="E127" s="255" t="e">
        <f>'1 Krõll'!#REF!+#REF!+#REF!+#REF!+#REF!+#REF!</f>
        <v>#REF!</v>
      </c>
      <c r="F127" s="255" t="e">
        <f>'1 Krõll'!#REF!+#REF!+#REF!+#REF!+#REF!+#REF!</f>
        <v>#REF!</v>
      </c>
      <c r="G127" s="51"/>
    </row>
    <row r="128" spans="1:7" x14ac:dyDescent="0.2">
      <c r="A128" s="16"/>
      <c r="B128" s="17" t="s">
        <v>192</v>
      </c>
      <c r="C128" s="255" t="e">
        <f>'1 Krõll'!#REF!+#REF!+#REF!+#REF!+#REF!+#REF!</f>
        <v>#REF!</v>
      </c>
      <c r="D128" s="255" t="e">
        <f>'1 Krõll'!#REF!+#REF!+#REF!+#REF!+#REF!+#REF!</f>
        <v>#REF!</v>
      </c>
      <c r="E128" s="255" t="e">
        <f>'1 Krõll'!#REF!+#REF!+#REF!+#REF!+#REF!+#REF!</f>
        <v>#REF!</v>
      </c>
      <c r="F128" s="255" t="e">
        <f>'1 Krõll'!#REF!+#REF!+#REF!+#REF!+#REF!+#REF!</f>
        <v>#REF!</v>
      </c>
      <c r="G128" s="51"/>
    </row>
    <row r="129" spans="1:7" hidden="1" x14ac:dyDescent="0.2">
      <c r="A129" s="16"/>
      <c r="B129" s="66" t="s">
        <v>193</v>
      </c>
      <c r="C129" s="104" t="e">
        <f>'1 Krõll'!#REF!+#REF!+#REF!+#REF!+#REF!+#REF!</f>
        <v>#REF!</v>
      </c>
      <c r="D129" s="104" t="e">
        <f>'1 Krõll'!#REF!+#REF!+#REF!+#REF!+#REF!+#REF!</f>
        <v>#REF!</v>
      </c>
      <c r="E129" s="104" t="e">
        <f>'1 Krõll'!#REF!+#REF!+#REF!+#REF!+#REF!+#REF!</f>
        <v>#REF!</v>
      </c>
      <c r="F129" s="104" t="e">
        <f>'1 Krõll'!#REF!+#REF!+#REF!+#REF!+#REF!+#REF!</f>
        <v>#REF!</v>
      </c>
      <c r="G129" s="51"/>
    </row>
    <row r="130" spans="1:7" hidden="1" x14ac:dyDescent="0.2">
      <c r="A130" s="16"/>
      <c r="B130" s="66"/>
      <c r="C130" s="104" t="e">
        <f>'1 Krõll'!#REF!+#REF!+#REF!+#REF!+#REF!+#REF!</f>
        <v>#REF!</v>
      </c>
      <c r="D130" s="104" t="e">
        <f>'1 Krõll'!#REF!+#REF!+#REF!+#REF!+#REF!+#REF!</f>
        <v>#REF!</v>
      </c>
      <c r="E130" s="104" t="e">
        <f>'1 Krõll'!#REF!+#REF!+#REF!+#REF!+#REF!+#REF!</f>
        <v>#REF!</v>
      </c>
      <c r="F130" s="104" t="e">
        <f>'1 Krõll'!#REF!+#REF!+#REF!+#REF!+#REF!+#REF!</f>
        <v>#REF!</v>
      </c>
      <c r="G130" s="51"/>
    </row>
    <row r="131" spans="1:7" hidden="1" x14ac:dyDescent="0.2">
      <c r="A131" s="16"/>
      <c r="B131" s="66"/>
      <c r="C131" s="104" t="e">
        <f>'1 Krõll'!#REF!+#REF!+#REF!+#REF!+#REF!+#REF!</f>
        <v>#REF!</v>
      </c>
      <c r="D131" s="104" t="e">
        <f>'1 Krõll'!#REF!+#REF!+#REF!+#REF!+#REF!+#REF!</f>
        <v>#REF!</v>
      </c>
      <c r="E131" s="104" t="e">
        <f>'1 Krõll'!#REF!+#REF!+#REF!+#REF!+#REF!+#REF!</f>
        <v>#REF!</v>
      </c>
      <c r="F131" s="104" t="e">
        <f>'1 Krõll'!#REF!+#REF!+#REF!+#REF!+#REF!+#REF!</f>
        <v>#REF!</v>
      </c>
      <c r="G131" s="51"/>
    </row>
    <row r="132" spans="1:7" hidden="1" x14ac:dyDescent="0.2">
      <c r="A132" s="16"/>
      <c r="B132" s="66"/>
      <c r="C132" s="104" t="e">
        <f>'1 Krõll'!#REF!+#REF!+#REF!+#REF!+#REF!+#REF!</f>
        <v>#REF!</v>
      </c>
      <c r="D132" s="104" t="e">
        <f>'1 Krõll'!#REF!+#REF!+#REF!+#REF!+#REF!+#REF!</f>
        <v>#REF!</v>
      </c>
      <c r="E132" s="104" t="e">
        <f>'1 Krõll'!#REF!+#REF!+#REF!+#REF!+#REF!+#REF!</f>
        <v>#REF!</v>
      </c>
      <c r="F132" s="104" t="e">
        <f>'1 Krõll'!#REF!+#REF!+#REF!+#REF!+#REF!+#REF!</f>
        <v>#REF!</v>
      </c>
      <c r="G132" s="51"/>
    </row>
    <row r="133" spans="1:7" x14ac:dyDescent="0.2">
      <c r="A133" s="33" t="s">
        <v>158</v>
      </c>
      <c r="B133" s="27" t="s">
        <v>151</v>
      </c>
      <c r="C133" s="49" t="e">
        <f>'1 Krõll'!#REF!+#REF!+#REF!+#REF!+#REF!+#REF!</f>
        <v>#REF!</v>
      </c>
      <c r="D133" s="49" t="e">
        <f>'1 Krõll'!#REF!+#REF!+#REF!+#REF!+#REF!+#REF!</f>
        <v>#REF!</v>
      </c>
      <c r="E133" s="49" t="e">
        <f>'1 Krõll'!#REF!+#REF!+#REF!+#REF!+#REF!+#REF!</f>
        <v>#REF!</v>
      </c>
      <c r="F133" s="49" t="e">
        <f>'1 Krõll'!#REF!+#REF!+#REF!+#REF!+#REF!+#REF!</f>
        <v>#REF!</v>
      </c>
      <c r="G133" s="34"/>
    </row>
    <row r="134" spans="1:7" hidden="1" x14ac:dyDescent="0.2">
      <c r="A134" s="16" t="s">
        <v>170</v>
      </c>
      <c r="B134" s="17" t="s">
        <v>152</v>
      </c>
      <c r="C134" s="49" t="e">
        <f>'1 Krõll'!#REF!+#REF!+#REF!+#REF!+#REF!+#REF!</f>
        <v>#REF!</v>
      </c>
      <c r="D134" s="49" t="e">
        <f>'1 Krõll'!#REF!+#REF!+#REF!+#REF!+#REF!+#REF!</f>
        <v>#REF!</v>
      </c>
      <c r="E134" s="49" t="e">
        <f>'1 Krõll'!#REF!+#REF!+#REF!+#REF!+#REF!+#REF!</f>
        <v>#REF!</v>
      </c>
      <c r="F134" s="49" t="e">
        <f>'1 Krõll'!#REF!+#REF!+#REF!+#REF!+#REF!+#REF!</f>
        <v>#REF!</v>
      </c>
      <c r="G134" s="51"/>
    </row>
    <row r="135" spans="1:7" hidden="1" x14ac:dyDescent="0.2">
      <c r="A135" s="16"/>
      <c r="B135" s="17"/>
      <c r="C135" s="49" t="e">
        <f>'1 Krõll'!#REF!+#REF!+#REF!+#REF!+#REF!+#REF!</f>
        <v>#REF!</v>
      </c>
      <c r="D135" s="49" t="e">
        <f>'1 Krõll'!#REF!+#REF!+#REF!+#REF!+#REF!+#REF!</f>
        <v>#REF!</v>
      </c>
      <c r="E135" s="49" t="e">
        <f>'1 Krõll'!#REF!+#REF!+#REF!+#REF!+#REF!+#REF!</f>
        <v>#REF!</v>
      </c>
      <c r="F135" s="49" t="e">
        <f>'1 Krõll'!#REF!+#REF!+#REF!+#REF!+#REF!+#REF!</f>
        <v>#REF!</v>
      </c>
      <c r="G135" s="51"/>
    </row>
    <row r="136" spans="1:7" hidden="1" x14ac:dyDescent="0.2">
      <c r="A136" s="35"/>
      <c r="C136" s="49"/>
      <c r="D136" s="49"/>
      <c r="E136" s="49"/>
      <c r="F136" s="49"/>
      <c r="G136" s="37"/>
    </row>
    <row r="137" spans="1:7" hidden="1" x14ac:dyDescent="0.2">
      <c r="A137" s="38"/>
      <c r="B137" s="32"/>
      <c r="C137" s="49"/>
      <c r="D137" s="32"/>
      <c r="E137" s="69"/>
    </row>
    <row r="138" spans="1:7" hidden="1" x14ac:dyDescent="0.2">
      <c r="C138" s="49"/>
    </row>
    <row r="139" spans="1:7" hidden="1" x14ac:dyDescent="0.2">
      <c r="A139" s="29"/>
      <c r="B139" s="32"/>
      <c r="C139" s="49"/>
      <c r="D139" s="32"/>
    </row>
    <row r="140" spans="1:7" hidden="1" x14ac:dyDescent="0.2">
      <c r="C140" s="49"/>
    </row>
    <row r="141" spans="1:7" x14ac:dyDescent="0.2">
      <c r="A141" s="73" t="s">
        <v>351</v>
      </c>
      <c r="B141" s="112"/>
      <c r="C141" s="106" t="e">
        <f>'1 Krõll'!#REF!+#REF!+#REF!+#REF!+#REF!+#REF!</f>
        <v>#REF!</v>
      </c>
      <c r="D141" s="106" t="e">
        <f>'1 Krõll'!#REF!+#REF!+#REF!+#REF!+#REF!+#REF!</f>
        <v>#REF!</v>
      </c>
      <c r="E141" s="106" t="e">
        <f>'1 Krõll'!#REF!+#REF!+#REF!+#REF!+#REF!+#REF!</f>
        <v>#REF!</v>
      </c>
      <c r="F141" s="106" t="e">
        <f>'1 Krõll'!#REF!+#REF!+#REF!+#REF!+#REF!+#REF!</f>
        <v>#REF!</v>
      </c>
    </row>
    <row r="142" spans="1:7" x14ac:dyDescent="0.2">
      <c r="A142" s="133" t="s">
        <v>190</v>
      </c>
      <c r="B142" s="134"/>
      <c r="C142" s="49" t="e">
        <f>'1 Krõll'!#REF!+#REF!+#REF!+#REF!+#REF!+#REF!</f>
        <v>#REF!</v>
      </c>
      <c r="D142" s="49" t="e">
        <f>'1 Krõll'!#REF!+#REF!+#REF!+#REF!+#REF!+#REF!</f>
        <v>#REF!</v>
      </c>
      <c r="E142" s="106" t="e">
        <f>'1 Krõll'!#REF!+#REF!+#REF!+#REF!+#REF!+#REF!</f>
        <v>#REF!</v>
      </c>
      <c r="F142" s="49" t="e">
        <f>'1 Krõll'!#REF!+#REF!+#REF!+#REF!+#REF!+#REF!</f>
        <v>#REF!</v>
      </c>
    </row>
    <row r="144" spans="1:7" x14ac:dyDescent="0.2">
      <c r="C144" s="36" t="s">
        <v>227</v>
      </c>
      <c r="G144" s="73"/>
    </row>
    <row r="149" spans="2:4" x14ac:dyDescent="0.2">
      <c r="B149" s="39"/>
      <c r="C149" s="39"/>
      <c r="D149" s="39"/>
    </row>
    <row r="150" spans="2:4" x14ac:dyDescent="0.2">
      <c r="B150" s="40"/>
      <c r="C150" s="40"/>
      <c r="D150" s="40"/>
    </row>
    <row r="158" spans="2:4" x14ac:dyDescent="0.2">
      <c r="B158" s="41"/>
      <c r="C158" s="41"/>
      <c r="D158" s="41"/>
    </row>
    <row r="163" spans="2:4" x14ac:dyDescent="0.2">
      <c r="B163" s="41"/>
      <c r="C163" s="41"/>
      <c r="D163" s="41"/>
    </row>
    <row r="168" spans="2:4" x14ac:dyDescent="0.2">
      <c r="B168" s="30"/>
      <c r="C168" s="30"/>
      <c r="D168" s="30"/>
    </row>
  </sheetData>
  <phoneticPr fontId="0" type="noConversion"/>
  <printOptions gridLines="1"/>
  <pageMargins left="0" right="0" top="0" bottom="0" header="0" footer="0"/>
  <pageSetup paperSize="9" scale="75" orientation="portrait" r:id="rId1"/>
  <headerFooter alignWithMargins="0"/>
  <rowBreaks count="1" manualBreakCount="1">
    <brk id="84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68"/>
  <sheetViews>
    <sheetView workbookViewId="0">
      <selection activeCell="C2" sqref="C2:G2"/>
    </sheetView>
  </sheetViews>
  <sheetFormatPr defaultRowHeight="12.75" x14ac:dyDescent="0.2"/>
  <cols>
    <col min="1" max="1" width="7" style="142" customWidth="1"/>
    <col min="2" max="2" width="49.42578125" style="173" customWidth="1"/>
    <col min="3" max="3" width="10.5703125" style="173" customWidth="1"/>
    <col min="4" max="4" width="13.7109375" style="173" customWidth="1"/>
    <col min="5" max="5" width="10.5703125" style="166" customWidth="1"/>
    <col min="6" max="6" width="10.7109375" style="146" customWidth="1"/>
    <col min="7" max="7" width="27.140625" style="146" customWidth="1"/>
    <col min="8" max="8" width="9.85546875" style="146" customWidth="1"/>
    <col min="9" max="9" width="9.140625" style="146"/>
    <col min="10" max="10" width="11.7109375" style="39" customWidth="1"/>
    <col min="11" max="11" width="9.140625" style="39"/>
    <col min="12" max="12" width="12.140625" style="39" customWidth="1"/>
    <col min="13" max="13" width="9.140625" style="159"/>
    <col min="14" max="16384" width="9.140625" style="146"/>
  </cols>
  <sheetData>
    <row r="1" spans="1:12" ht="15.75" x14ac:dyDescent="0.25">
      <c r="B1" s="143" t="s">
        <v>245</v>
      </c>
      <c r="C1" s="144"/>
      <c r="D1" s="144"/>
      <c r="E1" s="145"/>
      <c r="F1" s="144"/>
      <c r="G1" s="144"/>
    </row>
    <row r="2" spans="1:12" ht="74.25" customHeight="1" x14ac:dyDescent="0.2">
      <c r="B2" s="147" t="s">
        <v>356</v>
      </c>
      <c r="C2" s="268" t="s">
        <v>436</v>
      </c>
      <c r="D2" s="268" t="s">
        <v>437</v>
      </c>
      <c r="E2" s="269" t="s">
        <v>56</v>
      </c>
      <c r="F2" s="270" t="s">
        <v>346</v>
      </c>
      <c r="G2" s="268" t="s">
        <v>55</v>
      </c>
      <c r="J2" s="243"/>
      <c r="L2" s="243"/>
    </row>
    <row r="3" spans="1:12" x14ac:dyDescent="0.2">
      <c r="A3" s="148" t="s">
        <v>187</v>
      </c>
      <c r="B3" s="149" t="s">
        <v>180</v>
      </c>
      <c r="C3" s="150" t="e">
        <f>#REF!+#REF!+#REF!+#REF!+#REF!+#REF!</f>
        <v>#REF!</v>
      </c>
      <c r="D3" s="150" t="e">
        <f>#REF!+#REF!+#REF!+#REF!+#REF!+#REF!</f>
        <v>#REF!</v>
      </c>
      <c r="E3" s="150" t="e">
        <f>#REF!+#REF!+#REF!+#REF!+#REF!+#REF!</f>
        <v>#REF!</v>
      </c>
      <c r="F3" s="150" t="e">
        <f>#REF!+#REF!+#REF!+#REF!+#REF!+#REF!</f>
        <v>#REF!</v>
      </c>
      <c r="G3" s="150"/>
      <c r="J3" s="221"/>
      <c r="K3" s="221"/>
      <c r="L3" s="221"/>
    </row>
    <row r="4" spans="1:12" x14ac:dyDescent="0.2">
      <c r="A4" s="151" t="s">
        <v>177</v>
      </c>
      <c r="B4" s="147" t="s">
        <v>178</v>
      </c>
      <c r="C4" s="150" t="e">
        <f>#REF!+#REF!+#REF!+#REF!+#REF!+#REF!</f>
        <v>#REF!</v>
      </c>
      <c r="D4" s="150" t="e">
        <f>#REF!+#REF!+#REF!+#REF!+#REF!+#REF!</f>
        <v>#REF!</v>
      </c>
      <c r="E4" s="150" t="e">
        <f>#REF!+#REF!+#REF!+#REF!+#REF!+#REF!</f>
        <v>#REF!</v>
      </c>
      <c r="F4" s="150" t="e">
        <f>#REF!+#REF!+#REF!+#REF!+#REF!+#REF!</f>
        <v>#REF!</v>
      </c>
      <c r="G4" s="152"/>
      <c r="J4" s="223"/>
      <c r="K4" s="220"/>
      <c r="L4" s="220"/>
    </row>
    <row r="5" spans="1:12" x14ac:dyDescent="0.2">
      <c r="A5" s="151" t="s">
        <v>357</v>
      </c>
      <c r="B5" s="147" t="s">
        <v>358</v>
      </c>
      <c r="C5" s="150" t="e">
        <f>#REF!+#REF!+#REF!+#REF!+#REF!+#REF!</f>
        <v>#REF!</v>
      </c>
      <c r="D5" s="150" t="e">
        <f>#REF!+#REF!+#REF!+#REF!+#REF!+#REF!</f>
        <v>#REF!</v>
      </c>
      <c r="E5" s="150" t="e">
        <f>#REF!+#REF!+#REF!+#REF!+#REF!+#REF!</f>
        <v>#REF!</v>
      </c>
      <c r="F5" s="150" t="e">
        <f>#REF!+#REF!+#REF!+#REF!+#REF!+#REF!</f>
        <v>#REF!</v>
      </c>
      <c r="G5" s="152"/>
      <c r="J5" s="223"/>
      <c r="K5" s="220"/>
      <c r="L5" s="220"/>
    </row>
    <row r="6" spans="1:12" x14ac:dyDescent="0.2">
      <c r="A6" s="148" t="s">
        <v>184</v>
      </c>
      <c r="B6" s="149" t="s">
        <v>183</v>
      </c>
      <c r="C6" s="150" t="e">
        <f>#REF!+#REF!+#REF!+#REF!+#REF!+#REF!</f>
        <v>#REF!</v>
      </c>
      <c r="D6" s="150" t="e">
        <f>#REF!+#REF!+#REF!+#REF!+#REF!+#REF!</f>
        <v>#REF!</v>
      </c>
      <c r="E6" s="150" t="e">
        <f>#REF!+#REF!+#REF!+#REF!+#REF!+#REF!</f>
        <v>#REF!</v>
      </c>
      <c r="F6" s="150" t="e">
        <f>#REF!+#REF!+#REF!+#REF!+#REF!+#REF!</f>
        <v>#REF!</v>
      </c>
      <c r="G6" s="152"/>
      <c r="J6" s="221"/>
      <c r="K6" s="221"/>
      <c r="L6" s="221"/>
    </row>
    <row r="7" spans="1:12" x14ac:dyDescent="0.2">
      <c r="A7" s="151" t="s">
        <v>333</v>
      </c>
      <c r="B7" s="153" t="s">
        <v>360</v>
      </c>
      <c r="C7" s="150" t="e">
        <f>#REF!+#REF!+#REF!+#REF!+#REF!+#REF!</f>
        <v>#REF!</v>
      </c>
      <c r="D7" s="150" t="e">
        <f>#REF!+#REF!+#REF!+#REF!+#REF!+#REF!</f>
        <v>#REF!</v>
      </c>
      <c r="E7" s="150" t="e">
        <f>#REF!+#REF!+#REF!+#REF!+#REF!+#REF!</f>
        <v>#REF!</v>
      </c>
      <c r="F7" s="150" t="e">
        <f>#REF!+#REF!+#REF!+#REF!+#REF!+#REF!</f>
        <v>#REF!</v>
      </c>
      <c r="G7" s="152"/>
      <c r="H7" s="166"/>
      <c r="J7" s="223"/>
      <c r="K7" s="223"/>
      <c r="L7" s="220"/>
    </row>
    <row r="8" spans="1:12" x14ac:dyDescent="0.2">
      <c r="A8" s="154" t="s">
        <v>361</v>
      </c>
      <c r="B8" s="155" t="s">
        <v>362</v>
      </c>
      <c r="C8" s="258" t="e">
        <f>#REF!+#REF!+#REF!+#REF!+#REF!+#REF!</f>
        <v>#REF!</v>
      </c>
      <c r="D8" s="261" t="e">
        <f>#REF!+#REF!+#REF!+#REF!+#REF!+#REF!</f>
        <v>#REF!</v>
      </c>
      <c r="E8" s="261" t="e">
        <f>#REF!+#REF!+#REF!+#REF!+#REF!+#REF!</f>
        <v>#REF!</v>
      </c>
      <c r="F8" s="258" t="e">
        <f>#REF!+#REF!+#REF!+#REF!+#REF!+#REF!</f>
        <v>#REF!</v>
      </c>
      <c r="G8" s="201"/>
      <c r="H8" s="156"/>
      <c r="J8" s="97"/>
      <c r="K8" s="97"/>
      <c r="L8" s="50"/>
    </row>
    <row r="9" spans="1:12" x14ac:dyDescent="0.2">
      <c r="A9" s="154" t="s">
        <v>363</v>
      </c>
      <c r="B9" s="155" t="s">
        <v>364</v>
      </c>
      <c r="C9" s="258" t="e">
        <f>#REF!+#REF!+#REF!+#REF!+#REF!+#REF!</f>
        <v>#REF!</v>
      </c>
      <c r="D9" s="258" t="e">
        <f>#REF!+#REF!+#REF!+#REF!+#REF!+#REF!</f>
        <v>#REF!</v>
      </c>
      <c r="E9" s="258" t="e">
        <f>#REF!+#REF!+#REF!+#REF!+#REF!+#REF!</f>
        <v>#REF!</v>
      </c>
      <c r="F9" s="258" t="e">
        <f>#REF!+#REF!+#REF!+#REF!+#REF!+#REF!</f>
        <v>#REF!</v>
      </c>
      <c r="G9" s="201"/>
      <c r="J9" s="97"/>
      <c r="K9" s="97"/>
      <c r="L9" s="50"/>
    </row>
    <row r="10" spans="1:12" x14ac:dyDescent="0.2">
      <c r="A10" s="154" t="s">
        <v>365</v>
      </c>
      <c r="B10" s="155" t="s">
        <v>328</v>
      </c>
      <c r="C10" s="258" t="e">
        <f>#REF!+#REF!+#REF!+#REF!+#REF!+#REF!</f>
        <v>#REF!</v>
      </c>
      <c r="D10" s="258" t="e">
        <f>#REF!+#REF!+#REF!+#REF!+#REF!+#REF!</f>
        <v>#REF!</v>
      </c>
      <c r="E10" s="258" t="e">
        <f>#REF!+#REF!+#REF!+#REF!+#REF!+#REF!</f>
        <v>#REF!</v>
      </c>
      <c r="F10" s="258" t="e">
        <f>#REF!+#REF!+#REF!+#REF!+#REF!+#REF!</f>
        <v>#REF!</v>
      </c>
      <c r="G10" s="201"/>
      <c r="H10" s="118"/>
      <c r="J10" s="97"/>
      <c r="K10" s="50"/>
      <c r="L10" s="50"/>
    </row>
    <row r="11" spans="1:12" x14ac:dyDescent="0.2">
      <c r="A11" s="154" t="s">
        <v>367</v>
      </c>
      <c r="B11" s="155" t="s">
        <v>368</v>
      </c>
      <c r="C11" s="258" t="e">
        <f>#REF!+#REF!+#REF!+#REF!+#REF!+#REF!</f>
        <v>#REF!</v>
      </c>
      <c r="D11" s="258" t="e">
        <f>#REF!+#REF!+#REF!+#REF!+#REF!+#REF!</f>
        <v>#REF!</v>
      </c>
      <c r="E11" s="258" t="e">
        <f>#REF!+#REF!+#REF!+#REF!+#REF!+#REF!</f>
        <v>#REF!</v>
      </c>
      <c r="F11" s="258" t="e">
        <f>#REF!+#REF!+#REF!+#REF!+#REF!+#REF!</f>
        <v>#REF!</v>
      </c>
      <c r="G11" s="201"/>
      <c r="H11" s="157"/>
      <c r="J11" s="97"/>
      <c r="K11" s="50"/>
      <c r="L11" s="50"/>
    </row>
    <row r="12" spans="1:12" x14ac:dyDescent="0.2">
      <c r="A12" s="151" t="s">
        <v>369</v>
      </c>
      <c r="B12" s="147" t="s">
        <v>370</v>
      </c>
      <c r="C12" s="150" t="e">
        <f>#REF!+#REF!+#REF!+#REF!+#REF!+#REF!</f>
        <v>#REF!</v>
      </c>
      <c r="D12" s="150" t="e">
        <f>#REF!+#REF!+#REF!+#REF!+#REF!+#REF!</f>
        <v>#REF!</v>
      </c>
      <c r="E12" s="150" t="e">
        <f>#REF!+#REF!+#REF!+#REF!+#REF!+#REF!</f>
        <v>#REF!</v>
      </c>
      <c r="F12" s="150" t="e">
        <f>#REF!+#REF!+#REF!+#REF!+#REF!+#REF!</f>
        <v>#REF!</v>
      </c>
      <c r="G12" s="152"/>
      <c r="H12" s="186"/>
      <c r="J12" s="223"/>
      <c r="K12" s="223"/>
      <c r="L12" s="220"/>
    </row>
    <row r="13" spans="1:12" x14ac:dyDescent="0.2">
      <c r="A13" s="158" t="s">
        <v>371</v>
      </c>
      <c r="B13" s="147" t="s">
        <v>202</v>
      </c>
      <c r="C13" s="150" t="e">
        <f>#REF!+#REF!+#REF!+#REF!+#REF!+#REF!</f>
        <v>#REF!</v>
      </c>
      <c r="D13" s="150" t="e">
        <f>#REF!+#REF!+#REF!+#REF!+#REF!+#REF!</f>
        <v>#REF!</v>
      </c>
      <c r="E13" s="150" t="e">
        <f>#REF!+#REF!+#REF!+#REF!+#REF!+#REF!</f>
        <v>#REF!</v>
      </c>
      <c r="F13" s="150" t="e">
        <f>#REF!+#REF!+#REF!+#REF!+#REF!+#REF!</f>
        <v>#REF!</v>
      </c>
      <c r="G13" s="152"/>
      <c r="H13" s="156"/>
      <c r="J13" s="223"/>
      <c r="K13" s="223"/>
      <c r="L13" s="220"/>
    </row>
    <row r="14" spans="1:12" x14ac:dyDescent="0.2">
      <c r="A14" s="158" t="s">
        <v>372</v>
      </c>
      <c r="B14" s="147" t="s">
        <v>373</v>
      </c>
      <c r="C14" s="150" t="e">
        <f>#REF!+#REF!+#REF!+#REF!+#REF!+#REF!</f>
        <v>#REF!</v>
      </c>
      <c r="D14" s="150" t="e">
        <f>#REF!+#REF!+#REF!+#REF!+#REF!+#REF!</f>
        <v>#REF!</v>
      </c>
      <c r="E14" s="150" t="e">
        <f>#REF!+#REF!+#REF!+#REF!+#REF!+#REF!</f>
        <v>#REF!</v>
      </c>
      <c r="F14" s="150" t="e">
        <f>#REF!+#REF!+#REF!+#REF!+#REF!+#REF!</f>
        <v>#REF!</v>
      </c>
      <c r="G14" s="152"/>
      <c r="J14" s="223"/>
      <c r="K14" s="223"/>
      <c r="L14" s="220"/>
    </row>
    <row r="15" spans="1:12" x14ac:dyDescent="0.2">
      <c r="A15" s="158" t="s">
        <v>374</v>
      </c>
      <c r="B15" s="147" t="s">
        <v>375</v>
      </c>
      <c r="C15" s="150" t="e">
        <f>#REF!+#REF!+#REF!+#REF!+#REF!+#REF!</f>
        <v>#REF!</v>
      </c>
      <c r="D15" s="150" t="e">
        <f>#REF!+#REF!+#REF!+#REF!+#REF!+#REF!</f>
        <v>#REF!</v>
      </c>
      <c r="E15" s="150" t="e">
        <f>#REF!+#REF!+#REF!+#REF!+#REF!+#REF!</f>
        <v>#REF!</v>
      </c>
      <c r="F15" s="150" t="e">
        <f>#REF!+#REF!+#REF!+#REF!+#REF!+#REF!</f>
        <v>#REF!</v>
      </c>
      <c r="G15" s="152"/>
      <c r="H15" s="156"/>
      <c r="J15" s="223"/>
      <c r="K15" s="223"/>
      <c r="L15" s="220"/>
    </row>
    <row r="16" spans="1:12" x14ac:dyDescent="0.2">
      <c r="A16" s="158" t="s">
        <v>376</v>
      </c>
      <c r="B16" s="147" t="s">
        <v>377</v>
      </c>
      <c r="C16" s="150" t="e">
        <f>#REF!+#REF!+#REF!+#REF!+#REF!+#REF!</f>
        <v>#REF!</v>
      </c>
      <c r="D16" s="150" t="e">
        <f>#REF!+#REF!+#REF!+#REF!+#REF!+#REF!</f>
        <v>#REF!</v>
      </c>
      <c r="E16" s="150" t="e">
        <f>#REF!+#REF!+#REF!+#REF!+#REF!+#REF!</f>
        <v>#REF!</v>
      </c>
      <c r="F16" s="150" t="e">
        <f>#REF!+#REF!+#REF!+#REF!+#REF!+#REF!</f>
        <v>#REF!</v>
      </c>
      <c r="G16" s="152"/>
      <c r="H16" s="156"/>
      <c r="J16" s="223"/>
      <c r="K16" s="223"/>
      <c r="L16" s="220"/>
    </row>
    <row r="17" spans="1:12" x14ac:dyDescent="0.2">
      <c r="A17" s="151" t="s">
        <v>334</v>
      </c>
      <c r="B17" s="147" t="s">
        <v>379</v>
      </c>
      <c r="C17" s="150" t="e">
        <f>#REF!+#REF!+#REF!+#REF!+#REF!+#REF!</f>
        <v>#REF!</v>
      </c>
      <c r="D17" s="150" t="e">
        <f>#REF!+#REF!+#REF!+#REF!+#REF!+#REF!</f>
        <v>#REF!</v>
      </c>
      <c r="E17" s="150" t="e">
        <f>#REF!+#REF!+#REF!+#REF!+#REF!+#REF!</f>
        <v>#REF!</v>
      </c>
      <c r="F17" s="150" t="e">
        <f>#REF!+#REF!+#REF!+#REF!+#REF!+#REF!</f>
        <v>#REF!</v>
      </c>
      <c r="G17" s="152"/>
      <c r="J17" s="223"/>
      <c r="K17" s="223"/>
      <c r="L17" s="220"/>
    </row>
    <row r="18" spans="1:12" x14ac:dyDescent="0.2">
      <c r="A18" s="154" t="s">
        <v>380</v>
      </c>
      <c r="B18" s="155" t="s">
        <v>381</v>
      </c>
      <c r="C18" s="258" t="e">
        <f>#REF!+#REF!+#REF!+#REF!+#REF!+#REF!</f>
        <v>#REF!</v>
      </c>
      <c r="D18" s="261" t="e">
        <f>#REF!+#REF!+#REF!+#REF!+#REF!+#REF!</f>
        <v>#REF!</v>
      </c>
      <c r="E18" s="261" t="e">
        <f>#REF!+#REF!+#REF!+#REF!+#REF!+#REF!</f>
        <v>#REF!</v>
      </c>
      <c r="F18" s="258" t="e">
        <f>#REF!+#REF!+#REF!+#REF!+#REF!+#REF!</f>
        <v>#REF!</v>
      </c>
      <c r="G18" s="201"/>
      <c r="H18" s="156"/>
      <c r="J18" s="97"/>
      <c r="K18" s="97"/>
      <c r="L18" s="50"/>
    </row>
    <row r="19" spans="1:12" x14ac:dyDescent="0.2">
      <c r="A19" s="154" t="s">
        <v>382</v>
      </c>
      <c r="B19" s="155" t="s">
        <v>383</v>
      </c>
      <c r="C19" s="258" t="e">
        <f>#REF!+#REF!+#REF!+#REF!+#REF!+#REF!</f>
        <v>#REF!</v>
      </c>
      <c r="D19" s="258" t="e">
        <f>#REF!+#REF!+#REF!+#REF!+#REF!+#REF!</f>
        <v>#REF!</v>
      </c>
      <c r="E19" s="258" t="e">
        <f>#REF!+#REF!+#REF!+#REF!+#REF!+#REF!</f>
        <v>#REF!</v>
      </c>
      <c r="F19" s="258" t="e">
        <f>#REF!+#REF!+#REF!+#REF!+#REF!+#REF!</f>
        <v>#REF!</v>
      </c>
      <c r="G19" s="201"/>
      <c r="H19" s="157"/>
      <c r="J19" s="97"/>
      <c r="K19" s="97"/>
      <c r="L19" s="50"/>
    </row>
    <row r="20" spans="1:12" x14ac:dyDescent="0.2">
      <c r="A20" s="151" t="s">
        <v>335</v>
      </c>
      <c r="B20" s="147" t="s">
        <v>385</v>
      </c>
      <c r="C20" s="150" t="e">
        <f>#REF!+#REF!+#REF!+#REF!+#REF!+#REF!</f>
        <v>#REF!</v>
      </c>
      <c r="D20" s="150" t="e">
        <f>#REF!+#REF!+#REF!+#REF!+#REF!+#REF!</f>
        <v>#REF!</v>
      </c>
      <c r="E20" s="150" t="e">
        <f>#REF!+#REF!+#REF!+#REF!+#REF!+#REF!</f>
        <v>#REF!</v>
      </c>
      <c r="F20" s="150" t="e">
        <f>#REF!+#REF!+#REF!+#REF!+#REF!+#REF!</f>
        <v>#REF!</v>
      </c>
      <c r="G20" s="152"/>
      <c r="J20" s="223"/>
      <c r="K20" s="223"/>
      <c r="L20" s="220"/>
    </row>
    <row r="21" spans="1:12" x14ac:dyDescent="0.2">
      <c r="A21" s="154" t="s">
        <v>386</v>
      </c>
      <c r="B21" s="155" t="s">
        <v>387</v>
      </c>
      <c r="C21" s="258" t="e">
        <f>#REF!+#REF!+#REF!+#REF!+#REF!+#REF!</f>
        <v>#REF!</v>
      </c>
      <c r="D21" s="261" t="e">
        <f>#REF!+#REF!+#REF!+#REF!+#REF!+#REF!</f>
        <v>#REF!</v>
      </c>
      <c r="E21" s="261" t="e">
        <f>#REF!+#REF!+#REF!+#REF!+#REF!+#REF!</f>
        <v>#REF!</v>
      </c>
      <c r="F21" s="258" t="e">
        <f>#REF!+#REF!+#REF!+#REF!+#REF!+#REF!</f>
        <v>#REF!</v>
      </c>
      <c r="G21" s="201"/>
      <c r="H21" s="156"/>
      <c r="J21" s="97"/>
      <c r="K21" s="97"/>
      <c r="L21" s="50"/>
    </row>
    <row r="22" spans="1:12" x14ac:dyDescent="0.2">
      <c r="A22" s="154" t="s">
        <v>388</v>
      </c>
      <c r="B22" s="155" t="s">
        <v>389</v>
      </c>
      <c r="C22" s="258" t="e">
        <f>#REF!+#REF!+#REF!+#REF!+#REF!+#REF!</f>
        <v>#REF!</v>
      </c>
      <c r="D22" s="258" t="e">
        <f>#REF!+#REF!+#REF!+#REF!+#REF!+#REF!</f>
        <v>#REF!</v>
      </c>
      <c r="E22" s="258" t="e">
        <f>#REF!+#REF!+#REF!+#REF!+#REF!+#REF!</f>
        <v>#REF!</v>
      </c>
      <c r="F22" s="258" t="e">
        <f>#REF!+#REF!+#REF!+#REF!+#REF!+#REF!</f>
        <v>#REF!</v>
      </c>
      <c r="G22" s="201"/>
      <c r="H22" s="157"/>
      <c r="J22" s="97"/>
      <c r="K22" s="97"/>
      <c r="L22" s="50"/>
    </row>
    <row r="23" spans="1:12" x14ac:dyDescent="0.2">
      <c r="A23" s="148" t="s">
        <v>186</v>
      </c>
      <c r="B23" s="149" t="s">
        <v>185</v>
      </c>
      <c r="C23" s="150" t="e">
        <f>#REF!+#REF!+#REF!+#REF!+#REF!+#REF!</f>
        <v>#REF!</v>
      </c>
      <c r="D23" s="150" t="e">
        <f>#REF!+#REF!+#REF!+#REF!+#REF!+#REF!</f>
        <v>#REF!</v>
      </c>
      <c r="E23" s="150" t="e">
        <f>#REF!+#REF!+#REF!+#REF!+#REF!+#REF!</f>
        <v>#REF!</v>
      </c>
      <c r="F23" s="150" t="e">
        <f>#REF!+#REF!+#REF!+#REF!+#REF!+#REF!</f>
        <v>#REF!</v>
      </c>
      <c r="G23" s="152"/>
      <c r="H23" s="159"/>
      <c r="I23" s="159"/>
      <c r="J23" s="49"/>
      <c r="K23" s="49"/>
      <c r="L23" s="203"/>
    </row>
    <row r="24" spans="1:12" x14ac:dyDescent="0.2">
      <c r="A24" s="151" t="s">
        <v>336</v>
      </c>
      <c r="B24" s="147" t="s">
        <v>391</v>
      </c>
      <c r="C24" s="150" t="e">
        <f>#REF!+#REF!+#REF!+#REF!+#REF!+#REF!</f>
        <v>#REF!</v>
      </c>
      <c r="D24" s="150" t="e">
        <f>#REF!+#REF!+#REF!+#REF!+#REF!+#REF!</f>
        <v>#REF!</v>
      </c>
      <c r="E24" s="150" t="e">
        <f>#REF!+#REF!+#REF!+#REF!+#REF!+#REF!</f>
        <v>#REF!</v>
      </c>
      <c r="F24" s="150" t="e">
        <f>#REF!+#REF!+#REF!+#REF!+#REF!+#REF!</f>
        <v>#REF!</v>
      </c>
      <c r="G24" s="152"/>
      <c r="J24" s="223"/>
      <c r="K24" s="223"/>
      <c r="L24" s="220"/>
    </row>
    <row r="25" spans="1:12" x14ac:dyDescent="0.2">
      <c r="A25" s="154" t="s">
        <v>392</v>
      </c>
      <c r="B25" s="155" t="s">
        <v>393</v>
      </c>
      <c r="C25" s="258" t="e">
        <f>#REF!+#REF!+#REF!+#REF!+#REF!+#REF!</f>
        <v>#REF!</v>
      </c>
      <c r="D25" s="258" t="e">
        <f>#REF!+#REF!+#REF!+#REF!+#REF!+#REF!</f>
        <v>#REF!</v>
      </c>
      <c r="E25" s="258" t="e">
        <f>#REF!+#REF!+#REF!+#REF!+#REF!+#REF!</f>
        <v>#REF!</v>
      </c>
      <c r="F25" s="258" t="e">
        <f>#REF!+#REF!+#REF!+#REF!+#REF!+#REF!</f>
        <v>#REF!</v>
      </c>
      <c r="G25" s="201"/>
      <c r="J25" s="97"/>
      <c r="K25" s="97"/>
      <c r="L25" s="50"/>
    </row>
    <row r="26" spans="1:12" x14ac:dyDescent="0.2">
      <c r="A26" s="154" t="s">
        <v>394</v>
      </c>
      <c r="B26" s="155" t="s">
        <v>395</v>
      </c>
      <c r="C26" s="258" t="e">
        <f>#REF!+#REF!+#REF!+#REF!+#REF!+#REF!</f>
        <v>#REF!</v>
      </c>
      <c r="D26" s="258" t="e">
        <f>#REF!+#REF!+#REF!+#REF!+#REF!+#REF!</f>
        <v>#REF!</v>
      </c>
      <c r="E26" s="258" t="e">
        <f>#REF!+#REF!+#REF!+#REF!+#REF!+#REF!</f>
        <v>#REF!</v>
      </c>
      <c r="F26" s="258" t="e">
        <f>#REF!+#REF!+#REF!+#REF!+#REF!+#REF!</f>
        <v>#REF!</v>
      </c>
      <c r="G26" s="201"/>
      <c r="J26" s="97"/>
      <c r="K26" s="97"/>
      <c r="L26" s="50"/>
    </row>
    <row r="27" spans="1:12" x14ac:dyDescent="0.2">
      <c r="A27" s="154" t="s">
        <v>396</v>
      </c>
      <c r="B27" s="155" t="s">
        <v>397</v>
      </c>
      <c r="C27" s="258" t="e">
        <f>#REF!+#REF!+#REF!+#REF!+#REF!+#REF!</f>
        <v>#REF!</v>
      </c>
      <c r="D27" s="258" t="e">
        <f>#REF!+#REF!+#REF!+#REF!+#REF!+#REF!</f>
        <v>#REF!</v>
      </c>
      <c r="E27" s="258" t="e">
        <f>#REF!+#REF!+#REF!+#REF!+#REF!+#REF!</f>
        <v>#REF!</v>
      </c>
      <c r="F27" s="258" t="e">
        <f>#REF!+#REF!+#REF!+#REF!+#REF!+#REF!</f>
        <v>#REF!</v>
      </c>
      <c r="G27" s="201"/>
      <c r="J27" s="97"/>
      <c r="K27" s="97"/>
      <c r="L27" s="50"/>
    </row>
    <row r="28" spans="1:12" x14ac:dyDescent="0.2">
      <c r="A28" s="154" t="s">
        <v>398</v>
      </c>
      <c r="B28" s="155" t="s">
        <v>399</v>
      </c>
      <c r="C28" s="258" t="e">
        <f>#REF!+#REF!+#REF!+#REF!+#REF!+#REF!</f>
        <v>#REF!</v>
      </c>
      <c r="D28" s="258" t="e">
        <f>#REF!+#REF!+#REF!+#REF!+#REF!+#REF!</f>
        <v>#REF!</v>
      </c>
      <c r="E28" s="258" t="e">
        <f>#REF!+#REF!+#REF!+#REF!+#REF!+#REF!</f>
        <v>#REF!</v>
      </c>
      <c r="F28" s="258" t="e">
        <f>#REF!+#REF!+#REF!+#REF!+#REF!+#REF!</f>
        <v>#REF!</v>
      </c>
      <c r="G28" s="201"/>
      <c r="J28" s="97"/>
      <c r="K28" s="97"/>
      <c r="L28" s="50"/>
    </row>
    <row r="29" spans="1:12" x14ac:dyDescent="0.2">
      <c r="A29" s="154" t="s">
        <v>400</v>
      </c>
      <c r="B29" s="155" t="s">
        <v>401</v>
      </c>
      <c r="C29" s="258" t="e">
        <f>#REF!+#REF!+#REF!+#REF!+#REF!+#REF!</f>
        <v>#REF!</v>
      </c>
      <c r="D29" s="258" t="e">
        <f>#REF!+#REF!+#REF!+#REF!+#REF!+#REF!</f>
        <v>#REF!</v>
      </c>
      <c r="E29" s="258" t="e">
        <f>#REF!+#REF!+#REF!+#REF!+#REF!+#REF!</f>
        <v>#REF!</v>
      </c>
      <c r="F29" s="258" t="e">
        <f>#REF!+#REF!+#REF!+#REF!+#REF!+#REF!</f>
        <v>#REF!</v>
      </c>
      <c r="G29" s="201"/>
      <c r="J29" s="97"/>
      <c r="K29" s="97"/>
      <c r="L29" s="50"/>
    </row>
    <row r="30" spans="1:12" x14ac:dyDescent="0.2">
      <c r="A30" s="154" t="s">
        <v>402</v>
      </c>
      <c r="B30" s="155" t="s">
        <v>403</v>
      </c>
      <c r="C30" s="258" t="e">
        <f>#REF!+#REF!+#REF!+#REF!+#REF!+#REF!</f>
        <v>#REF!</v>
      </c>
      <c r="D30" s="258" t="e">
        <f>#REF!+#REF!+#REF!+#REF!+#REF!+#REF!</f>
        <v>#REF!</v>
      </c>
      <c r="E30" s="258" t="e">
        <f>#REF!+#REF!+#REF!+#REF!+#REF!+#REF!</f>
        <v>#REF!</v>
      </c>
      <c r="F30" s="258" t="e">
        <f>#REF!+#REF!+#REF!+#REF!+#REF!+#REF!</f>
        <v>#REF!</v>
      </c>
      <c r="G30" s="201"/>
      <c r="J30" s="97"/>
      <c r="K30" s="97"/>
      <c r="L30" s="50"/>
    </row>
    <row r="31" spans="1:12" x14ac:dyDescent="0.2">
      <c r="A31" s="154" t="s">
        <v>404</v>
      </c>
      <c r="B31" s="155" t="s">
        <v>405</v>
      </c>
      <c r="C31" s="258" t="e">
        <f>#REF!+#REF!+#REF!+#REF!+#REF!+#REF!</f>
        <v>#REF!</v>
      </c>
      <c r="D31" s="258" t="e">
        <f>#REF!+#REF!+#REF!+#REF!+#REF!+#REF!</f>
        <v>#REF!</v>
      </c>
      <c r="E31" s="258" t="e">
        <f>#REF!+#REF!+#REF!+#REF!+#REF!+#REF!</f>
        <v>#REF!</v>
      </c>
      <c r="F31" s="258" t="e">
        <f>#REF!+#REF!+#REF!+#REF!+#REF!+#REF!</f>
        <v>#REF!</v>
      </c>
      <c r="G31" s="201"/>
      <c r="J31" s="97"/>
      <c r="K31" s="97"/>
      <c r="L31" s="50"/>
    </row>
    <row r="32" spans="1:12" x14ac:dyDescent="0.2">
      <c r="A32" s="154" t="s">
        <v>406</v>
      </c>
      <c r="B32" s="155" t="s">
        <v>407</v>
      </c>
      <c r="C32" s="258" t="e">
        <f>#REF!+#REF!+#REF!+#REF!+#REF!+#REF!</f>
        <v>#REF!</v>
      </c>
      <c r="D32" s="258" t="e">
        <f>#REF!+#REF!+#REF!+#REF!+#REF!+#REF!</f>
        <v>#REF!</v>
      </c>
      <c r="E32" s="258" t="e">
        <f>#REF!+#REF!+#REF!+#REF!+#REF!+#REF!</f>
        <v>#REF!</v>
      </c>
      <c r="F32" s="258" t="e">
        <f>#REF!+#REF!+#REF!+#REF!+#REF!+#REF!</f>
        <v>#REF!</v>
      </c>
      <c r="G32" s="201"/>
      <c r="J32" s="97"/>
      <c r="K32" s="97"/>
      <c r="L32" s="50"/>
    </row>
    <row r="33" spans="1:12" x14ac:dyDescent="0.2">
      <c r="A33" s="154" t="s">
        <v>408</v>
      </c>
      <c r="B33" s="155" t="s">
        <v>409</v>
      </c>
      <c r="C33" s="258" t="e">
        <f>#REF!+#REF!+#REF!+#REF!+#REF!+#REF!</f>
        <v>#REF!</v>
      </c>
      <c r="D33" s="258" t="e">
        <f>#REF!+#REF!+#REF!+#REF!+#REF!+#REF!</f>
        <v>#REF!</v>
      </c>
      <c r="E33" s="258" t="e">
        <f>#REF!+#REF!+#REF!+#REF!+#REF!+#REF!</f>
        <v>#REF!</v>
      </c>
      <c r="F33" s="258" t="e">
        <f>#REF!+#REF!+#REF!+#REF!+#REF!+#REF!</f>
        <v>#REF!</v>
      </c>
      <c r="G33" s="201"/>
      <c r="J33" s="97"/>
      <c r="K33" s="97"/>
      <c r="L33" s="50"/>
    </row>
    <row r="34" spans="1:12" x14ac:dyDescent="0.2">
      <c r="A34" s="151" t="s">
        <v>337</v>
      </c>
      <c r="B34" s="147" t="s">
        <v>411</v>
      </c>
      <c r="C34" s="150" t="e">
        <f>#REF!+#REF!+#REF!+#REF!+#REF!+#REF!</f>
        <v>#REF!</v>
      </c>
      <c r="D34" s="150" t="e">
        <f>#REF!+#REF!+#REF!+#REF!+#REF!+#REF!</f>
        <v>#REF!</v>
      </c>
      <c r="E34" s="150" t="e">
        <f>#REF!+#REF!+#REF!+#REF!+#REF!+#REF!</f>
        <v>#REF!</v>
      </c>
      <c r="F34" s="150" t="e">
        <f>#REF!+#REF!+#REF!+#REF!+#REF!+#REF!</f>
        <v>#REF!</v>
      </c>
      <c r="G34" s="152"/>
      <c r="J34" s="223"/>
      <c r="K34" s="223"/>
      <c r="L34" s="223"/>
    </row>
    <row r="35" spans="1:12" x14ac:dyDescent="0.2">
      <c r="A35" s="154" t="s">
        <v>412</v>
      </c>
      <c r="B35" s="155" t="s">
        <v>413</v>
      </c>
      <c r="C35" s="258" t="e">
        <f>#REF!+#REF!+#REF!+#REF!+#REF!+#REF!</f>
        <v>#REF!</v>
      </c>
      <c r="D35" s="258" t="e">
        <f>#REF!+#REF!+#REF!+#REF!+#REF!+#REF!</f>
        <v>#REF!</v>
      </c>
      <c r="E35" s="258" t="e">
        <f>#REF!+#REF!+#REF!+#REF!+#REF!+#REF!</f>
        <v>#REF!</v>
      </c>
      <c r="F35" s="258" t="e">
        <f>#REF!+#REF!+#REF!+#REF!+#REF!+#REF!</f>
        <v>#REF!</v>
      </c>
      <c r="G35" s="201"/>
      <c r="J35" s="97"/>
      <c r="K35" s="97"/>
      <c r="L35" s="202"/>
    </row>
    <row r="36" spans="1:12" x14ac:dyDescent="0.2">
      <c r="A36" s="154" t="s">
        <v>414</v>
      </c>
      <c r="B36" s="155" t="s">
        <v>415</v>
      </c>
      <c r="C36" s="258" t="e">
        <f>#REF!+#REF!+#REF!+#REF!+#REF!+#REF!</f>
        <v>#REF!</v>
      </c>
      <c r="D36" s="258" t="e">
        <f>#REF!+#REF!+#REF!+#REF!+#REF!+#REF!</f>
        <v>#REF!</v>
      </c>
      <c r="E36" s="258" t="e">
        <f>#REF!+#REF!+#REF!+#REF!+#REF!+#REF!</f>
        <v>#REF!</v>
      </c>
      <c r="F36" s="258" t="e">
        <f>#REF!+#REF!+#REF!+#REF!+#REF!+#REF!</f>
        <v>#REF!</v>
      </c>
      <c r="G36" s="201"/>
      <c r="J36" s="97"/>
      <c r="K36" s="97"/>
      <c r="L36" s="202"/>
    </row>
    <row r="37" spans="1:12" x14ac:dyDescent="0.2">
      <c r="A37" s="151" t="s">
        <v>338</v>
      </c>
      <c r="B37" s="147" t="s">
        <v>417</v>
      </c>
      <c r="C37" s="150" t="e">
        <f>#REF!+#REF!+#REF!+#REF!+#REF!+#REF!</f>
        <v>#REF!</v>
      </c>
      <c r="D37" s="150" t="e">
        <f>#REF!+#REF!+#REF!+#REF!+#REF!+#REF!</f>
        <v>#REF!</v>
      </c>
      <c r="E37" s="150" t="e">
        <f>#REF!+#REF!+#REF!+#REF!+#REF!+#REF!</f>
        <v>#REF!</v>
      </c>
      <c r="F37" s="150" t="e">
        <f>#REF!+#REF!+#REF!+#REF!+#REF!+#REF!</f>
        <v>#REF!</v>
      </c>
      <c r="G37" s="152"/>
      <c r="J37" s="223"/>
      <c r="K37" s="223"/>
      <c r="L37" s="220"/>
    </row>
    <row r="38" spans="1:12" x14ac:dyDescent="0.2">
      <c r="A38" s="154" t="s">
        <v>418</v>
      </c>
      <c r="B38" s="155" t="s">
        <v>419</v>
      </c>
      <c r="C38" s="258" t="e">
        <f>#REF!+#REF!+#REF!+#REF!+#REF!+#REF!</f>
        <v>#REF!</v>
      </c>
      <c r="D38" s="258" t="e">
        <f>#REF!+#REF!+#REF!+#REF!+#REF!+#REF!</f>
        <v>#REF!</v>
      </c>
      <c r="E38" s="258" t="e">
        <f>#REF!+#REF!+#REF!+#REF!+#REF!+#REF!</f>
        <v>#REF!</v>
      </c>
      <c r="F38" s="258" t="e">
        <f>#REF!+#REF!+#REF!+#REF!+#REF!+#REF!</f>
        <v>#REF!</v>
      </c>
      <c r="G38" s="201"/>
      <c r="J38" s="97"/>
      <c r="K38" s="97"/>
      <c r="L38" s="50"/>
    </row>
    <row r="39" spans="1:12" x14ac:dyDescent="0.2">
      <c r="A39" s="154" t="s">
        <v>420</v>
      </c>
      <c r="B39" s="155" t="s">
        <v>421</v>
      </c>
      <c r="C39" s="258" t="e">
        <f>#REF!+#REF!+#REF!+#REF!+#REF!+#REF!</f>
        <v>#REF!</v>
      </c>
      <c r="D39" s="261" t="e">
        <f>#REF!+#REF!+#REF!+#REF!+#REF!+#REF!</f>
        <v>#REF!</v>
      </c>
      <c r="E39" s="261" t="e">
        <f>#REF!+#REF!+#REF!+#REF!+#REF!+#REF!</f>
        <v>#REF!</v>
      </c>
      <c r="F39" s="258" t="e">
        <f>#REF!+#REF!+#REF!+#REF!+#REF!+#REF!</f>
        <v>#REF!</v>
      </c>
      <c r="G39" s="201"/>
      <c r="H39" s="156"/>
      <c r="J39" s="97"/>
      <c r="K39" s="97"/>
      <c r="L39" s="50"/>
    </row>
    <row r="40" spans="1:12" x14ac:dyDescent="0.2">
      <c r="A40" s="154" t="s">
        <v>422</v>
      </c>
      <c r="B40" s="155" t="s">
        <v>423</v>
      </c>
      <c r="C40" s="258" t="e">
        <f>#REF!+#REF!+#REF!+#REF!+#REF!+#REF!</f>
        <v>#REF!</v>
      </c>
      <c r="D40" s="261" t="e">
        <f>#REF!+#REF!+#REF!+#REF!+#REF!+#REF!</f>
        <v>#REF!</v>
      </c>
      <c r="E40" s="261" t="e">
        <f>#REF!+#REF!+#REF!+#REF!+#REF!+#REF!</f>
        <v>#REF!</v>
      </c>
      <c r="F40" s="258" t="e">
        <f>#REF!+#REF!+#REF!+#REF!+#REF!+#REF!</f>
        <v>#REF!</v>
      </c>
      <c r="G40" s="201"/>
      <c r="H40" s="156"/>
      <c r="J40" s="97"/>
      <c r="K40" s="97"/>
      <c r="L40" s="50"/>
    </row>
    <row r="41" spans="1:12" x14ac:dyDescent="0.2">
      <c r="A41" s="151" t="s">
        <v>339</v>
      </c>
      <c r="B41" s="147" t="s">
        <v>425</v>
      </c>
      <c r="C41" s="150" t="e">
        <f>#REF!+#REF!+#REF!+#REF!+#REF!+#REF!</f>
        <v>#REF!</v>
      </c>
      <c r="D41" s="150" t="e">
        <f>#REF!+#REF!+#REF!+#REF!+#REF!+#REF!</f>
        <v>#REF!</v>
      </c>
      <c r="E41" s="150" t="e">
        <f>#REF!+#REF!+#REF!+#REF!+#REF!+#REF!</f>
        <v>#REF!</v>
      </c>
      <c r="F41" s="150" t="e">
        <f>#REF!+#REF!+#REF!+#REF!+#REF!+#REF!</f>
        <v>#REF!</v>
      </c>
      <c r="G41" s="152"/>
      <c r="J41" s="223"/>
      <c r="K41" s="223"/>
      <c r="L41" s="220"/>
    </row>
    <row r="42" spans="1:12" x14ac:dyDescent="0.2">
      <c r="A42" s="237" t="s">
        <v>253</v>
      </c>
      <c r="B42" s="238" t="s">
        <v>254</v>
      </c>
      <c r="C42" s="258" t="e">
        <f>#REF!+#REF!+#REF!+#REF!+#REF!+#REF!</f>
        <v>#REF!</v>
      </c>
      <c r="D42" s="258" t="e">
        <f>#REF!+#REF!+#REF!+#REF!+#REF!+#REF!</f>
        <v>#REF!</v>
      </c>
      <c r="E42" s="258" t="e">
        <f>#REF!+#REF!+#REF!+#REF!+#REF!+#REF!</f>
        <v>#REF!</v>
      </c>
      <c r="F42" s="258" t="e">
        <f>#REF!+#REF!+#REF!+#REF!+#REF!+#REF!</f>
        <v>#REF!</v>
      </c>
      <c r="G42" s="201"/>
      <c r="J42" s="97"/>
      <c r="K42" s="97"/>
      <c r="L42" s="97"/>
    </row>
    <row r="43" spans="1:12" x14ac:dyDescent="0.2">
      <c r="A43" s="154" t="s">
        <v>426</v>
      </c>
      <c r="B43" s="155" t="s">
        <v>427</v>
      </c>
      <c r="C43" s="258" t="e">
        <f>#REF!+#REF!+#REF!+#REF!+#REF!+#REF!</f>
        <v>#REF!</v>
      </c>
      <c r="D43" s="258" t="e">
        <f>#REF!+#REF!+#REF!+#REF!+#REF!+#REF!</f>
        <v>#REF!</v>
      </c>
      <c r="E43" s="258" t="e">
        <f>#REF!+#REF!+#REF!+#REF!+#REF!+#REF!</f>
        <v>#REF!</v>
      </c>
      <c r="F43" s="258" t="e">
        <f>#REF!+#REF!+#REF!+#REF!+#REF!+#REF!</f>
        <v>#REF!</v>
      </c>
      <c r="G43" s="201"/>
      <c r="J43" s="97"/>
      <c r="K43" s="97"/>
      <c r="L43" s="50"/>
    </row>
    <row r="44" spans="1:12" x14ac:dyDescent="0.2">
      <c r="A44" s="154" t="s">
        <v>428</v>
      </c>
      <c r="B44" s="155" t="s">
        <v>2</v>
      </c>
      <c r="C44" s="258" t="e">
        <f>#REF!+#REF!+#REF!+#REF!+#REF!+#REF!</f>
        <v>#REF!</v>
      </c>
      <c r="D44" s="258" t="e">
        <f>#REF!+#REF!+#REF!+#REF!+#REF!+#REF!</f>
        <v>#REF!</v>
      </c>
      <c r="E44" s="258" t="e">
        <f>#REF!+#REF!+#REF!+#REF!+#REF!+#REF!</f>
        <v>#REF!</v>
      </c>
      <c r="F44" s="258" t="e">
        <f>#REF!+#REF!+#REF!+#REF!+#REF!+#REF!</f>
        <v>#REF!</v>
      </c>
      <c r="G44" s="201"/>
      <c r="J44" s="97"/>
      <c r="K44" s="97"/>
      <c r="L44" s="50"/>
    </row>
    <row r="45" spans="1:12" x14ac:dyDescent="0.2">
      <c r="A45" s="154" t="s">
        <v>3</v>
      </c>
      <c r="B45" s="155" t="s">
        <v>4</v>
      </c>
      <c r="C45" s="258" t="e">
        <f>#REF!+#REF!+#REF!+#REF!+#REF!+#REF!</f>
        <v>#REF!</v>
      </c>
      <c r="D45" s="258" t="e">
        <f>#REF!+#REF!+#REF!+#REF!+#REF!+#REF!</f>
        <v>#REF!</v>
      </c>
      <c r="E45" s="258" t="e">
        <f>#REF!+#REF!+#REF!+#REF!+#REF!+#REF!</f>
        <v>#REF!</v>
      </c>
      <c r="F45" s="258" t="e">
        <f>#REF!+#REF!+#REF!+#REF!+#REF!+#REF!</f>
        <v>#REF!</v>
      </c>
      <c r="G45" s="201"/>
      <c r="J45" s="97"/>
      <c r="K45" s="97"/>
      <c r="L45" s="50"/>
    </row>
    <row r="46" spans="1:12" x14ac:dyDescent="0.2">
      <c r="A46" s="154" t="s">
        <v>5</v>
      </c>
      <c r="B46" s="155" t="s">
        <v>6</v>
      </c>
      <c r="C46" s="258" t="e">
        <f>#REF!+#REF!+#REF!+#REF!+#REF!+#REF!</f>
        <v>#REF!</v>
      </c>
      <c r="D46" s="258" t="e">
        <f>#REF!+#REF!+#REF!+#REF!+#REF!+#REF!</f>
        <v>#REF!</v>
      </c>
      <c r="E46" s="258" t="e">
        <f>#REF!+#REF!+#REF!+#REF!+#REF!+#REF!</f>
        <v>#REF!</v>
      </c>
      <c r="F46" s="258" t="e">
        <f>#REF!+#REF!+#REF!+#REF!+#REF!+#REF!</f>
        <v>#REF!</v>
      </c>
      <c r="G46" s="201"/>
      <c r="J46" s="97"/>
      <c r="K46" s="97"/>
      <c r="L46" s="50"/>
    </row>
    <row r="47" spans="1:12" x14ac:dyDescent="0.2">
      <c r="A47" s="154" t="s">
        <v>7</v>
      </c>
      <c r="B47" s="155" t="s">
        <v>8</v>
      </c>
      <c r="C47" s="258" t="e">
        <f>#REF!+#REF!+#REF!+#REF!+#REF!+#REF!</f>
        <v>#REF!</v>
      </c>
      <c r="D47" s="258" t="e">
        <f>#REF!+#REF!+#REF!+#REF!+#REF!+#REF!</f>
        <v>#REF!</v>
      </c>
      <c r="E47" s="258" t="e">
        <f>#REF!+#REF!+#REF!+#REF!+#REF!+#REF!</f>
        <v>#REF!</v>
      </c>
      <c r="F47" s="258" t="e">
        <f>#REF!+#REF!+#REF!+#REF!+#REF!+#REF!</f>
        <v>#REF!</v>
      </c>
      <c r="G47" s="201"/>
      <c r="J47" s="97"/>
      <c r="K47" s="97"/>
      <c r="L47" s="50"/>
    </row>
    <row r="48" spans="1:12" x14ac:dyDescent="0.2">
      <c r="A48" s="154" t="s">
        <v>9</v>
      </c>
      <c r="B48" s="155" t="s">
        <v>10</v>
      </c>
      <c r="C48" s="258" t="e">
        <f>#REF!+#REF!+#REF!+#REF!+#REF!+#REF!</f>
        <v>#REF!</v>
      </c>
      <c r="D48" s="258" t="e">
        <f>#REF!+#REF!+#REF!+#REF!+#REF!+#REF!</f>
        <v>#REF!</v>
      </c>
      <c r="E48" s="258" t="e">
        <f>#REF!+#REF!+#REF!+#REF!+#REF!+#REF!</f>
        <v>#REF!</v>
      </c>
      <c r="F48" s="258" t="e">
        <f>#REF!+#REF!+#REF!+#REF!+#REF!+#REF!</f>
        <v>#REF!</v>
      </c>
      <c r="G48" s="201"/>
      <c r="J48" s="97"/>
      <c r="K48" s="97"/>
      <c r="L48" s="50"/>
    </row>
    <row r="49" spans="1:12" x14ac:dyDescent="0.2">
      <c r="A49" s="154" t="s">
        <v>11</v>
      </c>
      <c r="B49" s="155" t="s">
        <v>12</v>
      </c>
      <c r="C49" s="258" t="e">
        <f>#REF!+#REF!+#REF!+#REF!+#REF!+#REF!</f>
        <v>#REF!</v>
      </c>
      <c r="D49" s="258" t="e">
        <f>#REF!+#REF!+#REF!+#REF!+#REF!+#REF!</f>
        <v>#REF!</v>
      </c>
      <c r="E49" s="258" t="e">
        <f>#REF!+#REF!+#REF!+#REF!+#REF!+#REF!</f>
        <v>#REF!</v>
      </c>
      <c r="F49" s="258" t="e">
        <f>#REF!+#REF!+#REF!+#REF!+#REF!+#REF!</f>
        <v>#REF!</v>
      </c>
      <c r="G49" s="201"/>
      <c r="H49" s="138"/>
      <c r="J49" s="97"/>
      <c r="K49" s="97"/>
      <c r="L49" s="50"/>
    </row>
    <row r="50" spans="1:12" x14ac:dyDescent="0.2">
      <c r="A50" s="154" t="s">
        <v>13</v>
      </c>
      <c r="B50" s="155" t="s">
        <v>14</v>
      </c>
      <c r="C50" s="258" t="e">
        <f>#REF!+#REF!+#REF!+#REF!+#REF!+#REF!</f>
        <v>#REF!</v>
      </c>
      <c r="D50" s="258" t="e">
        <f>#REF!+#REF!+#REF!+#REF!+#REF!+#REF!</f>
        <v>#REF!</v>
      </c>
      <c r="E50" s="258" t="e">
        <f>#REF!+#REF!+#REF!+#REF!+#REF!+#REF!</f>
        <v>#REF!</v>
      </c>
      <c r="F50" s="258" t="e">
        <f>#REF!+#REF!+#REF!+#REF!+#REF!+#REF!</f>
        <v>#REF!</v>
      </c>
      <c r="G50" s="201"/>
      <c r="H50" s="138"/>
      <c r="J50" s="97"/>
      <c r="K50" s="97"/>
      <c r="L50" s="50"/>
    </row>
    <row r="51" spans="1:12" x14ac:dyDescent="0.2">
      <c r="A51" s="154" t="s">
        <v>15</v>
      </c>
      <c r="B51" s="155" t="s">
        <v>16</v>
      </c>
      <c r="C51" s="258" t="e">
        <f>#REF!+#REF!+#REF!+#REF!+#REF!+#REF!</f>
        <v>#REF!</v>
      </c>
      <c r="D51" s="258" t="e">
        <f>#REF!+#REF!+#REF!+#REF!+#REF!+#REF!</f>
        <v>#REF!</v>
      </c>
      <c r="E51" s="258" t="e">
        <f>#REF!+#REF!+#REF!+#REF!+#REF!+#REF!</f>
        <v>#REF!</v>
      </c>
      <c r="F51" s="258" t="e">
        <f>#REF!+#REF!+#REF!+#REF!+#REF!+#REF!</f>
        <v>#REF!</v>
      </c>
      <c r="G51" s="201"/>
      <c r="J51" s="97"/>
      <c r="K51" s="97"/>
      <c r="L51" s="50"/>
    </row>
    <row r="52" spans="1:12" x14ac:dyDescent="0.2">
      <c r="A52" s="151" t="s">
        <v>340</v>
      </c>
      <c r="B52" s="147" t="s">
        <v>18</v>
      </c>
      <c r="C52" s="150" t="e">
        <f>#REF!+#REF!+#REF!+#REF!+#REF!+#REF!</f>
        <v>#REF!</v>
      </c>
      <c r="D52" s="150" t="e">
        <f>#REF!+#REF!+#REF!+#REF!+#REF!+#REF!</f>
        <v>#REF!</v>
      </c>
      <c r="E52" s="150" t="e">
        <f>#REF!+#REF!+#REF!+#REF!+#REF!+#REF!</f>
        <v>#REF!</v>
      </c>
      <c r="F52" s="150" t="e">
        <f>#REF!+#REF!+#REF!+#REF!+#REF!+#REF!</f>
        <v>#REF!</v>
      </c>
      <c r="G52" s="152"/>
      <c r="J52" s="223"/>
      <c r="K52" s="220"/>
      <c r="L52" s="220"/>
    </row>
    <row r="53" spans="1:12" x14ac:dyDescent="0.2">
      <c r="A53" s="154" t="s">
        <v>19</v>
      </c>
      <c r="B53" s="155" t="s">
        <v>6</v>
      </c>
      <c r="C53" s="258" t="e">
        <f>#REF!+#REF!+#REF!+#REF!+#REF!+#REF!</f>
        <v>#REF!</v>
      </c>
      <c r="D53" s="258" t="e">
        <f>#REF!+#REF!+#REF!+#REF!+#REF!+#REF!</f>
        <v>#REF!</v>
      </c>
      <c r="E53" s="258" t="e">
        <f>#REF!+#REF!+#REF!+#REF!+#REF!+#REF!</f>
        <v>#REF!</v>
      </c>
      <c r="F53" s="258" t="e">
        <f>#REF!+#REF!+#REF!+#REF!+#REF!+#REF!</f>
        <v>#REF!</v>
      </c>
      <c r="G53" s="201"/>
      <c r="J53" s="97"/>
      <c r="K53" s="50"/>
      <c r="L53" s="50"/>
    </row>
    <row r="54" spans="1:12" x14ac:dyDescent="0.2">
      <c r="A54" s="154" t="s">
        <v>20</v>
      </c>
      <c r="B54" s="155" t="s">
        <v>8</v>
      </c>
      <c r="C54" s="258" t="e">
        <f>#REF!+#REF!+#REF!+#REF!+#REF!+#REF!</f>
        <v>#REF!</v>
      </c>
      <c r="D54" s="258" t="e">
        <f>#REF!+#REF!+#REF!+#REF!+#REF!+#REF!</f>
        <v>#REF!</v>
      </c>
      <c r="E54" s="258" t="e">
        <f>#REF!+#REF!+#REF!+#REF!+#REF!+#REF!</f>
        <v>#REF!</v>
      </c>
      <c r="F54" s="258" t="e">
        <f>#REF!+#REF!+#REF!+#REF!+#REF!+#REF!</f>
        <v>#REF!</v>
      </c>
      <c r="G54" s="201"/>
      <c r="J54" s="97"/>
      <c r="K54" s="50"/>
      <c r="L54" s="50"/>
    </row>
    <row r="55" spans="1:12" x14ac:dyDescent="0.2">
      <c r="A55" s="154" t="s">
        <v>21</v>
      </c>
      <c r="B55" s="155" t="s">
        <v>10</v>
      </c>
      <c r="C55" s="258" t="e">
        <f>#REF!+#REF!+#REF!+#REF!+#REF!+#REF!</f>
        <v>#REF!</v>
      </c>
      <c r="D55" s="258" t="e">
        <f>#REF!+#REF!+#REF!+#REF!+#REF!+#REF!</f>
        <v>#REF!</v>
      </c>
      <c r="E55" s="258" t="e">
        <f>#REF!+#REF!+#REF!+#REF!+#REF!+#REF!</f>
        <v>#REF!</v>
      </c>
      <c r="F55" s="258" t="e">
        <f>#REF!+#REF!+#REF!+#REF!+#REF!+#REF!</f>
        <v>#REF!</v>
      </c>
      <c r="G55" s="201"/>
      <c r="J55" s="97"/>
      <c r="K55" s="50"/>
      <c r="L55" s="50"/>
    </row>
    <row r="56" spans="1:12" x14ac:dyDescent="0.2">
      <c r="A56" s="154" t="s">
        <v>22</v>
      </c>
      <c r="B56" s="155" t="s">
        <v>16</v>
      </c>
      <c r="C56" s="258" t="e">
        <f>#REF!+#REF!+#REF!+#REF!+#REF!+#REF!</f>
        <v>#REF!</v>
      </c>
      <c r="D56" s="258" t="e">
        <f>#REF!+#REF!+#REF!+#REF!+#REF!+#REF!</f>
        <v>#REF!</v>
      </c>
      <c r="E56" s="258" t="e">
        <f>#REF!+#REF!+#REF!+#REF!+#REF!+#REF!</f>
        <v>#REF!</v>
      </c>
      <c r="F56" s="258" t="e">
        <f>#REF!+#REF!+#REF!+#REF!+#REF!+#REF!</f>
        <v>#REF!</v>
      </c>
      <c r="G56" s="201"/>
      <c r="J56" s="97"/>
      <c r="K56" s="50"/>
      <c r="L56" s="50"/>
    </row>
    <row r="57" spans="1:12" x14ac:dyDescent="0.2">
      <c r="A57" s="151" t="s">
        <v>341</v>
      </c>
      <c r="B57" s="147" t="s">
        <v>24</v>
      </c>
      <c r="C57" s="150" t="e">
        <f>#REF!+#REF!+#REF!+#REF!+#REF!+#REF!</f>
        <v>#REF!</v>
      </c>
      <c r="D57" s="150" t="e">
        <f>#REF!+#REF!+#REF!+#REF!+#REF!+#REF!</f>
        <v>#REF!</v>
      </c>
      <c r="E57" s="150" t="e">
        <f>#REF!+#REF!+#REF!+#REF!+#REF!+#REF!</f>
        <v>#REF!</v>
      </c>
      <c r="F57" s="150" t="e">
        <f>#REF!+#REF!+#REF!+#REF!+#REF!+#REF!</f>
        <v>#REF!</v>
      </c>
      <c r="G57" s="152"/>
      <c r="J57" s="223"/>
      <c r="K57" s="223"/>
      <c r="L57" s="220"/>
    </row>
    <row r="58" spans="1:12" x14ac:dyDescent="0.2">
      <c r="A58" s="154" t="s">
        <v>25</v>
      </c>
      <c r="B58" s="155" t="s">
        <v>26</v>
      </c>
      <c r="C58" s="258" t="e">
        <f>#REF!+#REF!+#REF!+#REF!+#REF!+#REF!</f>
        <v>#REF!</v>
      </c>
      <c r="D58" s="258" t="e">
        <f>#REF!+#REF!+#REF!+#REF!+#REF!+#REF!</f>
        <v>#REF!</v>
      </c>
      <c r="E58" s="258" t="e">
        <f>#REF!+#REF!+#REF!+#REF!+#REF!+#REF!</f>
        <v>#REF!</v>
      </c>
      <c r="F58" s="258" t="e">
        <f>#REF!+#REF!+#REF!+#REF!+#REF!+#REF!</f>
        <v>#REF!</v>
      </c>
      <c r="G58" s="201"/>
      <c r="J58" s="97"/>
      <c r="K58" s="97"/>
      <c r="L58" s="50"/>
    </row>
    <row r="59" spans="1:12" x14ac:dyDescent="0.2">
      <c r="A59" s="154" t="s">
        <v>27</v>
      </c>
      <c r="B59" s="155" t="s">
        <v>28</v>
      </c>
      <c r="C59" s="258" t="e">
        <f>#REF!+#REF!+#REF!+#REF!+#REF!+#REF!</f>
        <v>#REF!</v>
      </c>
      <c r="D59" s="258" t="e">
        <f>#REF!+#REF!+#REF!+#REF!+#REF!+#REF!</f>
        <v>#REF!</v>
      </c>
      <c r="E59" s="258" t="e">
        <f>#REF!+#REF!+#REF!+#REF!+#REF!+#REF!</f>
        <v>#REF!</v>
      </c>
      <c r="F59" s="258" t="e">
        <f>#REF!+#REF!+#REF!+#REF!+#REF!+#REF!</f>
        <v>#REF!</v>
      </c>
      <c r="G59" s="201"/>
      <c r="J59" s="97"/>
      <c r="K59" s="97"/>
      <c r="L59" s="50"/>
    </row>
    <row r="60" spans="1:12" x14ac:dyDescent="0.2">
      <c r="A60" s="154" t="s">
        <v>29</v>
      </c>
      <c r="B60" s="155" t="s">
        <v>12</v>
      </c>
      <c r="C60" s="258" t="e">
        <f>#REF!+#REF!+#REF!+#REF!+#REF!+#REF!</f>
        <v>#REF!</v>
      </c>
      <c r="D60" s="258" t="e">
        <f>#REF!+#REF!+#REF!+#REF!+#REF!+#REF!</f>
        <v>#REF!</v>
      </c>
      <c r="E60" s="258" t="e">
        <f>#REF!+#REF!+#REF!+#REF!+#REF!+#REF!</f>
        <v>#REF!</v>
      </c>
      <c r="F60" s="258" t="e">
        <f>#REF!+#REF!+#REF!+#REF!+#REF!+#REF!</f>
        <v>#REF!</v>
      </c>
      <c r="G60" s="201"/>
      <c r="J60" s="97"/>
      <c r="K60" s="97"/>
      <c r="L60" s="50"/>
    </row>
    <row r="61" spans="1:12" x14ac:dyDescent="0.2">
      <c r="A61" s="154" t="s">
        <v>30</v>
      </c>
      <c r="B61" s="155" t="s">
        <v>14</v>
      </c>
      <c r="C61" s="258" t="e">
        <f>#REF!+#REF!+#REF!+#REF!+#REF!+#REF!</f>
        <v>#REF!</v>
      </c>
      <c r="D61" s="258" t="e">
        <f>#REF!+#REF!+#REF!+#REF!+#REF!+#REF!</f>
        <v>#REF!</v>
      </c>
      <c r="E61" s="258" t="e">
        <f>#REF!+#REF!+#REF!+#REF!+#REF!+#REF!</f>
        <v>#REF!</v>
      </c>
      <c r="F61" s="258" t="e">
        <f>#REF!+#REF!+#REF!+#REF!+#REF!+#REF!</f>
        <v>#REF!</v>
      </c>
      <c r="G61" s="201"/>
      <c r="J61" s="97"/>
      <c r="K61" s="97"/>
      <c r="L61" s="50"/>
    </row>
    <row r="62" spans="1:12" x14ac:dyDescent="0.2">
      <c r="A62" s="154" t="s">
        <v>31</v>
      </c>
      <c r="B62" s="155" t="s">
        <v>32</v>
      </c>
      <c r="C62" s="258" t="e">
        <f>#REF!+#REF!+#REF!+#REF!+#REF!+#REF!</f>
        <v>#REF!</v>
      </c>
      <c r="D62" s="258" t="e">
        <f>#REF!+#REF!+#REF!+#REF!+#REF!+#REF!</f>
        <v>#REF!</v>
      </c>
      <c r="E62" s="258" t="e">
        <f>#REF!+#REF!+#REF!+#REF!+#REF!+#REF!</f>
        <v>#REF!</v>
      </c>
      <c r="F62" s="258" t="e">
        <f>#REF!+#REF!+#REF!+#REF!+#REF!+#REF!</f>
        <v>#REF!</v>
      </c>
      <c r="G62" s="201"/>
      <c r="J62" s="97"/>
      <c r="K62" s="97"/>
      <c r="L62" s="50"/>
    </row>
    <row r="63" spans="1:12" x14ac:dyDescent="0.2">
      <c r="A63" s="154" t="s">
        <v>33</v>
      </c>
      <c r="B63" s="155" t="s">
        <v>34</v>
      </c>
      <c r="C63" s="258" t="e">
        <f>#REF!+#REF!+#REF!+#REF!+#REF!+#REF!</f>
        <v>#REF!</v>
      </c>
      <c r="D63" s="258" t="e">
        <f>#REF!+#REF!+#REF!+#REF!+#REF!+#REF!</f>
        <v>#REF!</v>
      </c>
      <c r="E63" s="258" t="e">
        <f>#REF!+#REF!+#REF!+#REF!+#REF!+#REF!</f>
        <v>#REF!</v>
      </c>
      <c r="F63" s="258" t="e">
        <f>#REF!+#REF!+#REF!+#REF!+#REF!+#REF!</f>
        <v>#REF!</v>
      </c>
      <c r="G63" s="201"/>
      <c r="J63" s="97"/>
      <c r="K63" s="97"/>
      <c r="L63" s="50"/>
    </row>
    <row r="64" spans="1:12" x14ac:dyDescent="0.2">
      <c r="A64" s="151" t="s">
        <v>342</v>
      </c>
      <c r="B64" s="147" t="s">
        <v>36</v>
      </c>
      <c r="C64" s="150" t="e">
        <f>#REF!+#REF!+#REF!+#REF!+#REF!+#REF!</f>
        <v>#REF!</v>
      </c>
      <c r="D64" s="150" t="e">
        <f>#REF!+#REF!+#REF!+#REF!+#REF!+#REF!</f>
        <v>#REF!</v>
      </c>
      <c r="E64" s="150" t="e">
        <f>#REF!+#REF!+#REF!+#REF!+#REF!+#REF!</f>
        <v>#REF!</v>
      </c>
      <c r="F64" s="150" t="e">
        <f>#REF!+#REF!+#REF!+#REF!+#REF!+#REF!</f>
        <v>#REF!</v>
      </c>
      <c r="G64" s="152"/>
      <c r="J64" s="223"/>
      <c r="K64" s="223"/>
      <c r="L64" s="220"/>
    </row>
    <row r="65" spans="1:12" x14ac:dyDescent="0.2">
      <c r="A65" s="154" t="s">
        <v>37</v>
      </c>
      <c r="B65" s="155" t="s">
        <v>38</v>
      </c>
      <c r="C65" s="258" t="e">
        <f>#REF!+#REF!+#REF!+#REF!+#REF!+#REF!</f>
        <v>#REF!</v>
      </c>
      <c r="D65" s="258" t="e">
        <f>#REF!+#REF!+#REF!+#REF!+#REF!+#REF!</f>
        <v>#REF!</v>
      </c>
      <c r="E65" s="258" t="e">
        <f>#REF!+#REF!+#REF!+#REF!+#REF!+#REF!</f>
        <v>#REF!</v>
      </c>
      <c r="F65" s="258" t="e">
        <f>#REF!+#REF!+#REF!+#REF!+#REF!+#REF!</f>
        <v>#REF!</v>
      </c>
      <c r="G65" s="201"/>
      <c r="J65" s="97"/>
      <c r="K65" s="97"/>
      <c r="L65" s="50"/>
    </row>
    <row r="66" spans="1:12" x14ac:dyDescent="0.2">
      <c r="A66" s="154" t="s">
        <v>39</v>
      </c>
      <c r="B66" s="155" t="s">
        <v>40</v>
      </c>
      <c r="C66" s="258" t="e">
        <f>#REF!+#REF!+#REF!+#REF!+#REF!+#REF!</f>
        <v>#REF!</v>
      </c>
      <c r="D66" s="258" t="e">
        <f>#REF!+#REF!+#REF!+#REF!+#REF!+#REF!</f>
        <v>#REF!</v>
      </c>
      <c r="E66" s="258" t="e">
        <f>#REF!+#REF!+#REF!+#REF!+#REF!+#REF!</f>
        <v>#REF!</v>
      </c>
      <c r="F66" s="258" t="e">
        <f>#REF!+#REF!+#REF!+#REF!+#REF!+#REF!</f>
        <v>#REF!</v>
      </c>
      <c r="G66" s="201"/>
      <c r="J66" s="97"/>
      <c r="K66" s="97"/>
      <c r="L66" s="50"/>
    </row>
    <row r="67" spans="1:12" x14ac:dyDescent="0.2">
      <c r="A67" s="154" t="s">
        <v>41</v>
      </c>
      <c r="B67" s="155" t="s">
        <v>42</v>
      </c>
      <c r="C67" s="258" t="e">
        <f>#REF!+#REF!+#REF!+#REF!+#REF!+#REF!</f>
        <v>#REF!</v>
      </c>
      <c r="D67" s="258" t="e">
        <f>#REF!+#REF!+#REF!+#REF!+#REF!+#REF!</f>
        <v>#REF!</v>
      </c>
      <c r="E67" s="258" t="e">
        <f>#REF!+#REF!+#REF!+#REF!+#REF!+#REF!</f>
        <v>#REF!</v>
      </c>
      <c r="F67" s="258" t="e">
        <f>#REF!+#REF!+#REF!+#REF!+#REF!+#REF!</f>
        <v>#REF!</v>
      </c>
      <c r="G67" s="201"/>
      <c r="J67" s="97"/>
      <c r="K67" s="97"/>
      <c r="L67" s="50"/>
    </row>
    <row r="68" spans="1:12" x14ac:dyDescent="0.2">
      <c r="A68" s="154" t="s">
        <v>43</v>
      </c>
      <c r="B68" s="155" t="s">
        <v>44</v>
      </c>
      <c r="C68" s="258" t="e">
        <f>#REF!+#REF!+#REF!+#REF!+#REF!+#REF!</f>
        <v>#REF!</v>
      </c>
      <c r="D68" s="258" t="e">
        <f>#REF!+#REF!+#REF!+#REF!+#REF!+#REF!</f>
        <v>#REF!</v>
      </c>
      <c r="E68" s="258" t="e">
        <f>#REF!+#REF!+#REF!+#REF!+#REF!+#REF!</f>
        <v>#REF!</v>
      </c>
      <c r="F68" s="258" t="e">
        <f>#REF!+#REF!+#REF!+#REF!+#REF!+#REF!</f>
        <v>#REF!</v>
      </c>
      <c r="G68" s="201"/>
      <c r="J68" s="97"/>
      <c r="K68" s="97"/>
      <c r="L68" s="50"/>
    </row>
    <row r="69" spans="1:12" x14ac:dyDescent="0.2">
      <c r="A69" s="154" t="s">
        <v>45</v>
      </c>
      <c r="B69" s="155" t="s">
        <v>46</v>
      </c>
      <c r="C69" s="258" t="e">
        <f>#REF!+#REF!+#REF!+#REF!+#REF!+#REF!</f>
        <v>#REF!</v>
      </c>
      <c r="D69" s="258" t="e">
        <f>#REF!+#REF!+#REF!+#REF!+#REF!+#REF!</f>
        <v>#REF!</v>
      </c>
      <c r="E69" s="258" t="e">
        <f>#REF!+#REF!+#REF!+#REF!+#REF!+#REF!</f>
        <v>#REF!</v>
      </c>
      <c r="F69" s="258" t="e">
        <f>#REF!+#REF!+#REF!+#REF!+#REF!+#REF!</f>
        <v>#REF!</v>
      </c>
      <c r="G69" s="201"/>
      <c r="J69" s="97"/>
      <c r="K69" s="97"/>
      <c r="L69" s="50"/>
    </row>
    <row r="70" spans="1:12" x14ac:dyDescent="0.2">
      <c r="A70" s="154" t="s">
        <v>47</v>
      </c>
      <c r="B70" s="155" t="s">
        <v>48</v>
      </c>
      <c r="C70" s="258" t="e">
        <f>#REF!+#REF!+#REF!+#REF!+#REF!+#REF!</f>
        <v>#REF!</v>
      </c>
      <c r="D70" s="258" t="e">
        <f>#REF!+#REF!+#REF!+#REF!+#REF!+#REF!</f>
        <v>#REF!</v>
      </c>
      <c r="E70" s="258" t="e">
        <f>#REF!+#REF!+#REF!+#REF!+#REF!+#REF!</f>
        <v>#REF!</v>
      </c>
      <c r="F70" s="258" t="e">
        <f>#REF!+#REF!+#REF!+#REF!+#REF!+#REF!</f>
        <v>#REF!</v>
      </c>
      <c r="G70" s="201"/>
      <c r="J70" s="97"/>
      <c r="K70" s="97"/>
      <c r="L70" s="50"/>
    </row>
    <row r="71" spans="1:12" x14ac:dyDescent="0.2">
      <c r="A71" s="151" t="s">
        <v>343</v>
      </c>
      <c r="B71" s="153" t="s">
        <v>50</v>
      </c>
      <c r="C71" s="150" t="e">
        <f>#REF!+#REF!+#REF!+#REF!+#REF!+#REF!</f>
        <v>#REF!</v>
      </c>
      <c r="D71" s="150" t="e">
        <f>#REF!+#REF!+#REF!+#REF!+#REF!+#REF!</f>
        <v>#REF!</v>
      </c>
      <c r="E71" s="150" t="e">
        <f>#REF!+#REF!+#REF!+#REF!+#REF!+#REF!</f>
        <v>#REF!</v>
      </c>
      <c r="F71" s="150" t="e">
        <f>#REF!+#REF!+#REF!+#REF!+#REF!+#REF!</f>
        <v>#REF!</v>
      </c>
      <c r="G71" s="152"/>
      <c r="J71" s="223"/>
      <c r="K71" s="223"/>
      <c r="L71" s="220"/>
    </row>
    <row r="72" spans="1:12" x14ac:dyDescent="0.2">
      <c r="A72" s="154" t="s">
        <v>51</v>
      </c>
      <c r="B72" s="155" t="s">
        <v>52</v>
      </c>
      <c r="C72" s="258" t="e">
        <f>#REF!+#REF!+#REF!+#REF!+#REF!+#REF!</f>
        <v>#REF!</v>
      </c>
      <c r="D72" s="258" t="e">
        <f>#REF!+#REF!+#REF!+#REF!+#REF!+#REF!</f>
        <v>#REF!</v>
      </c>
      <c r="E72" s="258" t="e">
        <f>#REF!+#REF!+#REF!+#REF!+#REF!+#REF!</f>
        <v>#REF!</v>
      </c>
      <c r="F72" s="258" t="e">
        <f>#REF!+#REF!+#REF!+#REF!+#REF!+#REF!</f>
        <v>#REF!</v>
      </c>
      <c r="G72" s="201"/>
      <c r="J72" s="97"/>
      <c r="K72" s="97"/>
      <c r="L72" s="50"/>
    </row>
    <row r="73" spans="1:12" x14ac:dyDescent="0.2">
      <c r="A73" s="154" t="s">
        <v>53</v>
      </c>
      <c r="B73" s="155" t="s">
        <v>54</v>
      </c>
      <c r="C73" s="258" t="e">
        <f>#REF!+#REF!+#REF!+#REF!+#REF!+#REF!</f>
        <v>#REF!</v>
      </c>
      <c r="D73" s="258" t="e">
        <f>#REF!+#REF!+#REF!+#REF!+#REF!+#REF!</f>
        <v>#REF!</v>
      </c>
      <c r="E73" s="258" t="e">
        <f>#REF!+#REF!+#REF!+#REF!+#REF!+#REF!</f>
        <v>#REF!</v>
      </c>
      <c r="F73" s="258" t="e">
        <f>#REF!+#REF!+#REF!+#REF!+#REF!+#REF!</f>
        <v>#REF!</v>
      </c>
      <c r="G73" s="201"/>
      <c r="J73" s="97"/>
      <c r="K73" s="97"/>
      <c r="L73" s="50"/>
    </row>
    <row r="74" spans="1:12" x14ac:dyDescent="0.2">
      <c r="A74" s="154" t="s">
        <v>70</v>
      </c>
      <c r="B74" s="155" t="s">
        <v>71</v>
      </c>
      <c r="C74" s="258" t="e">
        <f>#REF!+#REF!+#REF!+#REF!+#REF!+#REF!</f>
        <v>#REF!</v>
      </c>
      <c r="D74" s="258" t="e">
        <f>#REF!+#REF!+#REF!+#REF!+#REF!+#REF!</f>
        <v>#REF!</v>
      </c>
      <c r="E74" s="258" t="e">
        <f>#REF!+#REF!+#REF!+#REF!+#REF!+#REF!</f>
        <v>#REF!</v>
      </c>
      <c r="F74" s="258" t="e">
        <f>#REF!+#REF!+#REF!+#REF!+#REF!+#REF!</f>
        <v>#REF!</v>
      </c>
      <c r="G74" s="201"/>
      <c r="J74" s="97"/>
      <c r="K74" s="97"/>
      <c r="L74" s="50"/>
    </row>
    <row r="75" spans="1:12" x14ac:dyDescent="0.2">
      <c r="A75" s="154" t="s">
        <v>72</v>
      </c>
      <c r="B75" s="155" t="s">
        <v>73</v>
      </c>
      <c r="C75" s="258" t="e">
        <f>#REF!+#REF!+#REF!+#REF!+#REF!+#REF!</f>
        <v>#REF!</v>
      </c>
      <c r="D75" s="258" t="e">
        <f>#REF!+#REF!+#REF!+#REF!+#REF!+#REF!</f>
        <v>#REF!</v>
      </c>
      <c r="E75" s="258" t="e">
        <f>#REF!+#REF!+#REF!+#REF!+#REF!+#REF!</f>
        <v>#REF!</v>
      </c>
      <c r="F75" s="258" t="e">
        <f>#REF!+#REF!+#REF!+#REF!+#REF!+#REF!</f>
        <v>#REF!</v>
      </c>
      <c r="G75" s="201"/>
      <c r="J75" s="97"/>
      <c r="K75" s="97"/>
      <c r="L75" s="50"/>
    </row>
    <row r="76" spans="1:12" x14ac:dyDescent="0.2">
      <c r="A76" s="154" t="s">
        <v>74</v>
      </c>
      <c r="B76" s="155" t="s">
        <v>332</v>
      </c>
      <c r="C76" s="258" t="e">
        <f>#REF!+#REF!+#REF!+#REF!+#REF!+#REF!</f>
        <v>#REF!</v>
      </c>
      <c r="D76" s="258" t="e">
        <f>#REF!+#REF!+#REF!+#REF!+#REF!+#REF!</f>
        <v>#REF!</v>
      </c>
      <c r="E76" s="258" t="e">
        <f>#REF!+#REF!+#REF!+#REF!+#REF!+#REF!</f>
        <v>#REF!</v>
      </c>
      <c r="F76" s="258" t="e">
        <f>#REF!+#REF!+#REF!+#REF!+#REF!+#REF!</f>
        <v>#REF!</v>
      </c>
      <c r="G76" s="201"/>
      <c r="H76" s="156"/>
      <c r="J76" s="97"/>
      <c r="K76" s="97"/>
      <c r="L76" s="50"/>
    </row>
    <row r="77" spans="1:12" x14ac:dyDescent="0.2">
      <c r="A77" s="154" t="s">
        <v>76</v>
      </c>
      <c r="B77" s="155" t="s">
        <v>77</v>
      </c>
      <c r="C77" s="258" t="e">
        <f>#REF!+#REF!+#REF!+#REF!+#REF!+#REF!</f>
        <v>#REF!</v>
      </c>
      <c r="D77" s="258" t="e">
        <f>#REF!+#REF!+#REF!+#REF!+#REF!+#REF!</f>
        <v>#REF!</v>
      </c>
      <c r="E77" s="258" t="e">
        <f>#REF!+#REF!+#REF!+#REF!+#REF!+#REF!</f>
        <v>#REF!</v>
      </c>
      <c r="F77" s="258" t="e">
        <f>#REF!+#REF!+#REF!+#REF!+#REF!+#REF!</f>
        <v>#REF!</v>
      </c>
      <c r="G77" s="201"/>
      <c r="J77" s="97"/>
      <c r="K77" s="97"/>
      <c r="L77" s="50"/>
    </row>
    <row r="78" spans="1:12" x14ac:dyDescent="0.2">
      <c r="A78" s="151" t="s">
        <v>78</v>
      </c>
      <c r="B78" s="160" t="s">
        <v>79</v>
      </c>
      <c r="C78" s="150" t="e">
        <f>#REF!+#REF!+#REF!+#REF!+#REF!+#REF!</f>
        <v>#REF!</v>
      </c>
      <c r="D78" s="150" t="e">
        <f>#REF!+#REF!+#REF!+#REF!+#REF!+#REF!</f>
        <v>#REF!</v>
      </c>
      <c r="E78" s="150" t="e">
        <f>#REF!+#REF!+#REF!+#REF!+#REF!+#REF!</f>
        <v>#REF!</v>
      </c>
      <c r="F78" s="150" t="e">
        <f>#REF!+#REF!+#REF!+#REF!+#REF!+#REF!</f>
        <v>#REF!</v>
      </c>
      <c r="G78" s="152"/>
      <c r="J78" s="223"/>
      <c r="K78" s="223"/>
      <c r="L78" s="220"/>
    </row>
    <row r="79" spans="1:12" x14ac:dyDescent="0.2">
      <c r="A79" s="151" t="s">
        <v>80</v>
      </c>
      <c r="B79" s="147" t="s">
        <v>81</v>
      </c>
      <c r="C79" s="150" t="e">
        <f>#REF!+#REF!+#REF!+#REF!+#REF!+#REF!</f>
        <v>#REF!</v>
      </c>
      <c r="D79" s="150" t="e">
        <f>#REF!+#REF!+#REF!+#REF!+#REF!+#REF!</f>
        <v>#REF!</v>
      </c>
      <c r="E79" s="150" t="e">
        <f>#REF!+#REF!+#REF!+#REF!+#REF!+#REF!</f>
        <v>#REF!</v>
      </c>
      <c r="F79" s="150" t="e">
        <f>#REF!+#REF!+#REF!+#REF!+#REF!+#REF!</f>
        <v>#REF!</v>
      </c>
      <c r="G79" s="152"/>
      <c r="J79" s="223"/>
      <c r="K79" s="220"/>
      <c r="L79" s="220"/>
    </row>
    <row r="80" spans="1:12" x14ac:dyDescent="0.2">
      <c r="A80" s="151" t="s">
        <v>344</v>
      </c>
      <c r="B80" s="147" t="s">
        <v>83</v>
      </c>
      <c r="C80" s="150" t="e">
        <f>#REF!+#REF!+#REF!+#REF!+#REF!+#REF!</f>
        <v>#REF!</v>
      </c>
      <c r="D80" s="150" t="e">
        <f>#REF!+#REF!+#REF!+#REF!+#REF!+#REF!</f>
        <v>#REF!</v>
      </c>
      <c r="E80" s="150" t="e">
        <f>#REF!+#REF!+#REF!+#REF!+#REF!+#REF!</f>
        <v>#REF!</v>
      </c>
      <c r="F80" s="150" t="e">
        <f>#REF!+#REF!+#REF!+#REF!+#REF!+#REF!</f>
        <v>#REF!</v>
      </c>
      <c r="G80" s="152"/>
      <c r="J80" s="223"/>
      <c r="K80" s="223"/>
      <c r="L80" s="220"/>
    </row>
    <row r="81" spans="1:12" x14ac:dyDescent="0.2">
      <c r="A81" s="154" t="s">
        <v>84</v>
      </c>
      <c r="B81" s="155" t="s">
        <v>85</v>
      </c>
      <c r="C81" s="258" t="e">
        <f>#REF!+#REF!+#REF!+#REF!+#REF!+#REF!</f>
        <v>#REF!</v>
      </c>
      <c r="D81" s="258" t="e">
        <f>#REF!+#REF!+#REF!+#REF!+#REF!+#REF!</f>
        <v>#REF!</v>
      </c>
      <c r="E81" s="258" t="e">
        <f>#REF!+#REF!+#REF!+#REF!+#REF!+#REF!</f>
        <v>#REF!</v>
      </c>
      <c r="F81" s="258" t="e">
        <f>#REF!+#REF!+#REF!+#REF!+#REF!+#REF!</f>
        <v>#REF!</v>
      </c>
      <c r="G81" s="201"/>
      <c r="J81" s="97"/>
      <c r="K81" s="97"/>
      <c r="L81" s="50"/>
    </row>
    <row r="82" spans="1:12" x14ac:dyDescent="0.2">
      <c r="A82" s="154" t="s">
        <v>86</v>
      </c>
      <c r="B82" s="155" t="s">
        <v>87</v>
      </c>
      <c r="C82" s="258" t="e">
        <f>#REF!+#REF!+#REF!+#REF!+#REF!+#REF!</f>
        <v>#REF!</v>
      </c>
      <c r="D82" s="258" t="e">
        <f>#REF!+#REF!+#REF!+#REF!+#REF!+#REF!</f>
        <v>#REF!</v>
      </c>
      <c r="E82" s="258" t="e">
        <f>#REF!+#REF!+#REF!+#REF!+#REF!+#REF!</f>
        <v>#REF!</v>
      </c>
      <c r="F82" s="258" t="e">
        <f>#REF!+#REF!+#REF!+#REF!+#REF!+#REF!</f>
        <v>#REF!</v>
      </c>
      <c r="G82" s="201"/>
      <c r="J82" s="97"/>
      <c r="K82" s="97"/>
      <c r="L82" s="50"/>
    </row>
    <row r="83" spans="1:12" x14ac:dyDescent="0.2">
      <c r="A83" s="154" t="s">
        <v>88</v>
      </c>
      <c r="B83" s="155" t="s">
        <v>89</v>
      </c>
      <c r="C83" s="258" t="e">
        <f>#REF!+#REF!+#REF!+#REF!+#REF!+#REF!</f>
        <v>#REF!</v>
      </c>
      <c r="D83" s="258" t="e">
        <f>#REF!+#REF!+#REF!+#REF!+#REF!+#REF!</f>
        <v>#REF!</v>
      </c>
      <c r="E83" s="258" t="e">
        <f>#REF!+#REF!+#REF!+#REF!+#REF!+#REF!</f>
        <v>#REF!</v>
      </c>
      <c r="F83" s="258" t="e">
        <f>#REF!+#REF!+#REF!+#REF!+#REF!+#REF!</f>
        <v>#REF!</v>
      </c>
      <c r="G83" s="201"/>
      <c r="J83" s="97"/>
      <c r="K83" s="97"/>
      <c r="L83" s="50"/>
    </row>
    <row r="84" spans="1:12" x14ac:dyDescent="0.2">
      <c r="A84" s="151" t="s">
        <v>90</v>
      </c>
      <c r="B84" s="147" t="s">
        <v>91</v>
      </c>
      <c r="C84" s="150" t="e">
        <f>#REF!+#REF!+#REF!+#REF!+#REF!+#REF!</f>
        <v>#REF!</v>
      </c>
      <c r="D84" s="150" t="e">
        <f>#REF!+#REF!+#REF!+#REF!+#REF!+#REF!</f>
        <v>#REF!</v>
      </c>
      <c r="E84" s="150" t="e">
        <f>#REF!+#REF!+#REF!+#REF!+#REF!+#REF!</f>
        <v>#REF!</v>
      </c>
      <c r="F84" s="150" t="e">
        <f>#REF!+#REF!+#REF!+#REF!+#REF!+#REF!</f>
        <v>#REF!</v>
      </c>
      <c r="G84" s="152"/>
      <c r="J84" s="97"/>
      <c r="K84" s="50"/>
      <c r="L84" s="50"/>
    </row>
    <row r="85" spans="1:12" x14ac:dyDescent="0.2">
      <c r="A85" s="151" t="s">
        <v>345</v>
      </c>
      <c r="B85" s="147" t="s">
        <v>93</v>
      </c>
      <c r="C85" s="150" t="e">
        <f>#REF!+#REF!+#REF!+#REF!+#REF!+#REF!</f>
        <v>#REF!</v>
      </c>
      <c r="D85" s="150" t="e">
        <f>#REF!+#REF!+#REF!+#REF!+#REF!+#REF!</f>
        <v>#REF!</v>
      </c>
      <c r="E85" s="150" t="e">
        <f>#REF!+#REF!+#REF!+#REF!+#REF!+#REF!</f>
        <v>#REF!</v>
      </c>
      <c r="F85" s="150" t="e">
        <f>#REF!+#REF!+#REF!+#REF!+#REF!+#REF!</f>
        <v>#REF!</v>
      </c>
      <c r="G85" s="152"/>
      <c r="J85" s="223"/>
      <c r="K85" s="223"/>
      <c r="L85" s="220"/>
    </row>
    <row r="86" spans="1:12" x14ac:dyDescent="0.2">
      <c r="A86" s="154" t="s">
        <v>94</v>
      </c>
      <c r="B86" s="155" t="s">
        <v>95</v>
      </c>
      <c r="C86" s="258" t="e">
        <f>#REF!+#REF!+#REF!+#REF!+#REF!+#REF!</f>
        <v>#REF!</v>
      </c>
      <c r="D86" s="258" t="e">
        <f>#REF!+#REF!+#REF!+#REF!+#REF!+#REF!</f>
        <v>#REF!</v>
      </c>
      <c r="E86" s="258" t="e">
        <f>#REF!+#REF!+#REF!+#REF!+#REF!+#REF!</f>
        <v>#REF!</v>
      </c>
      <c r="F86" s="258" t="e">
        <f>#REF!+#REF!+#REF!+#REF!+#REF!+#REF!</f>
        <v>#REF!</v>
      </c>
      <c r="G86" s="201"/>
      <c r="J86" s="97"/>
      <c r="K86" s="97"/>
      <c r="L86" s="50"/>
    </row>
    <row r="87" spans="1:12" x14ac:dyDescent="0.2">
      <c r="A87" s="154" t="s">
        <v>96</v>
      </c>
      <c r="B87" s="155" t="s">
        <v>97</v>
      </c>
      <c r="C87" s="258" t="e">
        <f>#REF!+#REF!+#REF!+#REF!+#REF!+#REF!</f>
        <v>#REF!</v>
      </c>
      <c r="D87" s="261" t="e">
        <f>#REF!+#REF!+#REF!+#REF!+#REF!+#REF!</f>
        <v>#REF!</v>
      </c>
      <c r="E87" s="261" t="e">
        <f>#REF!+#REF!+#REF!+#REF!+#REF!+#REF!</f>
        <v>#REF!</v>
      </c>
      <c r="F87" s="258" t="e">
        <f>#REF!+#REF!+#REF!+#REF!+#REF!+#REF!</f>
        <v>#REF!</v>
      </c>
      <c r="G87" s="201"/>
      <c r="H87" s="156"/>
      <c r="J87" s="97"/>
      <c r="K87" s="97"/>
      <c r="L87" s="50"/>
    </row>
    <row r="88" spans="1:12" x14ac:dyDescent="0.2">
      <c r="A88" s="154" t="s">
        <v>98</v>
      </c>
      <c r="B88" s="155" t="s">
        <v>99</v>
      </c>
      <c r="C88" s="258" t="e">
        <f>#REF!+#REF!+#REF!+#REF!+#REF!+#REF!</f>
        <v>#REF!</v>
      </c>
      <c r="D88" s="258" t="e">
        <f>#REF!+#REF!+#REF!+#REF!+#REF!+#REF!</f>
        <v>#REF!</v>
      </c>
      <c r="E88" s="258" t="e">
        <f>#REF!+#REF!+#REF!+#REF!+#REF!+#REF!</f>
        <v>#REF!</v>
      </c>
      <c r="F88" s="258" t="e">
        <f>#REF!+#REF!+#REF!+#REF!+#REF!+#REF!</f>
        <v>#REF!</v>
      </c>
      <c r="G88" s="201"/>
      <c r="J88" s="97"/>
      <c r="K88" s="97"/>
      <c r="L88" s="50"/>
    </row>
    <row r="89" spans="1:12" x14ac:dyDescent="0.2">
      <c r="A89" s="154" t="s">
        <v>100</v>
      </c>
      <c r="B89" s="155" t="s">
        <v>101</v>
      </c>
      <c r="C89" s="258" t="e">
        <f>#REF!+#REF!+#REF!+#REF!+#REF!+#REF!</f>
        <v>#REF!</v>
      </c>
      <c r="D89" s="258" t="e">
        <f>#REF!+#REF!+#REF!+#REF!+#REF!+#REF!</f>
        <v>#REF!</v>
      </c>
      <c r="E89" s="258" t="e">
        <f>#REF!+#REF!+#REF!+#REF!+#REF!+#REF!</f>
        <v>#REF!</v>
      </c>
      <c r="F89" s="258" t="e">
        <f>#REF!+#REF!+#REF!+#REF!+#REF!+#REF!</f>
        <v>#REF!</v>
      </c>
      <c r="G89" s="201"/>
      <c r="J89" s="97"/>
      <c r="K89" s="97"/>
      <c r="L89" s="50"/>
    </row>
    <row r="90" spans="1:12" x14ac:dyDescent="0.2">
      <c r="A90" s="154" t="s">
        <v>102</v>
      </c>
      <c r="B90" s="155" t="s">
        <v>103</v>
      </c>
      <c r="C90" s="258" t="e">
        <f>#REF!+#REF!+#REF!+#REF!+#REF!+#REF!</f>
        <v>#REF!</v>
      </c>
      <c r="D90" s="258" t="e">
        <f>#REF!+#REF!+#REF!+#REF!+#REF!+#REF!</f>
        <v>#REF!</v>
      </c>
      <c r="E90" s="258" t="e">
        <f>#REF!+#REF!+#REF!+#REF!+#REF!+#REF!</f>
        <v>#REF!</v>
      </c>
      <c r="F90" s="258" t="e">
        <f>#REF!+#REF!+#REF!+#REF!+#REF!+#REF!</f>
        <v>#REF!</v>
      </c>
      <c r="G90" s="201"/>
      <c r="H90" s="156"/>
      <c r="J90" s="97"/>
      <c r="K90" s="97"/>
      <c r="L90" s="50"/>
    </row>
    <row r="91" spans="1:12" x14ac:dyDescent="0.2">
      <c r="A91" s="151" t="s">
        <v>104</v>
      </c>
      <c r="B91" s="147" t="s">
        <v>105</v>
      </c>
      <c r="C91" s="150" t="e">
        <f>#REF!+#REF!+#REF!+#REF!+#REF!+#REF!</f>
        <v>#REF!</v>
      </c>
      <c r="D91" s="150" t="e">
        <f>#REF!+#REF!+#REF!+#REF!+#REF!+#REF!</f>
        <v>#REF!</v>
      </c>
      <c r="E91" s="150" t="e">
        <f>#REF!+#REF!+#REF!+#REF!+#REF!+#REF!</f>
        <v>#REF!</v>
      </c>
      <c r="F91" s="150" t="e">
        <f>#REF!+#REF!+#REF!+#REF!+#REF!+#REF!</f>
        <v>#REF!</v>
      </c>
      <c r="G91" s="152"/>
      <c r="H91" s="183"/>
      <c r="J91" s="223"/>
      <c r="K91" s="223"/>
      <c r="L91" s="220"/>
    </row>
    <row r="92" spans="1:12" x14ac:dyDescent="0.2">
      <c r="A92" s="151" t="s">
        <v>106</v>
      </c>
      <c r="B92" s="147" t="s">
        <v>107</v>
      </c>
      <c r="C92" s="150" t="e">
        <f>#REF!+#REF!+#REF!+#REF!+#REF!+#REF!</f>
        <v>#REF!</v>
      </c>
      <c r="D92" s="150" t="e">
        <f>#REF!+#REF!+#REF!+#REF!+#REF!+#REF!</f>
        <v>#REF!</v>
      </c>
      <c r="E92" s="150" t="e">
        <f>#REF!+#REF!+#REF!+#REF!+#REF!+#REF!</f>
        <v>#REF!</v>
      </c>
      <c r="F92" s="150" t="e">
        <f>#REF!+#REF!+#REF!+#REF!+#REF!+#REF!</f>
        <v>#REF!</v>
      </c>
      <c r="G92" s="152"/>
      <c r="H92" s="183"/>
      <c r="J92" s="223"/>
      <c r="K92" s="223"/>
      <c r="L92" s="220"/>
    </row>
    <row r="93" spans="1:12" x14ac:dyDescent="0.2">
      <c r="A93" s="151" t="s">
        <v>108</v>
      </c>
      <c r="B93" s="147" t="s">
        <v>109</v>
      </c>
      <c r="C93" s="150" t="e">
        <f>#REF!+#REF!+#REF!+#REF!+#REF!+#REF!</f>
        <v>#REF!</v>
      </c>
      <c r="D93" s="150" t="e">
        <f>#REF!+#REF!+#REF!+#REF!+#REF!+#REF!</f>
        <v>#REF!</v>
      </c>
      <c r="E93" s="150" t="e">
        <f>#REF!+#REF!+#REF!+#REF!+#REF!+#REF!</f>
        <v>#REF!</v>
      </c>
      <c r="F93" s="150" t="e">
        <f>#REF!+#REF!+#REF!+#REF!+#REF!+#REF!</f>
        <v>#REF!</v>
      </c>
      <c r="G93" s="152"/>
      <c r="H93" s="183"/>
      <c r="J93" s="223"/>
      <c r="K93" s="223"/>
      <c r="L93" s="220"/>
    </row>
    <row r="94" spans="1:12" x14ac:dyDescent="0.2">
      <c r="A94" s="151" t="s">
        <v>110</v>
      </c>
      <c r="B94" s="147" t="s">
        <v>111</v>
      </c>
      <c r="C94" s="150" t="e">
        <f>#REF!+#REF!+#REF!+#REF!+#REF!+#REF!</f>
        <v>#REF!</v>
      </c>
      <c r="D94" s="150" t="e">
        <f>#REF!+#REF!+#REF!+#REF!+#REF!+#REF!</f>
        <v>#REF!</v>
      </c>
      <c r="E94" s="150" t="e">
        <f>#REF!+#REF!+#REF!+#REF!+#REF!+#REF!</f>
        <v>#REF!</v>
      </c>
      <c r="F94" s="150" t="e">
        <f>#REF!+#REF!+#REF!+#REF!+#REF!+#REF!</f>
        <v>#REF!</v>
      </c>
      <c r="G94" s="152"/>
      <c r="H94" s="183"/>
      <c r="J94" s="223"/>
      <c r="K94" s="223"/>
      <c r="L94" s="50"/>
    </row>
    <row r="95" spans="1:12" x14ac:dyDescent="0.2">
      <c r="A95" s="148" t="s">
        <v>189</v>
      </c>
      <c r="B95" s="149" t="s">
        <v>188</v>
      </c>
      <c r="C95" s="150" t="e">
        <f>#REF!+#REF!+#REF!+#REF!+#REF!+#REF!</f>
        <v>#REF!</v>
      </c>
      <c r="D95" s="150" t="e">
        <f>#REF!+#REF!+#REF!+#REF!+#REF!+#REF!</f>
        <v>#REF!</v>
      </c>
      <c r="E95" s="150" t="e">
        <f>#REF!+#REF!+#REF!+#REF!+#REF!+#REF!</f>
        <v>#REF!</v>
      </c>
      <c r="F95" s="150" t="e">
        <f>#REF!+#REF!+#REF!+#REF!+#REF!+#REF!</f>
        <v>#REF!</v>
      </c>
      <c r="G95" s="152"/>
      <c r="J95" s="226"/>
      <c r="K95" s="226"/>
      <c r="L95" s="203"/>
    </row>
    <row r="96" spans="1:12" hidden="1" x14ac:dyDescent="0.2">
      <c r="A96" s="151" t="s">
        <v>112</v>
      </c>
      <c r="B96" s="147" t="s">
        <v>113</v>
      </c>
      <c r="C96" s="150" t="e">
        <f>#REF!+#REF!+#REF!+#REF!+#REF!+#REF!</f>
        <v>#REF!</v>
      </c>
      <c r="D96" s="150" t="e">
        <f>#REF!+#REF!+#REF!+#REF!+#REF!+#REF!</f>
        <v>#REF!</v>
      </c>
      <c r="E96" s="150" t="e">
        <f>#REF!+#REF!+#REF!+#REF!+#REF!+#REF!</f>
        <v>#REF!</v>
      </c>
      <c r="F96" s="150" t="e">
        <f>#REF!+#REF!+#REF!+#REF!+#REF!+#REF!</f>
        <v>#REF!</v>
      </c>
      <c r="G96" s="152"/>
      <c r="J96" s="223"/>
      <c r="K96" s="223"/>
      <c r="L96" s="220"/>
    </row>
    <row r="97" spans="1:12" x14ac:dyDescent="0.2">
      <c r="A97" s="151" t="s">
        <v>114</v>
      </c>
      <c r="B97" s="147" t="s">
        <v>115</v>
      </c>
      <c r="C97" s="150" t="e">
        <f>#REF!+#REF!+#REF!+#REF!+#REF!+#REF!</f>
        <v>#REF!</v>
      </c>
      <c r="D97" s="150" t="e">
        <f>#REF!+#REF!+#REF!+#REF!+#REF!+#REF!</f>
        <v>#REF!</v>
      </c>
      <c r="E97" s="150" t="e">
        <f>#REF!+#REF!+#REF!+#REF!+#REF!+#REF!</f>
        <v>#REF!</v>
      </c>
      <c r="F97" s="150" t="e">
        <f>#REF!+#REF!+#REF!+#REF!+#REF!+#REF!</f>
        <v>#REF!</v>
      </c>
      <c r="G97" s="152"/>
      <c r="J97" s="223"/>
      <c r="K97" s="223"/>
      <c r="L97" s="220"/>
    </row>
    <row r="98" spans="1:12" x14ac:dyDescent="0.2">
      <c r="A98" s="148" t="s">
        <v>181</v>
      </c>
      <c r="B98" s="161" t="s">
        <v>179</v>
      </c>
      <c r="C98" s="150" t="e">
        <f>#REF!+#REF!+#REF!+#REF!+#REF!+#REF!</f>
        <v>#REF!</v>
      </c>
      <c r="D98" s="150" t="e">
        <f>#REF!+#REF!+#REF!+#REF!+#REF!+#REF!</f>
        <v>#REF!</v>
      </c>
      <c r="E98" s="150" t="e">
        <f>#REF!+#REF!+#REF!+#REF!+#REF!+#REF!</f>
        <v>#REF!</v>
      </c>
      <c r="F98" s="150" t="e">
        <f>#REF!+#REF!+#REF!+#REF!+#REF!+#REF!</f>
        <v>#REF!</v>
      </c>
      <c r="G98" s="152"/>
      <c r="J98" s="223"/>
      <c r="K98" s="223"/>
      <c r="L98" s="50"/>
    </row>
    <row r="99" spans="1:12" x14ac:dyDescent="0.2">
      <c r="A99" s="151" t="s">
        <v>116</v>
      </c>
      <c r="B99" s="147" t="s">
        <v>117</v>
      </c>
      <c r="C99" s="150" t="e">
        <f>#REF!+#REF!+#REF!+#REF!+#REF!+#REF!</f>
        <v>#REF!</v>
      </c>
      <c r="D99" s="150" t="e">
        <f>#REF!+#REF!+#REF!+#REF!+#REF!+#REF!</f>
        <v>#REF!</v>
      </c>
      <c r="E99" s="150" t="e">
        <f>#REF!+#REF!+#REF!+#REF!+#REF!+#REF!</f>
        <v>#REF!</v>
      </c>
      <c r="F99" s="150" t="e">
        <f>#REF!+#REF!+#REF!+#REF!+#REF!+#REF!</f>
        <v>#REF!</v>
      </c>
      <c r="G99" s="152"/>
      <c r="J99" s="223"/>
      <c r="K99" s="223"/>
      <c r="L99" s="50"/>
    </row>
    <row r="100" spans="1:12" hidden="1" x14ac:dyDescent="0.2">
      <c r="A100" s="151" t="s">
        <v>118</v>
      </c>
      <c r="B100" s="153" t="s">
        <v>119</v>
      </c>
      <c r="C100" s="150" t="e">
        <f>#REF!+#REF!+#REF!+#REF!+#REF!+#REF!</f>
        <v>#REF!</v>
      </c>
      <c r="D100" s="150" t="e">
        <f>#REF!+#REF!+#REF!+#REF!+#REF!+#REF!</f>
        <v>#REF!</v>
      </c>
      <c r="E100" s="150" t="e">
        <f>#REF!+#REF!+#REF!+#REF!+#REF!+#REF!</f>
        <v>#REF!</v>
      </c>
      <c r="F100" s="150" t="e">
        <f>#REF!+#REF!+#REF!+#REF!+#REF!+#REF!</f>
        <v>#REF!</v>
      </c>
      <c r="G100" s="152"/>
      <c r="J100" s="223"/>
      <c r="K100" s="223"/>
      <c r="L100" s="50"/>
    </row>
    <row r="101" spans="1:12" hidden="1" x14ac:dyDescent="0.2">
      <c r="A101" s="151" t="s">
        <v>120</v>
      </c>
      <c r="B101" s="153" t="s">
        <v>125</v>
      </c>
      <c r="C101" s="150" t="e">
        <f>#REF!+#REF!+#REF!+#REF!+#REF!+#REF!</f>
        <v>#REF!</v>
      </c>
      <c r="D101" s="150" t="e">
        <f>#REF!+#REF!+#REF!+#REF!+#REF!+#REF!</f>
        <v>#REF!</v>
      </c>
      <c r="E101" s="150" t="e">
        <f>#REF!+#REF!+#REF!+#REF!+#REF!+#REF!</f>
        <v>#REF!</v>
      </c>
      <c r="F101" s="150" t="e">
        <f>#REF!+#REF!+#REF!+#REF!+#REF!+#REF!</f>
        <v>#REF!</v>
      </c>
      <c r="G101" s="152"/>
      <c r="J101" s="223"/>
      <c r="K101" s="223"/>
      <c r="L101" s="50"/>
    </row>
    <row r="102" spans="1:12" x14ac:dyDescent="0.2">
      <c r="A102" s="162"/>
      <c r="B102" s="149" t="s">
        <v>182</v>
      </c>
      <c r="C102" s="150" t="e">
        <f>#REF!+#REF!+#REF!+#REF!+#REF!+#REF!</f>
        <v>#REF!</v>
      </c>
      <c r="D102" s="150" t="e">
        <f>#REF!+#REF!+#REF!+#REF!+#REF!+#REF!</f>
        <v>#REF!</v>
      </c>
      <c r="E102" s="150" t="e">
        <f>#REF!+#REF!+#REF!+#REF!+#REF!+#REF!</f>
        <v>#REF!</v>
      </c>
      <c r="F102" s="150" t="e">
        <f>#REF!+#REF!+#REF!+#REF!+#REF!+#REF!</f>
        <v>#REF!</v>
      </c>
      <c r="G102" s="152"/>
      <c r="J102" s="226"/>
      <c r="K102" s="226"/>
      <c r="L102" s="203"/>
    </row>
    <row r="103" spans="1:12" x14ac:dyDescent="0.2">
      <c r="A103" s="151" t="s">
        <v>126</v>
      </c>
      <c r="B103" s="147" t="s">
        <v>127</v>
      </c>
      <c r="C103" s="150" t="e">
        <f>#REF!+#REF!+#REF!+#REF!+#REF!+#REF!</f>
        <v>#REF!</v>
      </c>
      <c r="D103" s="150" t="e">
        <f>#REF!+#REF!+#REF!+#REF!+#REF!+#REF!</f>
        <v>#REF!</v>
      </c>
      <c r="E103" s="150" t="e">
        <f>#REF!+#REF!+#REF!+#REF!+#REF!+#REF!</f>
        <v>#REF!</v>
      </c>
      <c r="F103" s="150" t="e">
        <f>#REF!+#REF!+#REF!+#REF!+#REF!+#REF!</f>
        <v>#REF!</v>
      </c>
      <c r="G103" s="152"/>
      <c r="J103" s="223"/>
      <c r="K103" s="223"/>
      <c r="L103" s="220"/>
    </row>
    <row r="104" spans="1:12" x14ac:dyDescent="0.2">
      <c r="A104" s="146"/>
      <c r="B104" s="146"/>
      <c r="C104" s="150" t="e">
        <f>#REF!+#REF!+#REF!+#REF!+#REF!+#REF!</f>
        <v>#REF!</v>
      </c>
      <c r="D104" s="150" t="e">
        <f>#REF!+#REF!+#REF!+#REF!+#REF!+#REF!</f>
        <v>#REF!</v>
      </c>
      <c r="E104" s="150" t="e">
        <f>#REF!+#REF!+#REF!+#REF!+#REF!+#REF!</f>
        <v>#REF!</v>
      </c>
      <c r="F104" s="150" t="e">
        <f>#REF!+#REF!+#REF!+#REF!+#REF!+#REF!</f>
        <v>#REF!</v>
      </c>
      <c r="G104" s="152"/>
      <c r="J104" s="97"/>
      <c r="K104" s="97"/>
      <c r="L104" s="50"/>
    </row>
    <row r="105" spans="1:12" x14ac:dyDescent="0.2">
      <c r="A105" s="164"/>
      <c r="B105" s="165" t="s">
        <v>128</v>
      </c>
      <c r="C105" s="259" t="e">
        <f>#REF!+#REF!+#REF!+#REF!+#REF!+#REF!</f>
        <v>#REF!</v>
      </c>
      <c r="D105" s="259" t="e">
        <f>#REF!+#REF!+#REF!+#REF!+#REF!+#REF!</f>
        <v>#REF!</v>
      </c>
      <c r="E105" s="259" t="e">
        <f>#REF!+#REF!+#REF!+#REF!+#REF!+#REF!</f>
        <v>#REF!</v>
      </c>
      <c r="F105" s="259" t="e">
        <f>#REF!+#REF!+#REF!+#REF!+#REF!+#REF!</f>
        <v>#REF!</v>
      </c>
      <c r="G105" s="185"/>
      <c r="J105" s="224"/>
      <c r="K105" s="224"/>
      <c r="L105" s="232"/>
    </row>
    <row r="106" spans="1:12" x14ac:dyDescent="0.2">
      <c r="A106" s="164"/>
      <c r="B106" s="165" t="s">
        <v>195</v>
      </c>
      <c r="C106" s="150" t="e">
        <f>#REF!+#REF!+#REF!+#REF!+#REF!+#REF!</f>
        <v>#REF!</v>
      </c>
      <c r="D106" s="150" t="e">
        <f>#REF!+#REF!+#REF!+#REF!+#REF!+#REF!</f>
        <v>#REF!</v>
      </c>
      <c r="E106" s="67" t="e">
        <f>+D105+F105</f>
        <v>#REF!</v>
      </c>
      <c r="F106" s="198" t="s">
        <v>285</v>
      </c>
      <c r="G106" s="192"/>
      <c r="H106" s="195"/>
      <c r="J106" s="224"/>
      <c r="K106" s="50"/>
      <c r="L106" s="50"/>
    </row>
    <row r="107" spans="1:12" x14ac:dyDescent="0.2">
      <c r="A107" s="164"/>
      <c r="B107" s="165"/>
      <c r="C107" s="150" t="e">
        <f>#REF!+#REF!+#REF!+#REF!+#REF!+#REF!</f>
        <v>#REF!</v>
      </c>
      <c r="D107" s="150" t="e">
        <f>#REF!+#REF!+#REF!+#REF!+#REF!+#REF!</f>
        <v>#REF!</v>
      </c>
      <c r="E107" s="67" t="e">
        <f>-E106+E105</f>
        <v>#REF!</v>
      </c>
      <c r="F107" s="59" t="s">
        <v>286</v>
      </c>
      <c r="G107" s="120"/>
      <c r="J107" s="97"/>
      <c r="K107" s="50"/>
      <c r="L107" s="50"/>
    </row>
    <row r="108" spans="1:12" x14ac:dyDescent="0.2">
      <c r="A108" s="167"/>
      <c r="B108" s="147" t="s">
        <v>129</v>
      </c>
      <c r="C108" s="260" t="e">
        <f>#REF!+#REF!+#REF!+#REF!+#REF!+#REF!</f>
        <v>#REF!</v>
      </c>
      <c r="D108" s="260" t="e">
        <f>#REF!+#REF!+#REF!+#REF!+#REF!+#REF!</f>
        <v>#REF!</v>
      </c>
      <c r="E108" s="260" t="e">
        <f>#REF!+#REF!+#REF!+#REF!+#REF!+#REF!</f>
        <v>#REF!</v>
      </c>
      <c r="F108" s="260" t="e">
        <f>#REF!+#REF!+#REF!+#REF!+#REF!+#REF!</f>
        <v>#REF!</v>
      </c>
      <c r="G108" s="152"/>
      <c r="H108" s="187"/>
      <c r="J108" s="223"/>
      <c r="K108" s="223"/>
      <c r="L108" s="220"/>
    </row>
    <row r="109" spans="1:12" x14ac:dyDescent="0.2">
      <c r="A109" s="167" t="s">
        <v>156</v>
      </c>
      <c r="B109" s="168" t="s">
        <v>130</v>
      </c>
      <c r="C109" s="150" t="e">
        <f>#REF!+#REF!+#REF!+#REF!+#REF!+#REF!</f>
        <v>#REF!</v>
      </c>
      <c r="D109" s="150" t="e">
        <f>#REF!+#REF!+#REF!+#REF!+#REF!+#REF!</f>
        <v>#REF!</v>
      </c>
      <c r="E109" s="150" t="e">
        <f>#REF!+#REF!+#REF!+#REF!+#REF!+#REF!</f>
        <v>#REF!</v>
      </c>
      <c r="F109" s="150" t="e">
        <f>#REF!+#REF!+#REF!+#REF!+#REF!+#REF!</f>
        <v>#REF!</v>
      </c>
      <c r="G109" s="163"/>
      <c r="J109" s="226"/>
      <c r="K109" s="226"/>
      <c r="L109" s="203"/>
    </row>
    <row r="110" spans="1:12" hidden="1" x14ac:dyDescent="0.2">
      <c r="A110" s="154" t="s">
        <v>159</v>
      </c>
      <c r="B110" s="155" t="s">
        <v>166</v>
      </c>
      <c r="C110" s="258" t="e">
        <f>#REF!+#REF!+#REF!+#REF!+#REF!+#REF!</f>
        <v>#REF!</v>
      </c>
      <c r="D110" s="258" t="e">
        <f>#REF!+#REF!+#REF!+#REF!+#REF!+#REF!</f>
        <v>#REF!</v>
      </c>
      <c r="E110" s="258" t="e">
        <f>#REF!+#REF!+#REF!+#REF!+#REF!+#REF!</f>
        <v>#REF!</v>
      </c>
      <c r="F110" s="258" t="e">
        <f>#REF!+#REF!+#REF!+#REF!+#REF!+#REF!</f>
        <v>#REF!</v>
      </c>
      <c r="G110" s="201"/>
      <c r="J110" s="230"/>
      <c r="K110" s="230"/>
      <c r="L110" s="50"/>
    </row>
    <row r="111" spans="1:12" hidden="1" x14ac:dyDescent="0.2">
      <c r="A111" s="154" t="s">
        <v>160</v>
      </c>
      <c r="B111" s="155" t="s">
        <v>167</v>
      </c>
      <c r="C111" s="258" t="e">
        <f>#REF!+#REF!+#REF!+#REF!+#REF!+#REF!</f>
        <v>#REF!</v>
      </c>
      <c r="D111" s="258" t="e">
        <f>#REF!+#REF!+#REF!+#REF!+#REF!+#REF!</f>
        <v>#REF!</v>
      </c>
      <c r="E111" s="258" t="e">
        <f>#REF!+#REF!+#REF!+#REF!+#REF!+#REF!</f>
        <v>#REF!</v>
      </c>
      <c r="F111" s="258" t="e">
        <f>#REF!+#REF!+#REF!+#REF!+#REF!+#REF!</f>
        <v>#REF!</v>
      </c>
      <c r="G111" s="201"/>
      <c r="J111" s="230"/>
      <c r="K111" s="230"/>
      <c r="L111" s="50"/>
    </row>
    <row r="112" spans="1:12" hidden="1" x14ac:dyDescent="0.2">
      <c r="A112" s="154" t="s">
        <v>161</v>
      </c>
      <c r="B112" s="155" t="s">
        <v>131</v>
      </c>
      <c r="C112" s="258" t="e">
        <f>#REF!+#REF!+#REF!+#REF!+#REF!+#REF!</f>
        <v>#REF!</v>
      </c>
      <c r="D112" s="258" t="e">
        <f>#REF!+#REF!+#REF!+#REF!+#REF!+#REF!</f>
        <v>#REF!</v>
      </c>
      <c r="E112" s="258" t="e">
        <f>#REF!+#REF!+#REF!+#REF!+#REF!+#REF!</f>
        <v>#REF!</v>
      </c>
      <c r="F112" s="258" t="e">
        <f>#REF!+#REF!+#REF!+#REF!+#REF!+#REF!</f>
        <v>#REF!</v>
      </c>
      <c r="G112" s="201"/>
      <c r="J112" s="230"/>
      <c r="K112" s="230"/>
      <c r="L112" s="50"/>
    </row>
    <row r="113" spans="1:12" x14ac:dyDescent="0.2">
      <c r="A113" s="154" t="s">
        <v>162</v>
      </c>
      <c r="B113" s="155" t="s">
        <v>132</v>
      </c>
      <c r="C113" s="258" t="e">
        <f>#REF!+#REF!+#REF!+#REF!+#REF!+#REF!</f>
        <v>#REF!</v>
      </c>
      <c r="D113" s="258" t="e">
        <f>#REF!+#REF!+#REF!+#REF!+#REF!+#REF!</f>
        <v>#REF!</v>
      </c>
      <c r="E113" s="258" t="e">
        <f>#REF!+#REF!+#REF!+#REF!+#REF!+#REF!</f>
        <v>#REF!</v>
      </c>
      <c r="F113" s="258" t="e">
        <f>#REF!+#REF!+#REF!+#REF!+#REF!+#REF!</f>
        <v>#REF!</v>
      </c>
      <c r="G113" s="201"/>
      <c r="J113" s="230"/>
      <c r="K113" s="230"/>
      <c r="L113" s="50"/>
    </row>
    <row r="114" spans="1:12" x14ac:dyDescent="0.2">
      <c r="A114" s="154" t="s">
        <v>164</v>
      </c>
      <c r="B114" s="155" t="s">
        <v>200</v>
      </c>
      <c r="C114" s="258" t="e">
        <f>#REF!+#REF!+#REF!+#REF!+#REF!+#REF!</f>
        <v>#REF!</v>
      </c>
      <c r="D114" s="258" t="e">
        <f>#REF!+#REF!+#REF!+#REF!+#REF!+#REF!</f>
        <v>#REF!</v>
      </c>
      <c r="E114" s="258" t="e">
        <f>#REF!+#REF!+#REF!+#REF!+#REF!+#REF!</f>
        <v>#REF!</v>
      </c>
      <c r="F114" s="258" t="e">
        <f>#REF!+#REF!+#REF!+#REF!+#REF!+#REF!</f>
        <v>#REF!</v>
      </c>
      <c r="G114" s="201"/>
      <c r="J114" s="230"/>
      <c r="K114" s="230"/>
      <c r="L114" s="50"/>
    </row>
    <row r="115" spans="1:12" x14ac:dyDescent="0.2">
      <c r="A115" s="154" t="s">
        <v>165</v>
      </c>
      <c r="B115" s="155" t="s">
        <v>169</v>
      </c>
      <c r="C115" s="258" t="e">
        <f>#REF!+#REF!+#REF!+#REF!+#REF!+#REF!</f>
        <v>#REF!</v>
      </c>
      <c r="D115" s="258" t="e">
        <f>#REF!+#REF!+#REF!+#REF!+#REF!+#REF!</f>
        <v>#REF!</v>
      </c>
      <c r="E115" s="258" t="e">
        <f>#REF!+#REF!+#REF!+#REF!+#REF!+#REF!</f>
        <v>#REF!</v>
      </c>
      <c r="F115" s="258" t="e">
        <f>#REF!+#REF!+#REF!+#REF!+#REF!+#REF!</f>
        <v>#REF!</v>
      </c>
      <c r="G115" s="201"/>
      <c r="J115" s="230"/>
      <c r="K115" s="230"/>
      <c r="L115" s="50"/>
    </row>
    <row r="116" spans="1:12" x14ac:dyDescent="0.2">
      <c r="A116" s="154" t="s">
        <v>163</v>
      </c>
      <c r="B116" s="155" t="s">
        <v>176</v>
      </c>
      <c r="C116" s="258" t="e">
        <f>#REF!+#REF!+#REF!+#REF!+#REF!+#REF!</f>
        <v>#REF!</v>
      </c>
      <c r="D116" s="258" t="e">
        <f>#REF!+#REF!+#REF!+#REF!+#REF!+#REF!</f>
        <v>#REF!</v>
      </c>
      <c r="E116" s="258" t="e">
        <f>#REF!+#REF!+#REF!+#REF!+#REF!+#REF!</f>
        <v>#REF!</v>
      </c>
      <c r="F116" s="258" t="e">
        <f>#REF!+#REF!+#REF!+#REF!+#REF!+#REF!</f>
        <v>#REF!</v>
      </c>
      <c r="G116" s="201"/>
      <c r="J116" s="230"/>
      <c r="K116" s="230"/>
      <c r="L116" s="50"/>
    </row>
    <row r="117" spans="1:12" x14ac:dyDescent="0.2">
      <c r="A117" s="167" t="s">
        <v>157</v>
      </c>
      <c r="B117" s="168" t="s">
        <v>133</v>
      </c>
      <c r="C117" s="150" t="e">
        <f>#REF!+#REF!+#REF!+#REF!+#REF!+#REF!</f>
        <v>#REF!</v>
      </c>
      <c r="D117" s="150" t="e">
        <f>#REF!+#REF!+#REF!+#REF!+#REF!+#REF!</f>
        <v>#REF!</v>
      </c>
      <c r="E117" s="150" t="e">
        <f>#REF!+#REF!+#REF!+#REF!+#REF!+#REF!</f>
        <v>#REF!</v>
      </c>
      <c r="F117" s="150" t="e">
        <f>#REF!+#REF!+#REF!+#REF!+#REF!+#REF!</f>
        <v>#REF!</v>
      </c>
      <c r="G117" s="163"/>
      <c r="J117" s="226"/>
      <c r="K117" s="226"/>
      <c r="L117" s="226"/>
    </row>
    <row r="118" spans="1:12" x14ac:dyDescent="0.2">
      <c r="A118" s="154" t="s">
        <v>173</v>
      </c>
      <c r="B118" s="155" t="s">
        <v>138</v>
      </c>
      <c r="C118" s="258" t="e">
        <f>#REF!+#REF!+#REF!+#REF!+#REF!+#REF!</f>
        <v>#REF!</v>
      </c>
      <c r="D118" s="258" t="e">
        <f>#REF!+#REF!+#REF!+#REF!+#REF!+#REF!</f>
        <v>#REF!</v>
      </c>
      <c r="E118" s="258" t="e">
        <f>#REF!+#REF!+#REF!+#REF!+#REF!+#REF!</f>
        <v>#REF!</v>
      </c>
      <c r="F118" s="258" t="e">
        <f>#REF!+#REF!+#REF!+#REF!+#REF!+#REF!</f>
        <v>#REF!</v>
      </c>
      <c r="G118" s="201"/>
      <c r="J118" s="230"/>
      <c r="K118" s="230"/>
      <c r="L118" s="50"/>
    </row>
    <row r="119" spans="1:12" x14ac:dyDescent="0.2">
      <c r="A119" s="154" t="s">
        <v>173</v>
      </c>
      <c r="B119" s="155" t="s">
        <v>135</v>
      </c>
      <c r="C119" s="258" t="e">
        <f>#REF!+#REF!+#REF!+#REF!+#REF!+#REF!</f>
        <v>#REF!</v>
      </c>
      <c r="D119" s="258" t="e">
        <f>#REF!+#REF!+#REF!+#REF!+#REF!+#REF!</f>
        <v>#REF!</v>
      </c>
      <c r="E119" s="258" t="e">
        <f>#REF!+#REF!+#REF!+#REF!+#REF!+#REF!</f>
        <v>#REF!</v>
      </c>
      <c r="F119" s="258" t="e">
        <f>#REF!+#REF!+#REF!+#REF!+#REF!+#REF!</f>
        <v>#REF!</v>
      </c>
      <c r="G119" s="201"/>
      <c r="J119" s="230"/>
      <c r="K119" s="230"/>
      <c r="L119" s="50"/>
    </row>
    <row r="120" spans="1:12" x14ac:dyDescent="0.2">
      <c r="A120" s="154" t="s">
        <v>173</v>
      </c>
      <c r="B120" s="155" t="s">
        <v>196</v>
      </c>
      <c r="C120" s="258" t="e">
        <f>#REF!+#REF!+#REF!+#REF!+#REF!+#REF!</f>
        <v>#REF!</v>
      </c>
      <c r="D120" s="258" t="e">
        <f>#REF!+#REF!+#REF!+#REF!+#REF!+#REF!</f>
        <v>#REF!</v>
      </c>
      <c r="E120" s="258" t="e">
        <f>#REF!+#REF!+#REF!+#REF!+#REF!+#REF!</f>
        <v>#REF!</v>
      </c>
      <c r="F120" s="258" t="e">
        <f>#REF!+#REF!+#REF!+#REF!+#REF!+#REF!</f>
        <v>#REF!</v>
      </c>
      <c r="G120" s="201"/>
      <c r="J120" s="230"/>
      <c r="K120" s="230"/>
      <c r="L120" s="50"/>
    </row>
    <row r="121" spans="1:12" x14ac:dyDescent="0.2">
      <c r="A121" s="154" t="s">
        <v>173</v>
      </c>
      <c r="B121" s="155" t="s">
        <v>136</v>
      </c>
      <c r="C121" s="258" t="e">
        <f>#REF!+#REF!+#REF!+#REF!+#REF!+#REF!</f>
        <v>#REF!</v>
      </c>
      <c r="D121" s="258" t="e">
        <f>#REF!+#REF!+#REF!+#REF!+#REF!+#REF!</f>
        <v>#REF!</v>
      </c>
      <c r="E121" s="258" t="e">
        <f>#REF!+#REF!+#REF!+#REF!+#REF!+#REF!</f>
        <v>#REF!</v>
      </c>
      <c r="F121" s="258" t="e">
        <f>#REF!+#REF!+#REF!+#REF!+#REF!+#REF!</f>
        <v>#REF!</v>
      </c>
      <c r="G121" s="201"/>
      <c r="J121" s="230"/>
      <c r="K121" s="230"/>
      <c r="L121" s="50"/>
    </row>
    <row r="122" spans="1:12" x14ac:dyDescent="0.2">
      <c r="A122" s="154" t="s">
        <v>172</v>
      </c>
      <c r="B122" s="155" t="s">
        <v>134</v>
      </c>
      <c r="C122" s="258" t="e">
        <f>#REF!+#REF!+#REF!+#REF!+#REF!+#REF!</f>
        <v>#REF!</v>
      </c>
      <c r="D122" s="258" t="e">
        <f>#REF!+#REF!+#REF!+#REF!+#REF!+#REF!</f>
        <v>#REF!</v>
      </c>
      <c r="E122" s="258" t="e">
        <f>#REF!+#REF!+#REF!+#REF!+#REF!+#REF!</f>
        <v>#REF!</v>
      </c>
      <c r="F122" s="258" t="e">
        <f>#REF!+#REF!+#REF!+#REF!+#REF!+#REF!</f>
        <v>#REF!</v>
      </c>
      <c r="G122" s="201"/>
      <c r="J122" s="230"/>
      <c r="K122" s="230"/>
      <c r="L122" s="50"/>
    </row>
    <row r="123" spans="1:12" x14ac:dyDescent="0.2">
      <c r="A123" s="154" t="s">
        <v>174</v>
      </c>
      <c r="B123" s="155" t="s">
        <v>155</v>
      </c>
      <c r="C123" s="258" t="e">
        <f>#REF!+#REF!+#REF!+#REF!+#REF!+#REF!</f>
        <v>#REF!</v>
      </c>
      <c r="D123" s="258" t="e">
        <f>#REF!+#REF!+#REF!+#REF!+#REF!+#REF!</f>
        <v>#REF!</v>
      </c>
      <c r="E123" s="258" t="e">
        <f>#REF!+#REF!+#REF!+#REF!+#REF!+#REF!</f>
        <v>#REF!</v>
      </c>
      <c r="F123" s="258" t="e">
        <f>#REF!+#REF!+#REF!+#REF!+#REF!+#REF!</f>
        <v>#REF!</v>
      </c>
      <c r="G123" s="201"/>
      <c r="J123" s="230"/>
      <c r="K123" s="230"/>
      <c r="L123" s="50"/>
    </row>
    <row r="124" spans="1:12" x14ac:dyDescent="0.2">
      <c r="A124" s="154" t="s">
        <v>174</v>
      </c>
      <c r="B124" s="155" t="s">
        <v>150</v>
      </c>
      <c r="C124" s="258" t="e">
        <f>#REF!+#REF!+#REF!+#REF!+#REF!+#REF!</f>
        <v>#REF!</v>
      </c>
      <c r="D124" s="258" t="e">
        <f>#REF!+#REF!+#REF!+#REF!+#REF!+#REF!</f>
        <v>#REF!</v>
      </c>
      <c r="E124" s="258" t="e">
        <f>#REF!+#REF!+#REF!+#REF!+#REF!+#REF!</f>
        <v>#REF!</v>
      </c>
      <c r="F124" s="258" t="e">
        <f>#REF!+#REF!+#REF!+#REF!+#REF!+#REF!</f>
        <v>#REF!</v>
      </c>
      <c r="G124" s="201"/>
      <c r="J124" s="230"/>
      <c r="K124" s="230"/>
      <c r="L124" s="50"/>
    </row>
    <row r="125" spans="1:12" x14ac:dyDescent="0.2">
      <c r="A125" s="154" t="s">
        <v>174</v>
      </c>
      <c r="B125" s="169" t="s">
        <v>197</v>
      </c>
      <c r="C125" s="258" t="e">
        <f>#REF!+#REF!+#REF!+#REF!+#REF!+#REF!</f>
        <v>#REF!</v>
      </c>
      <c r="D125" s="258" t="e">
        <f>#REF!+#REF!+#REF!+#REF!+#REF!+#REF!</f>
        <v>#REF!</v>
      </c>
      <c r="E125" s="258" t="e">
        <f>#REF!+#REF!+#REF!+#REF!+#REF!+#REF!</f>
        <v>#REF!</v>
      </c>
      <c r="F125" s="258" t="e">
        <f>#REF!+#REF!+#REF!+#REF!+#REF!+#REF!</f>
        <v>#REF!</v>
      </c>
      <c r="G125" s="201"/>
      <c r="J125" s="230"/>
      <c r="K125" s="230"/>
      <c r="L125" s="50"/>
    </row>
    <row r="126" spans="1:12" x14ac:dyDescent="0.2">
      <c r="A126" s="154" t="s">
        <v>175</v>
      </c>
      <c r="B126" s="155" t="s">
        <v>137</v>
      </c>
      <c r="C126" s="258" t="e">
        <f>#REF!+#REF!+#REF!+#REF!+#REF!+#REF!</f>
        <v>#REF!</v>
      </c>
      <c r="D126" s="258" t="e">
        <f>#REF!+#REF!+#REF!+#REF!+#REF!+#REF!</f>
        <v>#REF!</v>
      </c>
      <c r="E126" s="258" t="e">
        <f>#REF!+#REF!+#REF!+#REF!+#REF!+#REF!</f>
        <v>#REF!</v>
      </c>
      <c r="F126" s="258" t="e">
        <f>#REF!+#REF!+#REF!+#REF!+#REF!+#REF!</f>
        <v>#REF!</v>
      </c>
      <c r="G126" s="201"/>
      <c r="J126" s="230"/>
      <c r="K126" s="230"/>
      <c r="L126" s="50"/>
    </row>
    <row r="127" spans="1:12" x14ac:dyDescent="0.2">
      <c r="A127" s="155" t="s">
        <v>175</v>
      </c>
      <c r="B127" s="155" t="s">
        <v>199</v>
      </c>
      <c r="C127" s="258" t="e">
        <f>#REF!+#REF!+#REF!+#REF!+#REF!+#REF!</f>
        <v>#REF!</v>
      </c>
      <c r="D127" s="258" t="e">
        <f>#REF!+#REF!+#REF!+#REF!+#REF!+#REF!</f>
        <v>#REF!</v>
      </c>
      <c r="E127" s="258" t="e">
        <f>#REF!+#REF!+#REF!+#REF!+#REF!+#REF!</f>
        <v>#REF!</v>
      </c>
      <c r="F127" s="258" t="e">
        <f>#REF!+#REF!+#REF!+#REF!+#REF!+#REF!</f>
        <v>#REF!</v>
      </c>
      <c r="G127" s="201"/>
      <c r="J127" s="230"/>
      <c r="K127" s="230"/>
      <c r="L127" s="50"/>
    </row>
    <row r="128" spans="1:12" x14ac:dyDescent="0.2">
      <c r="A128" s="154" t="s">
        <v>198</v>
      </c>
      <c r="B128" s="155" t="s">
        <v>192</v>
      </c>
      <c r="C128" s="258" t="e">
        <f>#REF!+#REF!+#REF!+#REF!+#REF!+#REF!</f>
        <v>#REF!</v>
      </c>
      <c r="D128" s="258" t="e">
        <f>#REF!+#REF!+#REF!+#REF!+#REF!+#REF!</f>
        <v>#REF!</v>
      </c>
      <c r="E128" s="258" t="e">
        <f>#REF!+#REF!+#REF!+#REF!+#REF!+#REF!</f>
        <v>#REF!</v>
      </c>
      <c r="F128" s="258" t="e">
        <f>#REF!+#REF!+#REF!+#REF!+#REF!+#REF!</f>
        <v>#REF!</v>
      </c>
      <c r="G128" s="201"/>
      <c r="J128" s="230"/>
      <c r="K128" s="230"/>
      <c r="L128" s="50"/>
    </row>
    <row r="129" spans="1:12" x14ac:dyDescent="0.2">
      <c r="A129" s="154" t="s">
        <v>198</v>
      </c>
      <c r="B129" s="188" t="s">
        <v>193</v>
      </c>
      <c r="C129" s="258" t="e">
        <f>#REF!+#REF!+#REF!+#REF!+#REF!+#REF!</f>
        <v>#REF!</v>
      </c>
      <c r="D129" s="258" t="e">
        <f>#REF!+#REF!+#REF!+#REF!+#REF!+#REF!</f>
        <v>#REF!</v>
      </c>
      <c r="E129" s="258" t="e">
        <f>#REF!+#REF!+#REF!+#REF!+#REF!+#REF!</f>
        <v>#REF!</v>
      </c>
      <c r="F129" s="258" t="e">
        <f>#REF!+#REF!+#REF!+#REF!+#REF!+#REF!</f>
        <v>#REF!</v>
      </c>
      <c r="G129" s="201"/>
      <c r="J129" s="230"/>
      <c r="K129" s="230"/>
      <c r="L129" s="50"/>
    </row>
    <row r="130" spans="1:12" x14ac:dyDescent="0.2">
      <c r="A130" s="154"/>
      <c r="B130" s="155"/>
      <c r="C130" s="258" t="e">
        <f>#REF!+#REF!+#REF!+#REF!+#REF!+#REF!</f>
        <v>#REF!</v>
      </c>
      <c r="D130" s="258" t="e">
        <f>#REF!+#REF!+#REF!+#REF!+#REF!+#REF!</f>
        <v>#REF!</v>
      </c>
      <c r="E130" s="258" t="e">
        <f>#REF!+#REF!+#REF!+#REF!+#REF!+#REF!</f>
        <v>#REF!</v>
      </c>
      <c r="F130" s="258" t="e">
        <f>#REF!+#REF!+#REF!+#REF!+#REF!+#REF!</f>
        <v>#REF!</v>
      </c>
      <c r="G130" s="201"/>
      <c r="J130" s="230"/>
      <c r="K130" s="230"/>
      <c r="L130" s="50"/>
    </row>
    <row r="131" spans="1:12" x14ac:dyDescent="0.2">
      <c r="A131" s="154"/>
      <c r="B131" s="155"/>
      <c r="C131" s="258" t="e">
        <f>#REF!+#REF!+#REF!+#REF!+#REF!+#REF!</f>
        <v>#REF!</v>
      </c>
      <c r="D131" s="258" t="e">
        <f>#REF!+#REF!+#REF!+#REF!+#REF!+#REF!</f>
        <v>#REF!</v>
      </c>
      <c r="E131" s="258" t="e">
        <f>#REF!+#REF!+#REF!+#REF!+#REF!+#REF!</f>
        <v>#REF!</v>
      </c>
      <c r="F131" s="258" t="e">
        <f>#REF!+#REF!+#REF!+#REF!+#REF!+#REF!</f>
        <v>#REF!</v>
      </c>
      <c r="G131" s="201"/>
      <c r="J131" s="230"/>
      <c r="K131" s="230"/>
      <c r="L131" s="50"/>
    </row>
    <row r="132" spans="1:12" x14ac:dyDescent="0.2">
      <c r="A132" s="154"/>
      <c r="B132" s="155"/>
      <c r="C132" s="258" t="e">
        <f>#REF!+#REF!+#REF!+#REF!+#REF!+#REF!</f>
        <v>#REF!</v>
      </c>
      <c r="D132" s="258" t="e">
        <f>#REF!+#REF!+#REF!+#REF!+#REF!+#REF!</f>
        <v>#REF!</v>
      </c>
      <c r="E132" s="258" t="e">
        <f>#REF!+#REF!+#REF!+#REF!+#REF!+#REF!</f>
        <v>#REF!</v>
      </c>
      <c r="F132" s="258" t="e">
        <f>#REF!+#REF!+#REF!+#REF!+#REF!+#REF!</f>
        <v>#REF!</v>
      </c>
      <c r="G132" s="201"/>
      <c r="J132" s="230"/>
      <c r="K132" s="230"/>
      <c r="L132" s="50"/>
    </row>
    <row r="133" spans="1:12" x14ac:dyDescent="0.2">
      <c r="A133" s="167" t="s">
        <v>158</v>
      </c>
      <c r="B133" s="168" t="s">
        <v>151</v>
      </c>
      <c r="C133" s="150" t="e">
        <f>#REF!+#REF!+#REF!+#REF!+#REF!+#REF!</f>
        <v>#REF!</v>
      </c>
      <c r="D133" s="150" t="e">
        <f>#REF!+#REF!+#REF!+#REF!+#REF!+#REF!</f>
        <v>#REF!</v>
      </c>
      <c r="E133" s="150" t="e">
        <f>#REF!+#REF!+#REF!+#REF!+#REF!+#REF!</f>
        <v>#REF!</v>
      </c>
      <c r="F133" s="150" t="e">
        <f>#REF!+#REF!+#REF!+#REF!+#REF!+#REF!</f>
        <v>#REF!</v>
      </c>
      <c r="G133" s="163"/>
      <c r="J133" s="226"/>
      <c r="K133" s="226"/>
      <c r="L133" s="203"/>
    </row>
    <row r="134" spans="1:12" x14ac:dyDescent="0.2">
      <c r="A134" s="154" t="s">
        <v>170</v>
      </c>
      <c r="B134" s="155" t="s">
        <v>152</v>
      </c>
      <c r="C134" s="258" t="e">
        <f>#REF!+#REF!+#REF!+#REF!+#REF!+#REF!</f>
        <v>#REF!</v>
      </c>
      <c r="D134" s="258" t="e">
        <f>#REF!+#REF!+#REF!+#REF!+#REF!+#REF!</f>
        <v>#REF!</v>
      </c>
      <c r="E134" s="258" t="e">
        <f>#REF!+#REF!+#REF!+#REF!+#REF!+#REF!</f>
        <v>#REF!</v>
      </c>
      <c r="F134" s="258" t="e">
        <f>#REF!+#REF!+#REF!+#REF!+#REF!+#REF!</f>
        <v>#REF!</v>
      </c>
      <c r="G134" s="201"/>
      <c r="J134" s="230"/>
      <c r="K134" s="230"/>
      <c r="L134" s="50"/>
    </row>
    <row r="135" spans="1:12" hidden="1" x14ac:dyDescent="0.2">
      <c r="A135" s="154"/>
      <c r="B135" s="155"/>
      <c r="C135" s="258" t="e">
        <f>#REF!+#REF!+#REF!+#REF!+#REF!+#REF!</f>
        <v>#REF!</v>
      </c>
      <c r="D135" s="258" t="e">
        <f>#REF!+#REF!+#REF!+#REF!+#REF!+#REF!</f>
        <v>#REF!</v>
      </c>
      <c r="E135" s="258" t="e">
        <f>#REF!+#REF!+#REF!+#REF!+#REF!+#REF!</f>
        <v>#REF!</v>
      </c>
      <c r="F135" s="258" t="e">
        <f>#REF!+#REF!+#REF!+#REF!+#REF!+#REF!</f>
        <v>#REF!</v>
      </c>
      <c r="G135" s="201"/>
      <c r="J135" s="230"/>
      <c r="K135" s="230"/>
      <c r="L135" s="50"/>
    </row>
    <row r="136" spans="1:12" hidden="1" x14ac:dyDescent="0.2">
      <c r="C136" s="150" t="e">
        <f>#REF!+#REF!+#REF!+#REF!+#REF!+#REF!</f>
        <v>#REF!</v>
      </c>
      <c r="D136" s="150" t="e">
        <f>#REF!+#REF!+#REF!+#REF!+#REF!+#REF!</f>
        <v>#REF!</v>
      </c>
      <c r="E136" s="150" t="e">
        <f>#REF!+#REF!+#REF!+#REF!+#REF!+#REF!</f>
        <v>#REF!</v>
      </c>
      <c r="F136" s="150" t="e">
        <f>#REF!+#REF!+#REF!+#REF!+#REF!+#REF!</f>
        <v>#REF!</v>
      </c>
      <c r="G136" s="152"/>
    </row>
    <row r="137" spans="1:12" hidden="1" x14ac:dyDescent="0.2">
      <c r="A137" s="174"/>
      <c r="B137" s="172"/>
      <c r="C137" s="150" t="e">
        <f>#REF!+#REF!+#REF!+#REF!+#REF!+#REF!</f>
        <v>#REF!</v>
      </c>
      <c r="D137" s="150" t="e">
        <f>#REF!+#REF!+#REF!+#REF!+#REF!+#REF!</f>
        <v>#REF!</v>
      </c>
      <c r="E137" s="150" t="e">
        <f>#REF!+#REF!+#REF!+#REF!+#REF!+#REF!</f>
        <v>#REF!</v>
      </c>
      <c r="F137" s="150" t="e">
        <f>#REF!+#REF!+#REF!+#REF!+#REF!+#REF!</f>
        <v>#REF!</v>
      </c>
      <c r="G137" s="185"/>
    </row>
    <row r="138" spans="1:12" hidden="1" x14ac:dyDescent="0.2">
      <c r="C138" s="150" t="e">
        <f>#REF!+#REF!+#REF!+#REF!+#REF!+#REF!</f>
        <v>#REF!</v>
      </c>
      <c r="D138" s="150" t="e">
        <f>#REF!+#REF!+#REF!+#REF!+#REF!+#REF!</f>
        <v>#REF!</v>
      </c>
      <c r="E138" s="150" t="e">
        <f>#REF!+#REF!+#REF!+#REF!+#REF!+#REF!</f>
        <v>#REF!</v>
      </c>
      <c r="F138" s="150" t="e">
        <f>#REF!+#REF!+#REF!+#REF!+#REF!+#REF!</f>
        <v>#REF!</v>
      </c>
      <c r="G138" s="152"/>
      <c r="I138" s="233"/>
      <c r="J138" s="203"/>
      <c r="K138" s="203"/>
      <c r="L138" s="203"/>
    </row>
    <row r="139" spans="1:12" hidden="1" x14ac:dyDescent="0.2">
      <c r="A139" s="164"/>
      <c r="B139" s="172"/>
      <c r="C139" s="150" t="e">
        <f>#REF!+#REF!+#REF!+#REF!+#REF!+#REF!</f>
        <v>#REF!</v>
      </c>
      <c r="D139" s="150" t="e">
        <f>#REF!+#REF!+#REF!+#REF!+#REF!+#REF!</f>
        <v>#REF!</v>
      </c>
      <c r="E139" s="150" t="e">
        <f>#REF!+#REF!+#REF!+#REF!+#REF!+#REF!</f>
        <v>#REF!</v>
      </c>
      <c r="F139" s="150" t="e">
        <f>#REF!+#REF!+#REF!+#REF!+#REF!+#REF!</f>
        <v>#REF!</v>
      </c>
      <c r="G139" s="236"/>
      <c r="H139" s="234"/>
      <c r="I139" s="234"/>
      <c r="J139" s="93"/>
      <c r="K139" s="220"/>
    </row>
    <row r="140" spans="1:12" hidden="1" x14ac:dyDescent="0.2">
      <c r="C140" s="150" t="e">
        <f>#REF!+#REF!+#REF!+#REF!+#REF!+#REF!</f>
        <v>#REF!</v>
      </c>
      <c r="D140" s="150" t="e">
        <f>#REF!+#REF!+#REF!+#REF!+#REF!+#REF!</f>
        <v>#REF!</v>
      </c>
      <c r="E140" s="150" t="e">
        <f>#REF!+#REF!+#REF!+#REF!+#REF!+#REF!</f>
        <v>#REF!</v>
      </c>
      <c r="F140" s="150" t="e">
        <f>#REF!+#REF!+#REF!+#REF!+#REF!+#REF!</f>
        <v>#REF!</v>
      </c>
      <c r="G140" s="2"/>
      <c r="K140" s="220"/>
    </row>
    <row r="141" spans="1:12" hidden="1" x14ac:dyDescent="0.2">
      <c r="C141" s="150" t="e">
        <f>#REF!+#REF!+#REF!+#REF!+#REF!+#REF!</f>
        <v>#REF!</v>
      </c>
      <c r="D141" s="150" t="e">
        <f>#REF!+#REF!+#REF!+#REF!+#REF!+#REF!</f>
        <v>#REF!</v>
      </c>
      <c r="E141" s="150" t="e">
        <f>#REF!+#REF!+#REF!+#REF!+#REF!+#REF!</f>
        <v>#REF!</v>
      </c>
      <c r="F141" s="150" t="e">
        <f>#REF!+#REF!+#REF!+#REF!+#REF!+#REF!</f>
        <v>#REF!</v>
      </c>
      <c r="G141" s="234"/>
      <c r="K141" s="220"/>
    </row>
    <row r="142" spans="1:12" x14ac:dyDescent="0.2">
      <c r="A142" s="171" t="s">
        <v>191</v>
      </c>
      <c r="C142" s="150" t="e">
        <f>#REF!+#REF!+#REF!+#REF!+#REF!+#REF!</f>
        <v>#REF!</v>
      </c>
      <c r="D142" s="150" t="e">
        <f>#REF!+#REF!+#REF!+#REF!+#REF!+#REF!</f>
        <v>#REF!</v>
      </c>
      <c r="E142" s="150" t="e">
        <f>#REF!+#REF!+#REF!+#REF!+#REF!+#REF!</f>
        <v>#REF!</v>
      </c>
      <c r="F142" s="150" t="e">
        <f>#REF!+#REF!+#REF!+#REF!+#REF!+#REF!</f>
        <v>#REF!</v>
      </c>
    </row>
    <row r="149" spans="2:4" x14ac:dyDescent="0.2">
      <c r="B149" s="159"/>
      <c r="C149" s="159"/>
      <c r="D149" s="159"/>
    </row>
    <row r="150" spans="2:4" x14ac:dyDescent="0.2">
      <c r="B150" s="175"/>
      <c r="C150" s="175"/>
      <c r="D150" s="175"/>
    </row>
    <row r="158" spans="2:4" x14ac:dyDescent="0.2">
      <c r="B158" s="176"/>
      <c r="C158" s="176"/>
      <c r="D158" s="176"/>
    </row>
    <row r="163" spans="2:4" x14ac:dyDescent="0.2">
      <c r="B163" s="176"/>
      <c r="C163" s="176"/>
      <c r="D163" s="176"/>
    </row>
    <row r="168" spans="2:4" x14ac:dyDescent="0.2">
      <c r="B168" s="165"/>
      <c r="C168" s="165"/>
      <c r="D168" s="165"/>
    </row>
  </sheetData>
  <phoneticPr fontId="51" type="noConversion"/>
  <printOptions gridLines="1"/>
  <pageMargins left="0" right="0" top="0" bottom="0" header="0" footer="0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77"/>
  <sheetViews>
    <sheetView workbookViewId="0">
      <selection activeCell="C2" sqref="C2:G2"/>
    </sheetView>
  </sheetViews>
  <sheetFormatPr defaultRowHeight="12.75" x14ac:dyDescent="0.2"/>
  <cols>
    <col min="1" max="1" width="4.28515625" style="9" customWidth="1"/>
    <col min="2" max="2" width="32.5703125" style="36" customWidth="1"/>
    <col min="3" max="3" width="9.85546875" style="36" customWidth="1"/>
    <col min="4" max="4" width="10.5703125" style="36" customWidth="1"/>
    <col min="5" max="5" width="9.140625" style="8"/>
    <col min="6" max="6" width="8.85546875" style="8" customWidth="1"/>
    <col min="7" max="7" width="28.7109375" style="8" customWidth="1"/>
    <col min="8" max="8" width="9.140625" style="8"/>
    <col min="9" max="9" width="18.28515625" style="8" customWidth="1"/>
    <col min="10" max="10" width="8.42578125" style="8" customWidth="1"/>
    <col min="11" max="11" width="9.140625" style="8"/>
    <col min="12" max="12" width="10" style="8" customWidth="1"/>
    <col min="13" max="16384" width="9.140625" style="8"/>
  </cols>
  <sheetData>
    <row r="1" spans="1:12" ht="15.75" x14ac:dyDescent="0.25">
      <c r="A1" s="74"/>
      <c r="B1" s="5" t="s">
        <v>62</v>
      </c>
      <c r="C1" s="6"/>
      <c r="D1" s="6"/>
      <c r="E1" s="7"/>
      <c r="F1" s="6"/>
      <c r="G1" s="6"/>
    </row>
    <row r="2" spans="1:12" ht="89.25" x14ac:dyDescent="0.2">
      <c r="A2" s="75"/>
      <c r="B2" s="12" t="s">
        <v>356</v>
      </c>
      <c r="C2" s="268" t="s">
        <v>436</v>
      </c>
      <c r="D2" s="268" t="s">
        <v>437</v>
      </c>
      <c r="E2" s="269" t="s">
        <v>56</v>
      </c>
      <c r="F2" s="270" t="s">
        <v>346</v>
      </c>
      <c r="G2" s="268" t="s">
        <v>55</v>
      </c>
      <c r="J2" s="210"/>
      <c r="L2" s="210"/>
    </row>
    <row r="3" spans="1:12" x14ac:dyDescent="0.2">
      <c r="A3" s="114" t="s">
        <v>187</v>
      </c>
      <c r="B3" s="115" t="s">
        <v>180</v>
      </c>
      <c r="C3" s="221">
        <f>SUM(C4:C5)</f>
        <v>87102</v>
      </c>
      <c r="D3" s="221">
        <f>SUM(D4:D5)</f>
        <v>94138</v>
      </c>
      <c r="E3" s="221">
        <f>SUM(E4:E5)</f>
        <v>94138</v>
      </c>
      <c r="F3" s="221">
        <f>SUM(F4:F5)</f>
        <v>0</v>
      </c>
      <c r="J3" s="221"/>
      <c r="K3" s="221"/>
      <c r="L3" s="221"/>
    </row>
    <row r="4" spans="1:12" x14ac:dyDescent="0.2">
      <c r="A4" s="117" t="s">
        <v>177</v>
      </c>
      <c r="B4" s="113" t="s">
        <v>178</v>
      </c>
      <c r="C4" s="77"/>
      <c r="D4" s="223"/>
      <c r="J4" s="223"/>
      <c r="K4" s="3"/>
      <c r="L4" s="3"/>
    </row>
    <row r="5" spans="1:12" x14ac:dyDescent="0.2">
      <c r="A5" s="117" t="s">
        <v>357</v>
      </c>
      <c r="B5" s="113" t="s">
        <v>358</v>
      </c>
      <c r="C5" s="47">
        <v>87102</v>
      </c>
      <c r="D5" s="223">
        <v>94138</v>
      </c>
      <c r="E5" s="223">
        <v>94138</v>
      </c>
      <c r="G5" s="73" t="s">
        <v>148</v>
      </c>
      <c r="H5" s="65"/>
      <c r="I5" s="65"/>
      <c r="J5" s="223"/>
      <c r="K5" s="223"/>
      <c r="L5" s="3"/>
    </row>
    <row r="6" spans="1:12" hidden="1" x14ac:dyDescent="0.2">
      <c r="A6" s="114" t="s">
        <v>184</v>
      </c>
      <c r="B6" s="115" t="s">
        <v>183</v>
      </c>
      <c r="C6" s="77"/>
      <c r="D6" s="221">
        <f>D7+D12+D13+D14+D15+D16+D17+D20</f>
        <v>0</v>
      </c>
      <c r="H6" s="65"/>
      <c r="I6" s="65"/>
      <c r="J6" s="221"/>
      <c r="K6" s="221"/>
      <c r="L6" s="221"/>
    </row>
    <row r="7" spans="1:12" hidden="1" x14ac:dyDescent="0.2">
      <c r="A7" s="117" t="s">
        <v>359</v>
      </c>
      <c r="B7" s="119" t="s">
        <v>360</v>
      </c>
      <c r="C7" s="77"/>
      <c r="D7" s="222">
        <f>SUM(D8:D11)</f>
        <v>0</v>
      </c>
      <c r="J7" s="222"/>
      <c r="K7" s="222"/>
      <c r="L7" s="3"/>
    </row>
    <row r="8" spans="1:12" hidden="1" x14ac:dyDescent="0.2">
      <c r="A8" s="121" t="s">
        <v>361</v>
      </c>
      <c r="B8" s="122" t="s">
        <v>362</v>
      </c>
      <c r="C8" s="77"/>
      <c r="D8" s="18"/>
      <c r="J8" s="18"/>
      <c r="K8" s="51"/>
      <c r="L8" s="51"/>
    </row>
    <row r="9" spans="1:12" hidden="1" x14ac:dyDescent="0.2">
      <c r="A9" s="121" t="s">
        <v>363</v>
      </c>
      <c r="B9" s="122" t="s">
        <v>364</v>
      </c>
      <c r="C9" s="77"/>
      <c r="D9" s="18"/>
      <c r="J9" s="18"/>
      <c r="K9" s="51"/>
      <c r="L9" s="51"/>
    </row>
    <row r="10" spans="1:12" hidden="1" x14ac:dyDescent="0.2">
      <c r="A10" s="121" t="s">
        <v>365</v>
      </c>
      <c r="B10" s="122" t="s">
        <v>328</v>
      </c>
      <c r="C10" s="77"/>
      <c r="D10" s="18"/>
      <c r="J10" s="18"/>
      <c r="K10" s="51"/>
      <c r="L10" s="51"/>
    </row>
    <row r="11" spans="1:12" hidden="1" x14ac:dyDescent="0.2">
      <c r="A11" s="121" t="s">
        <v>367</v>
      </c>
      <c r="B11" s="122" t="s">
        <v>368</v>
      </c>
      <c r="C11" s="77"/>
      <c r="D11" s="18"/>
      <c r="J11" s="18"/>
      <c r="K11" s="51"/>
      <c r="L11" s="51"/>
    </row>
    <row r="12" spans="1:12" hidden="1" x14ac:dyDescent="0.2">
      <c r="A12" s="117" t="s">
        <v>369</v>
      </c>
      <c r="B12" s="113" t="s">
        <v>370</v>
      </c>
      <c r="C12" s="77"/>
      <c r="D12" s="223"/>
      <c r="J12" s="223"/>
      <c r="K12" s="3"/>
      <c r="L12" s="3"/>
    </row>
    <row r="13" spans="1:12" hidden="1" x14ac:dyDescent="0.2">
      <c r="A13" s="123" t="s">
        <v>371</v>
      </c>
      <c r="B13" s="113" t="s">
        <v>202</v>
      </c>
      <c r="C13" s="77"/>
      <c r="D13" s="223"/>
      <c r="J13" s="223"/>
      <c r="K13" s="3"/>
      <c r="L13" s="3"/>
    </row>
    <row r="14" spans="1:12" ht="15" hidden="1" x14ac:dyDescent="0.25">
      <c r="A14" s="123" t="s">
        <v>372</v>
      </c>
      <c r="B14" s="113" t="s">
        <v>373</v>
      </c>
      <c r="C14" s="78"/>
      <c r="D14" s="223"/>
      <c r="J14" s="223"/>
      <c r="K14" s="3"/>
      <c r="L14" s="3"/>
    </row>
    <row r="15" spans="1:12" hidden="1" x14ac:dyDescent="0.2">
      <c r="A15" s="123" t="s">
        <v>374</v>
      </c>
      <c r="B15" s="113" t="s">
        <v>375</v>
      </c>
      <c r="C15" s="76"/>
      <c r="D15" s="223"/>
      <c r="J15" s="223"/>
      <c r="K15" s="3"/>
      <c r="L15" s="3"/>
    </row>
    <row r="16" spans="1:12" hidden="1" x14ac:dyDescent="0.2">
      <c r="A16" s="123" t="s">
        <v>376</v>
      </c>
      <c r="B16" s="113" t="s">
        <v>377</v>
      </c>
      <c r="C16" s="80"/>
      <c r="D16" s="223"/>
      <c r="J16" s="223"/>
      <c r="K16" s="3"/>
      <c r="L16" s="3"/>
    </row>
    <row r="17" spans="1:12" hidden="1" x14ac:dyDescent="0.2">
      <c r="A17" s="117" t="s">
        <v>378</v>
      </c>
      <c r="B17" s="113" t="s">
        <v>379</v>
      </c>
      <c r="C17" s="80"/>
      <c r="D17" s="223"/>
      <c r="J17" s="223"/>
      <c r="K17" s="223"/>
      <c r="L17" s="3"/>
    </row>
    <row r="18" spans="1:12" hidden="1" x14ac:dyDescent="0.2">
      <c r="A18" s="121" t="s">
        <v>380</v>
      </c>
      <c r="B18" s="122" t="s">
        <v>381</v>
      </c>
      <c r="C18" s="80"/>
      <c r="D18" s="18"/>
      <c r="J18" s="18"/>
      <c r="K18" s="51"/>
      <c r="L18" s="51"/>
    </row>
    <row r="19" spans="1:12" hidden="1" x14ac:dyDescent="0.2">
      <c r="A19" s="121" t="s">
        <v>382</v>
      </c>
      <c r="B19" s="122" t="s">
        <v>383</v>
      </c>
      <c r="C19" s="80"/>
      <c r="D19" s="18"/>
      <c r="J19" s="18"/>
      <c r="K19" s="51"/>
      <c r="L19" s="51"/>
    </row>
    <row r="20" spans="1:12" hidden="1" x14ac:dyDescent="0.2">
      <c r="A20" s="117" t="s">
        <v>384</v>
      </c>
      <c r="B20" s="113" t="s">
        <v>385</v>
      </c>
      <c r="C20" s="76"/>
      <c r="D20" s="223">
        <f>SUM(D21:D22)</f>
        <v>0</v>
      </c>
      <c r="J20" s="223"/>
      <c r="K20" s="223"/>
      <c r="L20" s="3"/>
    </row>
    <row r="21" spans="1:12" hidden="1" x14ac:dyDescent="0.2">
      <c r="A21" s="121" t="s">
        <v>386</v>
      </c>
      <c r="B21" s="122" t="s">
        <v>387</v>
      </c>
      <c r="C21" s="76"/>
      <c r="D21" s="18"/>
      <c r="J21" s="18"/>
      <c r="K21" s="51"/>
      <c r="L21" s="51"/>
    </row>
    <row r="22" spans="1:12" hidden="1" x14ac:dyDescent="0.2">
      <c r="A22" s="121" t="s">
        <v>388</v>
      </c>
      <c r="B22" s="122" t="s">
        <v>389</v>
      </c>
      <c r="C22" s="76"/>
      <c r="D22" s="18"/>
      <c r="J22" s="18"/>
      <c r="K22" s="51"/>
      <c r="L22" s="51"/>
    </row>
    <row r="23" spans="1:12" hidden="1" x14ac:dyDescent="0.2">
      <c r="A23" s="114" t="s">
        <v>186</v>
      </c>
      <c r="B23" s="115" t="s">
        <v>185</v>
      </c>
      <c r="C23" s="76"/>
      <c r="D23" s="49">
        <f>D24+D34+D37+D41+D52+D57+D64+D71+D78+D79+D80+D84+D85+D91+D92+D93+D94</f>
        <v>0</v>
      </c>
      <c r="J23" s="49"/>
      <c r="K23" s="49"/>
      <c r="L23" s="194"/>
    </row>
    <row r="24" spans="1:12" hidden="1" x14ac:dyDescent="0.2">
      <c r="A24" s="117" t="s">
        <v>390</v>
      </c>
      <c r="B24" s="113" t="s">
        <v>391</v>
      </c>
      <c r="C24" s="76"/>
      <c r="D24" s="223">
        <f>SUM(D25:D33)</f>
        <v>0</v>
      </c>
      <c r="J24" s="223"/>
      <c r="K24" s="223"/>
      <c r="L24" s="3"/>
    </row>
    <row r="25" spans="1:12" hidden="1" x14ac:dyDescent="0.2">
      <c r="A25" s="121" t="s">
        <v>392</v>
      </c>
      <c r="B25" s="122" t="s">
        <v>393</v>
      </c>
      <c r="C25" s="76"/>
      <c r="D25" s="18"/>
      <c r="J25" s="18"/>
      <c r="K25" s="51"/>
      <c r="L25" s="51"/>
    </row>
    <row r="26" spans="1:12" hidden="1" x14ac:dyDescent="0.2">
      <c r="A26" s="121" t="s">
        <v>394</v>
      </c>
      <c r="B26" s="122" t="s">
        <v>395</v>
      </c>
      <c r="C26" s="80"/>
      <c r="D26" s="18"/>
      <c r="J26" s="18"/>
      <c r="K26" s="51"/>
      <c r="L26" s="51"/>
    </row>
    <row r="27" spans="1:12" hidden="1" x14ac:dyDescent="0.2">
      <c r="A27" s="121" t="s">
        <v>396</v>
      </c>
      <c r="B27" s="122" t="s">
        <v>397</v>
      </c>
      <c r="C27" s="80"/>
      <c r="D27" s="18"/>
      <c r="J27" s="18"/>
      <c r="K27" s="51"/>
      <c r="L27" s="51"/>
    </row>
    <row r="28" spans="1:12" hidden="1" x14ac:dyDescent="0.2">
      <c r="A28" s="121" t="s">
        <v>398</v>
      </c>
      <c r="B28" s="122" t="s">
        <v>399</v>
      </c>
      <c r="C28" s="76"/>
      <c r="D28" s="18"/>
      <c r="J28" s="18"/>
      <c r="K28" s="51"/>
      <c r="L28" s="51"/>
    </row>
    <row r="29" spans="1:12" hidden="1" x14ac:dyDescent="0.2">
      <c r="A29" s="121" t="s">
        <v>400</v>
      </c>
      <c r="B29" s="122" t="s">
        <v>401</v>
      </c>
      <c r="C29" s="80"/>
      <c r="D29" s="18"/>
      <c r="J29" s="18"/>
      <c r="K29" s="51"/>
      <c r="L29" s="51"/>
    </row>
    <row r="30" spans="1:12" hidden="1" x14ac:dyDescent="0.2">
      <c r="A30" s="121" t="s">
        <v>402</v>
      </c>
      <c r="B30" s="122" t="s">
        <v>403</v>
      </c>
      <c r="C30" s="80"/>
      <c r="D30" s="18"/>
      <c r="J30" s="18"/>
      <c r="K30" s="51"/>
      <c r="L30" s="51"/>
    </row>
    <row r="31" spans="1:12" hidden="1" x14ac:dyDescent="0.2">
      <c r="A31" s="121" t="s">
        <v>404</v>
      </c>
      <c r="B31" s="122" t="s">
        <v>405</v>
      </c>
      <c r="C31" s="76"/>
      <c r="D31" s="18"/>
      <c r="J31" s="18"/>
      <c r="K31" s="51"/>
      <c r="L31" s="51"/>
    </row>
    <row r="32" spans="1:12" hidden="1" x14ac:dyDescent="0.2">
      <c r="A32" s="121" t="s">
        <v>406</v>
      </c>
      <c r="B32" s="122" t="s">
        <v>407</v>
      </c>
      <c r="C32" s="80"/>
      <c r="D32" s="18"/>
      <c r="J32" s="18"/>
      <c r="K32" s="51"/>
      <c r="L32" s="51"/>
    </row>
    <row r="33" spans="1:12" s="39" customFormat="1" hidden="1" x14ac:dyDescent="0.2">
      <c r="A33" s="121" t="s">
        <v>408</v>
      </c>
      <c r="B33" s="122" t="s">
        <v>409</v>
      </c>
      <c r="C33" s="80"/>
      <c r="D33" s="18"/>
      <c r="J33" s="18"/>
      <c r="K33" s="51"/>
      <c r="L33" s="51"/>
    </row>
    <row r="34" spans="1:12" hidden="1" x14ac:dyDescent="0.2">
      <c r="A34" s="117" t="s">
        <v>410</v>
      </c>
      <c r="B34" s="113" t="s">
        <v>411</v>
      </c>
      <c r="C34" s="80"/>
      <c r="D34" s="223">
        <f>SUM(D35)</f>
        <v>0</v>
      </c>
      <c r="J34" s="223"/>
      <c r="K34" s="223"/>
      <c r="L34" s="223"/>
    </row>
    <row r="35" spans="1:12" hidden="1" x14ac:dyDescent="0.2">
      <c r="A35" s="121" t="s">
        <v>412</v>
      </c>
      <c r="B35" s="122" t="s">
        <v>413</v>
      </c>
      <c r="C35" s="80"/>
      <c r="D35" s="228"/>
      <c r="J35" s="228"/>
      <c r="K35" s="229"/>
      <c r="L35" s="229"/>
    </row>
    <row r="36" spans="1:12" hidden="1" x14ac:dyDescent="0.2">
      <c r="A36" s="121" t="s">
        <v>414</v>
      </c>
      <c r="B36" s="122" t="s">
        <v>415</v>
      </c>
      <c r="C36" s="80"/>
      <c r="D36" s="228"/>
      <c r="J36" s="228"/>
      <c r="K36" s="229"/>
      <c r="L36" s="229"/>
    </row>
    <row r="37" spans="1:12" hidden="1" x14ac:dyDescent="0.2">
      <c r="A37" s="117" t="s">
        <v>416</v>
      </c>
      <c r="B37" s="113" t="s">
        <v>417</v>
      </c>
      <c r="C37" s="80"/>
      <c r="D37" s="223">
        <f>SUM(D38:D40)</f>
        <v>0</v>
      </c>
      <c r="J37" s="223"/>
      <c r="K37" s="223"/>
      <c r="L37" s="3"/>
    </row>
    <row r="38" spans="1:12" hidden="1" x14ac:dyDescent="0.2">
      <c r="A38" s="121" t="s">
        <v>418</v>
      </c>
      <c r="B38" s="122" t="s">
        <v>419</v>
      </c>
      <c r="C38" s="80"/>
      <c r="D38" s="18"/>
      <c r="J38" s="18"/>
      <c r="K38" s="51"/>
      <c r="L38" s="51"/>
    </row>
    <row r="39" spans="1:12" hidden="1" x14ac:dyDescent="0.2">
      <c r="A39" s="121" t="s">
        <v>420</v>
      </c>
      <c r="B39" s="122" t="s">
        <v>421</v>
      </c>
      <c r="C39" s="81"/>
      <c r="D39" s="18"/>
      <c r="J39" s="18"/>
      <c r="K39" s="51"/>
      <c r="L39" s="51"/>
    </row>
    <row r="40" spans="1:12" hidden="1" x14ac:dyDescent="0.2">
      <c r="A40" s="121" t="s">
        <v>422</v>
      </c>
      <c r="B40" s="122" t="s">
        <v>423</v>
      </c>
      <c r="C40" s="80"/>
      <c r="D40" s="18"/>
      <c r="J40" s="18"/>
      <c r="K40" s="51"/>
      <c r="L40" s="51"/>
    </row>
    <row r="41" spans="1:12" hidden="1" x14ac:dyDescent="0.2">
      <c r="A41" s="117" t="s">
        <v>424</v>
      </c>
      <c r="B41" s="113" t="s">
        <v>425</v>
      </c>
      <c r="C41" s="80"/>
      <c r="D41" s="223">
        <f>SUM(D42:D51)</f>
        <v>0</v>
      </c>
      <c r="J41" s="223"/>
      <c r="K41" s="223"/>
      <c r="L41" s="3"/>
    </row>
    <row r="42" spans="1:12" hidden="1" x14ac:dyDescent="0.2">
      <c r="A42" s="237" t="s">
        <v>253</v>
      </c>
      <c r="B42" s="238" t="s">
        <v>254</v>
      </c>
      <c r="C42" s="76"/>
      <c r="D42" s="18"/>
      <c r="J42" s="18"/>
      <c r="K42" s="51"/>
      <c r="L42" s="51"/>
    </row>
    <row r="43" spans="1:12" hidden="1" x14ac:dyDescent="0.2">
      <c r="A43" s="121" t="s">
        <v>426</v>
      </c>
      <c r="B43" s="122" t="s">
        <v>427</v>
      </c>
      <c r="C43" s="82"/>
      <c r="D43" s="18"/>
      <c r="J43" s="18"/>
      <c r="K43" s="51"/>
      <c r="L43" s="51"/>
    </row>
    <row r="44" spans="1:12" hidden="1" x14ac:dyDescent="0.2">
      <c r="A44" s="121" t="s">
        <v>428</v>
      </c>
      <c r="B44" s="122" t="s">
        <v>2</v>
      </c>
      <c r="C44" s="82"/>
      <c r="D44" s="18"/>
      <c r="J44" s="18"/>
      <c r="K44" s="51"/>
      <c r="L44" s="51"/>
    </row>
    <row r="45" spans="1:12" hidden="1" x14ac:dyDescent="0.2">
      <c r="A45" s="121" t="s">
        <v>3</v>
      </c>
      <c r="B45" s="122" t="s">
        <v>4</v>
      </c>
      <c r="C45" s="76"/>
      <c r="D45" s="18"/>
      <c r="J45" s="18"/>
      <c r="K45" s="56"/>
      <c r="L45" s="51"/>
    </row>
    <row r="46" spans="1:12" hidden="1" x14ac:dyDescent="0.2">
      <c r="A46" s="121" t="s">
        <v>5</v>
      </c>
      <c r="B46" s="122" t="s">
        <v>6</v>
      </c>
      <c r="C46" s="82"/>
      <c r="D46" s="18"/>
      <c r="J46" s="18"/>
      <c r="K46" s="51"/>
      <c r="L46" s="51"/>
    </row>
    <row r="47" spans="1:12" hidden="1" x14ac:dyDescent="0.2">
      <c r="A47" s="121" t="s">
        <v>7</v>
      </c>
      <c r="B47" s="122" t="s">
        <v>8</v>
      </c>
      <c r="C47" s="82"/>
      <c r="D47" s="18"/>
      <c r="J47" s="18"/>
      <c r="K47" s="51"/>
      <c r="L47" s="51"/>
    </row>
    <row r="48" spans="1:12" hidden="1" x14ac:dyDescent="0.2">
      <c r="A48" s="121" t="s">
        <v>9</v>
      </c>
      <c r="B48" s="122" t="s">
        <v>10</v>
      </c>
      <c r="C48" s="82"/>
      <c r="D48" s="18"/>
      <c r="J48" s="18"/>
      <c r="K48" s="51"/>
      <c r="L48" s="51"/>
    </row>
    <row r="49" spans="1:12" hidden="1" x14ac:dyDescent="0.2">
      <c r="A49" s="121" t="s">
        <v>11</v>
      </c>
      <c r="B49" s="122" t="s">
        <v>12</v>
      </c>
      <c r="C49" s="76"/>
      <c r="D49" s="18"/>
      <c r="J49" s="18"/>
      <c r="K49" s="51"/>
      <c r="L49" s="51"/>
    </row>
    <row r="50" spans="1:12" hidden="1" x14ac:dyDescent="0.2">
      <c r="A50" s="121" t="s">
        <v>13</v>
      </c>
      <c r="B50" s="122" t="s">
        <v>14</v>
      </c>
      <c r="C50" s="76"/>
      <c r="D50" s="18"/>
      <c r="J50" s="18"/>
      <c r="K50" s="51"/>
      <c r="L50" s="51"/>
    </row>
    <row r="51" spans="1:12" hidden="1" x14ac:dyDescent="0.2">
      <c r="A51" s="121" t="s">
        <v>15</v>
      </c>
      <c r="B51" s="122" t="s">
        <v>16</v>
      </c>
      <c r="C51" s="80"/>
      <c r="D51" s="18"/>
      <c r="J51" s="18"/>
      <c r="K51" s="51"/>
      <c r="L51" s="51"/>
    </row>
    <row r="52" spans="1:12" hidden="1" x14ac:dyDescent="0.2">
      <c r="A52" s="117" t="s">
        <v>17</v>
      </c>
      <c r="B52" s="113" t="s">
        <v>18</v>
      </c>
      <c r="C52" s="80"/>
      <c r="D52" s="97"/>
      <c r="J52" s="97"/>
      <c r="K52" s="37"/>
      <c r="L52" s="37"/>
    </row>
    <row r="53" spans="1:12" hidden="1" x14ac:dyDescent="0.2">
      <c r="A53" s="121" t="s">
        <v>19</v>
      </c>
      <c r="B53" s="122" t="s">
        <v>6</v>
      </c>
      <c r="C53" s="80"/>
      <c r="D53" s="97"/>
      <c r="J53" s="97"/>
      <c r="K53" s="37"/>
      <c r="L53" s="37"/>
    </row>
    <row r="54" spans="1:12" hidden="1" x14ac:dyDescent="0.2">
      <c r="A54" s="121" t="s">
        <v>20</v>
      </c>
      <c r="B54" s="122" t="s">
        <v>8</v>
      </c>
      <c r="C54" s="80"/>
      <c r="D54" s="97"/>
      <c r="J54" s="97"/>
      <c r="K54" s="37"/>
      <c r="L54" s="37"/>
    </row>
    <row r="55" spans="1:12" hidden="1" x14ac:dyDescent="0.2">
      <c r="A55" s="121" t="s">
        <v>21</v>
      </c>
      <c r="B55" s="122" t="s">
        <v>10</v>
      </c>
      <c r="C55" s="80"/>
      <c r="D55" s="97"/>
      <c r="J55" s="97"/>
      <c r="K55" s="37"/>
      <c r="L55" s="37"/>
    </row>
    <row r="56" spans="1:12" hidden="1" x14ac:dyDescent="0.2">
      <c r="A56" s="121" t="s">
        <v>22</v>
      </c>
      <c r="B56" s="122" t="s">
        <v>16</v>
      </c>
      <c r="C56" s="80"/>
      <c r="D56" s="97"/>
      <c r="J56" s="97"/>
      <c r="K56" s="37"/>
      <c r="L56" s="37"/>
    </row>
    <row r="57" spans="1:12" hidden="1" x14ac:dyDescent="0.2">
      <c r="A57" s="117" t="s">
        <v>23</v>
      </c>
      <c r="B57" s="113" t="s">
        <v>24</v>
      </c>
      <c r="C57" s="80"/>
      <c r="D57" s="223"/>
      <c r="J57" s="223"/>
      <c r="K57" s="223"/>
      <c r="L57" s="3"/>
    </row>
    <row r="58" spans="1:12" hidden="1" x14ac:dyDescent="0.2">
      <c r="A58" s="121" t="s">
        <v>25</v>
      </c>
      <c r="B58" s="122" t="s">
        <v>26</v>
      </c>
      <c r="C58" s="80"/>
      <c r="D58" s="18"/>
      <c r="J58" s="18"/>
      <c r="K58" s="51"/>
      <c r="L58" s="51"/>
    </row>
    <row r="59" spans="1:12" hidden="1" x14ac:dyDescent="0.2">
      <c r="A59" s="121" t="s">
        <v>27</v>
      </c>
      <c r="B59" s="122" t="s">
        <v>28</v>
      </c>
      <c r="C59" s="80"/>
      <c r="D59" s="18"/>
      <c r="J59" s="18"/>
      <c r="K59" s="51"/>
      <c r="L59" s="51"/>
    </row>
    <row r="60" spans="1:12" hidden="1" x14ac:dyDescent="0.2">
      <c r="A60" s="121" t="s">
        <v>29</v>
      </c>
      <c r="B60" s="122" t="s">
        <v>12</v>
      </c>
      <c r="C60" s="76"/>
      <c r="D60" s="18"/>
      <c r="J60" s="18"/>
      <c r="K60" s="51"/>
      <c r="L60" s="51"/>
    </row>
    <row r="61" spans="1:12" hidden="1" x14ac:dyDescent="0.2">
      <c r="A61" s="121" t="s">
        <v>30</v>
      </c>
      <c r="B61" s="122" t="s">
        <v>14</v>
      </c>
      <c r="C61" s="76"/>
      <c r="D61" s="18"/>
      <c r="J61" s="18"/>
      <c r="K61" s="51"/>
      <c r="L61" s="51"/>
    </row>
    <row r="62" spans="1:12" hidden="1" x14ac:dyDescent="0.2">
      <c r="A62" s="121" t="s">
        <v>31</v>
      </c>
      <c r="B62" s="122" t="s">
        <v>32</v>
      </c>
      <c r="C62" s="80"/>
      <c r="D62" s="18"/>
      <c r="J62" s="18"/>
      <c r="K62" s="51"/>
      <c r="L62" s="51"/>
    </row>
    <row r="63" spans="1:12" hidden="1" x14ac:dyDescent="0.2">
      <c r="A63" s="121" t="s">
        <v>33</v>
      </c>
      <c r="B63" s="122" t="s">
        <v>34</v>
      </c>
      <c r="C63" s="80"/>
      <c r="D63" s="18"/>
      <c r="J63" s="18"/>
      <c r="K63" s="51"/>
      <c r="L63" s="51"/>
    </row>
    <row r="64" spans="1:12" hidden="1" x14ac:dyDescent="0.2">
      <c r="A64" s="117" t="s">
        <v>35</v>
      </c>
      <c r="B64" s="113" t="s">
        <v>36</v>
      </c>
      <c r="C64" s="80"/>
      <c r="D64" s="223"/>
      <c r="J64" s="223"/>
      <c r="K64" s="223"/>
      <c r="L64" s="3"/>
    </row>
    <row r="65" spans="1:12" hidden="1" x14ac:dyDescent="0.2">
      <c r="A65" s="121" t="s">
        <v>37</v>
      </c>
      <c r="B65" s="122" t="s">
        <v>38</v>
      </c>
      <c r="C65" s="80"/>
      <c r="D65" s="18"/>
      <c r="J65" s="18"/>
      <c r="K65" s="51"/>
      <c r="L65" s="51"/>
    </row>
    <row r="66" spans="1:12" hidden="1" x14ac:dyDescent="0.2">
      <c r="A66" s="121" t="s">
        <v>39</v>
      </c>
      <c r="B66" s="122" t="s">
        <v>40</v>
      </c>
      <c r="C66" s="80"/>
      <c r="D66" s="18"/>
      <c r="J66" s="18"/>
      <c r="K66" s="51"/>
      <c r="L66" s="51"/>
    </row>
    <row r="67" spans="1:12" hidden="1" x14ac:dyDescent="0.2">
      <c r="A67" s="121" t="s">
        <v>41</v>
      </c>
      <c r="B67" s="122" t="s">
        <v>42</v>
      </c>
      <c r="C67" s="80"/>
      <c r="D67" s="18"/>
      <c r="J67" s="18"/>
      <c r="K67" s="51"/>
      <c r="L67" s="51"/>
    </row>
    <row r="68" spans="1:12" hidden="1" x14ac:dyDescent="0.2">
      <c r="A68" s="121" t="s">
        <v>43</v>
      </c>
      <c r="B68" s="122" t="s">
        <v>44</v>
      </c>
      <c r="C68" s="76"/>
      <c r="D68" s="18"/>
      <c r="J68" s="18"/>
      <c r="K68" s="51"/>
      <c r="L68" s="51"/>
    </row>
    <row r="69" spans="1:12" hidden="1" x14ac:dyDescent="0.2">
      <c r="A69" s="121" t="s">
        <v>45</v>
      </c>
      <c r="B69" s="122" t="s">
        <v>46</v>
      </c>
      <c r="C69" s="80"/>
      <c r="D69" s="18"/>
      <c r="J69" s="18"/>
      <c r="K69" s="51"/>
      <c r="L69" s="51"/>
    </row>
    <row r="70" spans="1:12" hidden="1" x14ac:dyDescent="0.2">
      <c r="A70" s="121" t="s">
        <v>47</v>
      </c>
      <c r="B70" s="122" t="s">
        <v>48</v>
      </c>
      <c r="C70" s="80"/>
      <c r="D70" s="18"/>
      <c r="J70" s="18"/>
      <c r="K70" s="51"/>
      <c r="L70" s="51"/>
    </row>
    <row r="71" spans="1:12" hidden="1" x14ac:dyDescent="0.2">
      <c r="A71" s="117" t="s">
        <v>49</v>
      </c>
      <c r="B71" s="119" t="s">
        <v>50</v>
      </c>
      <c r="C71" s="80"/>
      <c r="D71" s="223"/>
      <c r="J71" s="223"/>
      <c r="K71" s="223"/>
      <c r="L71" s="3"/>
    </row>
    <row r="72" spans="1:12" hidden="1" x14ac:dyDescent="0.2">
      <c r="A72" s="121" t="s">
        <v>51</v>
      </c>
      <c r="B72" s="122" t="s">
        <v>52</v>
      </c>
      <c r="C72" s="80"/>
      <c r="D72" s="18"/>
      <c r="J72" s="18"/>
      <c r="K72" s="51"/>
      <c r="L72" s="51"/>
    </row>
    <row r="73" spans="1:12" hidden="1" x14ac:dyDescent="0.2">
      <c r="A73" s="121" t="s">
        <v>53</v>
      </c>
      <c r="B73" s="122" t="s">
        <v>54</v>
      </c>
      <c r="C73" s="80"/>
      <c r="D73" s="18"/>
      <c r="J73" s="18"/>
      <c r="K73" s="51"/>
      <c r="L73" s="51"/>
    </row>
    <row r="74" spans="1:12" hidden="1" x14ac:dyDescent="0.2">
      <c r="A74" s="121" t="s">
        <v>70</v>
      </c>
      <c r="B74" s="122" t="s">
        <v>71</v>
      </c>
      <c r="C74" s="80"/>
      <c r="D74" s="18"/>
      <c r="J74" s="18"/>
      <c r="K74" s="51"/>
      <c r="L74" s="51"/>
    </row>
    <row r="75" spans="1:12" hidden="1" x14ac:dyDescent="0.2">
      <c r="A75" s="121" t="s">
        <v>72</v>
      </c>
      <c r="B75" s="122" t="s">
        <v>73</v>
      </c>
      <c r="C75" s="76"/>
      <c r="D75" s="18"/>
      <c r="J75" s="18"/>
      <c r="K75" s="51"/>
      <c r="L75" s="51"/>
    </row>
    <row r="76" spans="1:12" hidden="1" x14ac:dyDescent="0.2">
      <c r="A76" s="121" t="s">
        <v>74</v>
      </c>
      <c r="B76" s="122" t="s">
        <v>332</v>
      </c>
      <c r="C76" s="82"/>
      <c r="D76" s="18"/>
      <c r="J76" s="18"/>
      <c r="K76" s="51"/>
      <c r="L76" s="51"/>
    </row>
    <row r="77" spans="1:12" hidden="1" x14ac:dyDescent="0.2">
      <c r="A77" s="121" t="s">
        <v>76</v>
      </c>
      <c r="B77" s="122" t="s">
        <v>77</v>
      </c>
      <c r="C77" s="82"/>
      <c r="D77" s="18"/>
      <c r="J77" s="18"/>
      <c r="K77" s="51"/>
      <c r="L77" s="51"/>
    </row>
    <row r="78" spans="1:12" hidden="1" x14ac:dyDescent="0.2">
      <c r="A78" s="117" t="s">
        <v>78</v>
      </c>
      <c r="B78" s="125" t="s">
        <v>79</v>
      </c>
      <c r="C78" s="82"/>
      <c r="D78" s="223"/>
      <c r="J78" s="223"/>
      <c r="K78" s="223"/>
      <c r="L78" s="3"/>
    </row>
    <row r="79" spans="1:12" hidden="1" x14ac:dyDescent="0.2">
      <c r="A79" s="117" t="s">
        <v>80</v>
      </c>
      <c r="B79" s="113" t="s">
        <v>81</v>
      </c>
      <c r="C79" s="82"/>
      <c r="D79" s="223"/>
      <c r="J79" s="223"/>
      <c r="K79" s="3"/>
      <c r="L79" s="3"/>
    </row>
    <row r="80" spans="1:12" hidden="1" x14ac:dyDescent="0.2">
      <c r="A80" s="117" t="s">
        <v>82</v>
      </c>
      <c r="B80" s="113" t="s">
        <v>83</v>
      </c>
      <c r="C80" s="82"/>
      <c r="D80" s="223"/>
      <c r="J80" s="223"/>
      <c r="K80" s="223"/>
      <c r="L80" s="3"/>
    </row>
    <row r="81" spans="1:12" hidden="1" x14ac:dyDescent="0.2">
      <c r="A81" s="121" t="s">
        <v>84</v>
      </c>
      <c r="B81" s="122" t="s">
        <v>85</v>
      </c>
      <c r="C81" s="83"/>
      <c r="D81" s="18"/>
      <c r="J81" s="18"/>
      <c r="K81" s="51"/>
      <c r="L81" s="51"/>
    </row>
    <row r="82" spans="1:12" hidden="1" x14ac:dyDescent="0.2">
      <c r="A82" s="121" t="s">
        <v>86</v>
      </c>
      <c r="B82" s="122" t="s">
        <v>87</v>
      </c>
      <c r="C82" s="76"/>
      <c r="D82" s="18"/>
      <c r="J82" s="18"/>
      <c r="K82" s="51"/>
      <c r="L82" s="51"/>
    </row>
    <row r="83" spans="1:12" hidden="1" x14ac:dyDescent="0.2">
      <c r="A83" s="121" t="s">
        <v>88</v>
      </c>
      <c r="B83" s="122" t="s">
        <v>89</v>
      </c>
      <c r="C83" s="76"/>
      <c r="D83" s="18"/>
      <c r="J83" s="18"/>
      <c r="K83" s="51"/>
      <c r="L83" s="51"/>
    </row>
    <row r="84" spans="1:12" hidden="1" x14ac:dyDescent="0.2">
      <c r="A84" s="117" t="s">
        <v>90</v>
      </c>
      <c r="B84" s="113" t="s">
        <v>91</v>
      </c>
      <c r="C84" s="80"/>
      <c r="D84" s="97"/>
      <c r="J84" s="97"/>
      <c r="K84" s="37"/>
      <c r="L84" s="37"/>
    </row>
    <row r="85" spans="1:12" hidden="1" x14ac:dyDescent="0.2">
      <c r="A85" s="117" t="s">
        <v>92</v>
      </c>
      <c r="B85" s="113" t="s">
        <v>93</v>
      </c>
      <c r="C85" s="80"/>
      <c r="D85" s="223"/>
      <c r="J85" s="223"/>
      <c r="K85" s="3"/>
      <c r="L85" s="3"/>
    </row>
    <row r="86" spans="1:12" hidden="1" x14ac:dyDescent="0.2">
      <c r="A86" s="121" t="s">
        <v>94</v>
      </c>
      <c r="B86" s="122" t="s">
        <v>95</v>
      </c>
      <c r="C86" s="80"/>
      <c r="D86" s="18"/>
      <c r="J86" s="18"/>
      <c r="K86" s="51"/>
      <c r="L86" s="51"/>
    </row>
    <row r="87" spans="1:12" hidden="1" x14ac:dyDescent="0.2">
      <c r="A87" s="121" t="s">
        <v>96</v>
      </c>
      <c r="B87" s="122" t="s">
        <v>97</v>
      </c>
      <c r="C87" s="76"/>
      <c r="D87" s="18"/>
      <c r="J87" s="18"/>
      <c r="K87" s="51"/>
      <c r="L87" s="51"/>
    </row>
    <row r="88" spans="1:12" hidden="1" x14ac:dyDescent="0.2">
      <c r="A88" s="121" t="s">
        <v>98</v>
      </c>
      <c r="B88" s="122" t="s">
        <v>99</v>
      </c>
      <c r="C88" s="76"/>
      <c r="D88" s="18"/>
      <c r="J88" s="18"/>
      <c r="K88" s="51"/>
      <c r="L88" s="51"/>
    </row>
    <row r="89" spans="1:12" hidden="1" x14ac:dyDescent="0.2">
      <c r="A89" s="121" t="s">
        <v>100</v>
      </c>
      <c r="B89" s="122" t="s">
        <v>101</v>
      </c>
      <c r="C89" s="80"/>
      <c r="D89" s="18"/>
      <c r="J89" s="18"/>
      <c r="K89" s="51"/>
      <c r="L89" s="51"/>
    </row>
    <row r="90" spans="1:12" hidden="1" x14ac:dyDescent="0.2">
      <c r="A90" s="121" t="s">
        <v>102</v>
      </c>
      <c r="B90" s="122" t="s">
        <v>103</v>
      </c>
      <c r="C90" s="80"/>
      <c r="D90" s="18"/>
      <c r="J90" s="18"/>
      <c r="K90" s="51"/>
      <c r="L90" s="51"/>
    </row>
    <row r="91" spans="1:12" hidden="1" x14ac:dyDescent="0.2">
      <c r="A91" s="117" t="s">
        <v>104</v>
      </c>
      <c r="B91" s="113" t="s">
        <v>105</v>
      </c>
      <c r="C91" s="80"/>
      <c r="D91" s="223"/>
      <c r="J91" s="223"/>
      <c r="K91" s="3"/>
      <c r="L91" s="3"/>
    </row>
    <row r="92" spans="1:12" hidden="1" x14ac:dyDescent="0.2">
      <c r="A92" s="117" t="s">
        <v>106</v>
      </c>
      <c r="B92" s="113" t="s">
        <v>107</v>
      </c>
      <c r="C92" s="80"/>
      <c r="D92" s="223"/>
      <c r="J92" s="223"/>
      <c r="K92" s="3"/>
      <c r="L92" s="3"/>
    </row>
    <row r="93" spans="1:12" hidden="1" x14ac:dyDescent="0.2">
      <c r="A93" s="117" t="s">
        <v>108</v>
      </c>
      <c r="B93" s="113" t="s">
        <v>109</v>
      </c>
      <c r="C93" s="80"/>
      <c r="D93" s="223"/>
      <c r="J93" s="223"/>
      <c r="K93" s="3"/>
      <c r="L93" s="3"/>
    </row>
    <row r="94" spans="1:12" hidden="1" x14ac:dyDescent="0.2">
      <c r="A94" s="117" t="s">
        <v>110</v>
      </c>
      <c r="B94" s="113" t="s">
        <v>111</v>
      </c>
      <c r="C94" s="76"/>
      <c r="D94" s="97"/>
      <c r="J94" s="97"/>
      <c r="K94" s="37"/>
      <c r="L94" s="37"/>
    </row>
    <row r="95" spans="1:12" hidden="1" x14ac:dyDescent="0.2">
      <c r="A95" s="114" t="s">
        <v>189</v>
      </c>
      <c r="B95" s="115" t="s">
        <v>188</v>
      </c>
      <c r="C95" s="13"/>
      <c r="D95" s="226"/>
      <c r="J95" s="226"/>
      <c r="K95" s="194"/>
      <c r="L95" s="194"/>
    </row>
    <row r="96" spans="1:12" hidden="1" x14ac:dyDescent="0.2">
      <c r="A96" s="117" t="s">
        <v>112</v>
      </c>
      <c r="B96" s="113" t="s">
        <v>113</v>
      </c>
      <c r="C96" s="76"/>
      <c r="D96" s="223"/>
      <c r="J96" s="223"/>
      <c r="K96" s="3"/>
      <c r="L96" s="3"/>
    </row>
    <row r="97" spans="1:12" hidden="1" x14ac:dyDescent="0.2">
      <c r="A97" s="117" t="s">
        <v>114</v>
      </c>
      <c r="B97" s="113" t="s">
        <v>115</v>
      </c>
      <c r="C97" s="76"/>
      <c r="D97" s="223"/>
      <c r="J97" s="223"/>
      <c r="K97" s="3"/>
      <c r="L97" s="3"/>
    </row>
    <row r="98" spans="1:12" hidden="1" x14ac:dyDescent="0.2">
      <c r="A98" s="114" t="s">
        <v>181</v>
      </c>
      <c r="B98" s="126" t="s">
        <v>179</v>
      </c>
      <c r="C98" s="84"/>
      <c r="D98" s="97"/>
      <c r="J98" s="97"/>
      <c r="K98" s="37"/>
      <c r="L98" s="37"/>
    </row>
    <row r="99" spans="1:12" hidden="1" x14ac:dyDescent="0.2">
      <c r="A99" s="117" t="s">
        <v>116</v>
      </c>
      <c r="B99" s="113" t="s">
        <v>117</v>
      </c>
      <c r="C99" s="76"/>
      <c r="D99" s="97"/>
      <c r="J99" s="97"/>
      <c r="K99" s="37"/>
      <c r="L99" s="37"/>
    </row>
    <row r="100" spans="1:12" hidden="1" x14ac:dyDescent="0.2">
      <c r="A100" s="117" t="s">
        <v>118</v>
      </c>
      <c r="B100" s="119" t="s">
        <v>119</v>
      </c>
      <c r="C100" s="76"/>
      <c r="D100" s="97"/>
      <c r="J100" s="97"/>
      <c r="K100" s="37"/>
      <c r="L100" s="37"/>
    </row>
    <row r="101" spans="1:12" hidden="1" x14ac:dyDescent="0.2">
      <c r="A101" s="117" t="s">
        <v>120</v>
      </c>
      <c r="B101" s="119" t="s">
        <v>125</v>
      </c>
      <c r="C101" s="84"/>
      <c r="D101" s="97"/>
      <c r="J101" s="97"/>
      <c r="K101" s="37"/>
      <c r="L101" s="37"/>
    </row>
    <row r="102" spans="1:12" hidden="1" x14ac:dyDescent="0.2">
      <c r="A102" s="127"/>
      <c r="B102" s="115" t="s">
        <v>182</v>
      </c>
      <c r="C102" s="84"/>
      <c r="D102" s="226"/>
      <c r="J102" s="226"/>
      <c r="K102" s="194"/>
      <c r="L102" s="194"/>
    </row>
    <row r="103" spans="1:12" hidden="1" x14ac:dyDescent="0.2">
      <c r="A103" s="117" t="s">
        <v>126</v>
      </c>
      <c r="B103" s="113" t="s">
        <v>127</v>
      </c>
      <c r="C103" s="84"/>
      <c r="D103" s="223"/>
      <c r="J103" s="223"/>
      <c r="K103" s="3"/>
      <c r="L103" s="3"/>
    </row>
    <row r="104" spans="1:12" hidden="1" x14ac:dyDescent="0.2">
      <c r="A104" s="112"/>
      <c r="B104" s="112"/>
      <c r="C104" s="76"/>
      <c r="D104" s="97"/>
      <c r="J104" s="97"/>
      <c r="K104" s="37"/>
      <c r="L104" s="37"/>
    </row>
    <row r="105" spans="1:12" x14ac:dyDescent="0.2">
      <c r="A105" s="128"/>
      <c r="B105" s="129" t="s">
        <v>128</v>
      </c>
      <c r="C105" s="67">
        <f>SUM(C5)</f>
        <v>87102</v>
      </c>
      <c r="D105" s="199">
        <f>D4+D5+D7+D12+D13+D14+D15+D16+D17+D20+D24+D34+D37+D41+D52+D57+D64+D71+D78+D79+D80+D84+D85+D91+D92+D93+D94+D96+D97+D99+D100+D101+D102+D104</f>
        <v>94138</v>
      </c>
      <c r="E105" s="67">
        <f>SUM(E5)</f>
        <v>94138</v>
      </c>
      <c r="F105" s="67">
        <f>SUM(F5)</f>
        <v>0</v>
      </c>
      <c r="J105" s="199"/>
      <c r="K105" s="199"/>
      <c r="L105" s="198"/>
    </row>
    <row r="106" spans="1:12" x14ac:dyDescent="0.2">
      <c r="A106" s="128"/>
      <c r="B106" s="129"/>
      <c r="C106" s="85"/>
      <c r="D106" s="224"/>
      <c r="E106" s="67">
        <f>+D105+F105</f>
        <v>94138</v>
      </c>
      <c r="F106" s="198" t="s">
        <v>285</v>
      </c>
      <c r="G106" s="192"/>
      <c r="H106" s="195"/>
      <c r="J106" s="224"/>
      <c r="K106" s="37"/>
      <c r="L106" s="37"/>
    </row>
    <row r="107" spans="1:12" x14ac:dyDescent="0.2">
      <c r="A107" s="128"/>
      <c r="B107" s="129"/>
      <c r="C107" s="84"/>
      <c r="D107" s="97"/>
      <c r="E107" s="67">
        <f>-E106+E105</f>
        <v>0</v>
      </c>
      <c r="F107" s="59" t="s">
        <v>286</v>
      </c>
      <c r="G107" s="120"/>
      <c r="J107" s="97"/>
      <c r="K107" s="37"/>
      <c r="L107" s="37"/>
    </row>
    <row r="108" spans="1:12" x14ac:dyDescent="0.2">
      <c r="A108" s="130"/>
      <c r="B108" s="113" t="s">
        <v>129</v>
      </c>
      <c r="C108" s="86"/>
      <c r="D108" s="222">
        <f>D109+D117+D133</f>
        <v>0</v>
      </c>
      <c r="E108" s="222">
        <f>E109+E117+E133</f>
        <v>0</v>
      </c>
      <c r="J108" s="222"/>
      <c r="K108" s="222"/>
      <c r="L108" s="3"/>
    </row>
    <row r="109" spans="1:12" x14ac:dyDescent="0.2">
      <c r="A109" s="130" t="s">
        <v>156</v>
      </c>
      <c r="B109" s="131" t="s">
        <v>130</v>
      </c>
      <c r="C109" s="80"/>
      <c r="D109" s="225">
        <f>SUM(D110:D116)</f>
        <v>0</v>
      </c>
      <c r="E109" s="225">
        <f>SUM(E110:E116)</f>
        <v>0</v>
      </c>
      <c r="J109" s="225"/>
      <c r="K109" s="225"/>
      <c r="L109" s="194"/>
    </row>
    <row r="110" spans="1:12" hidden="1" x14ac:dyDescent="0.2">
      <c r="A110" s="121" t="s">
        <v>159</v>
      </c>
      <c r="B110" s="122" t="s">
        <v>166</v>
      </c>
      <c r="C110" s="80"/>
      <c r="D110" s="18"/>
      <c r="E110" s="18"/>
      <c r="J110" s="18"/>
      <c r="K110" s="51"/>
      <c r="L110" s="51"/>
    </row>
    <row r="111" spans="1:12" hidden="1" x14ac:dyDescent="0.2">
      <c r="A111" s="121" t="s">
        <v>160</v>
      </c>
      <c r="B111" s="122" t="s">
        <v>167</v>
      </c>
      <c r="C111" s="80"/>
      <c r="D111" s="18"/>
      <c r="E111" s="18"/>
      <c r="J111" s="18"/>
      <c r="K111" s="51"/>
      <c r="L111" s="51"/>
    </row>
    <row r="112" spans="1:12" hidden="1" x14ac:dyDescent="0.2">
      <c r="A112" s="121" t="s">
        <v>161</v>
      </c>
      <c r="B112" s="122" t="s">
        <v>131</v>
      </c>
      <c r="C112" s="80"/>
      <c r="D112" s="18"/>
      <c r="E112" s="18"/>
      <c r="J112" s="18"/>
      <c r="K112" s="51"/>
      <c r="L112" s="51"/>
    </row>
    <row r="113" spans="1:12" hidden="1" x14ac:dyDescent="0.2">
      <c r="A113" s="121" t="s">
        <v>162</v>
      </c>
      <c r="B113" s="122" t="s">
        <v>132</v>
      </c>
      <c r="C113" s="80"/>
      <c r="D113" s="18"/>
      <c r="E113" s="18"/>
      <c r="J113" s="18"/>
      <c r="K113" s="51"/>
      <c r="L113" s="51"/>
    </row>
    <row r="114" spans="1:12" hidden="1" x14ac:dyDescent="0.2">
      <c r="A114" s="121" t="s">
        <v>164</v>
      </c>
      <c r="B114" s="122" t="s">
        <v>168</v>
      </c>
      <c r="C114" s="80"/>
      <c r="D114" s="18"/>
      <c r="E114" s="18"/>
      <c r="J114" s="18"/>
      <c r="K114" s="51"/>
      <c r="L114" s="51"/>
    </row>
    <row r="115" spans="1:12" hidden="1" x14ac:dyDescent="0.2">
      <c r="A115" s="121" t="s">
        <v>165</v>
      </c>
      <c r="B115" s="122" t="s">
        <v>169</v>
      </c>
      <c r="C115" s="80"/>
      <c r="D115" s="18"/>
      <c r="E115" s="18"/>
      <c r="J115" s="18"/>
      <c r="K115" s="51"/>
      <c r="L115" s="51"/>
    </row>
    <row r="116" spans="1:12" hidden="1" x14ac:dyDescent="0.2">
      <c r="A116" s="121" t="s">
        <v>163</v>
      </c>
      <c r="B116" s="122" t="s">
        <v>176</v>
      </c>
      <c r="C116" s="80"/>
      <c r="D116" s="18"/>
      <c r="E116" s="18"/>
      <c r="J116" s="18"/>
      <c r="K116" s="51"/>
      <c r="L116" s="51"/>
    </row>
    <row r="117" spans="1:12" x14ac:dyDescent="0.2">
      <c r="A117" s="130" t="s">
        <v>157</v>
      </c>
      <c r="B117" s="131" t="s">
        <v>133</v>
      </c>
      <c r="C117" s="80"/>
      <c r="D117" s="226">
        <f>SUM(D118:D128)</f>
        <v>0</v>
      </c>
      <c r="E117" s="226">
        <f>SUM(E118:E128)</f>
        <v>0</v>
      </c>
      <c r="J117" s="226"/>
      <c r="K117" s="226"/>
      <c r="L117" s="226"/>
    </row>
    <row r="118" spans="1:12" hidden="1" x14ac:dyDescent="0.2">
      <c r="A118" s="121" t="s">
        <v>173</v>
      </c>
      <c r="B118" s="122" t="s">
        <v>138</v>
      </c>
      <c r="C118" s="80"/>
      <c r="D118" s="18"/>
      <c r="E118" s="18"/>
      <c r="J118" s="18"/>
      <c r="K118" s="51"/>
      <c r="L118" s="51"/>
    </row>
    <row r="119" spans="1:12" hidden="1" x14ac:dyDescent="0.2">
      <c r="A119" s="121" t="s">
        <v>173</v>
      </c>
      <c r="B119" s="122" t="s">
        <v>135</v>
      </c>
      <c r="C119" s="80"/>
      <c r="D119" s="18"/>
      <c r="E119" s="18"/>
      <c r="J119" s="18"/>
      <c r="K119" s="51"/>
      <c r="L119" s="51"/>
    </row>
    <row r="120" spans="1:12" hidden="1" x14ac:dyDescent="0.2">
      <c r="A120" s="121" t="s">
        <v>173</v>
      </c>
      <c r="B120" s="122" t="s">
        <v>196</v>
      </c>
      <c r="C120" s="86"/>
      <c r="D120" s="18"/>
      <c r="E120" s="18"/>
      <c r="J120" s="18"/>
      <c r="K120" s="51"/>
      <c r="L120" s="51"/>
    </row>
    <row r="121" spans="1:12" hidden="1" x14ac:dyDescent="0.2">
      <c r="A121" s="121" t="s">
        <v>173</v>
      </c>
      <c r="B121" s="122" t="s">
        <v>136</v>
      </c>
      <c r="C121" s="80"/>
      <c r="D121" s="18"/>
      <c r="E121" s="18"/>
      <c r="J121" s="18"/>
      <c r="K121" s="51"/>
      <c r="L121" s="51"/>
    </row>
    <row r="122" spans="1:12" hidden="1" x14ac:dyDescent="0.2">
      <c r="A122" s="121" t="s">
        <v>172</v>
      </c>
      <c r="B122" s="122" t="s">
        <v>134</v>
      </c>
      <c r="C122" s="80"/>
      <c r="D122" s="18"/>
      <c r="E122" s="18"/>
      <c r="J122" s="18"/>
      <c r="K122" s="51"/>
      <c r="L122" s="51"/>
    </row>
    <row r="123" spans="1:12" hidden="1" x14ac:dyDescent="0.2">
      <c r="A123" s="121" t="s">
        <v>174</v>
      </c>
      <c r="B123" s="122" t="s">
        <v>155</v>
      </c>
      <c r="C123" s="80"/>
      <c r="D123" s="18"/>
      <c r="E123" s="18"/>
      <c r="J123" s="18"/>
      <c r="K123" s="51"/>
      <c r="L123" s="51"/>
    </row>
    <row r="124" spans="1:12" hidden="1" x14ac:dyDescent="0.2">
      <c r="A124" s="121" t="s">
        <v>174</v>
      </c>
      <c r="B124" s="122" t="s">
        <v>150</v>
      </c>
      <c r="C124" s="80"/>
      <c r="D124" s="18"/>
      <c r="E124" s="18"/>
      <c r="J124" s="18"/>
      <c r="K124" s="51"/>
      <c r="L124" s="51"/>
    </row>
    <row r="125" spans="1:12" hidden="1" x14ac:dyDescent="0.2">
      <c r="A125" s="121" t="s">
        <v>174</v>
      </c>
      <c r="B125" s="132" t="s">
        <v>197</v>
      </c>
      <c r="C125" s="80"/>
      <c r="D125" s="18"/>
      <c r="E125" s="18"/>
      <c r="J125" s="18"/>
      <c r="K125" s="51"/>
      <c r="L125" s="51"/>
    </row>
    <row r="126" spans="1:12" hidden="1" x14ac:dyDescent="0.2">
      <c r="A126" s="121" t="s">
        <v>175</v>
      </c>
      <c r="B126" s="122" t="s">
        <v>137</v>
      </c>
      <c r="C126" s="80"/>
      <c r="D126" s="18"/>
      <c r="E126" s="18"/>
      <c r="J126" s="18"/>
      <c r="K126" s="51"/>
      <c r="L126" s="51"/>
    </row>
    <row r="127" spans="1:12" hidden="1" x14ac:dyDescent="0.2">
      <c r="A127" s="122" t="s">
        <v>175</v>
      </c>
      <c r="B127" s="122" t="s">
        <v>199</v>
      </c>
      <c r="C127" s="80"/>
      <c r="D127" s="18"/>
      <c r="E127" s="18"/>
      <c r="J127" s="18"/>
      <c r="K127" s="51"/>
      <c r="L127" s="51"/>
    </row>
    <row r="128" spans="1:12" hidden="1" x14ac:dyDescent="0.2">
      <c r="A128" s="121" t="s">
        <v>198</v>
      </c>
      <c r="B128" s="122" t="s">
        <v>192</v>
      </c>
      <c r="C128" s="80"/>
      <c r="D128" s="18"/>
      <c r="E128" s="18"/>
      <c r="J128" s="18"/>
      <c r="K128" s="51"/>
      <c r="L128" s="51"/>
    </row>
    <row r="129" spans="1:12" hidden="1" x14ac:dyDescent="0.2">
      <c r="A129" s="121" t="s">
        <v>198</v>
      </c>
      <c r="B129" s="177" t="s">
        <v>193</v>
      </c>
      <c r="C129" s="80"/>
      <c r="D129" s="97"/>
      <c r="E129" s="97"/>
      <c r="J129" s="97"/>
      <c r="K129" s="37"/>
      <c r="L129" s="37"/>
    </row>
    <row r="130" spans="1:12" hidden="1" x14ac:dyDescent="0.2">
      <c r="A130" s="121"/>
      <c r="B130" s="122"/>
      <c r="C130" s="80"/>
      <c r="D130" s="18"/>
      <c r="E130" s="18"/>
      <c r="J130" s="18"/>
      <c r="K130" s="51"/>
      <c r="L130" s="51"/>
    </row>
    <row r="131" spans="1:12" hidden="1" x14ac:dyDescent="0.2">
      <c r="A131" s="121"/>
      <c r="B131" s="132"/>
      <c r="C131" s="80"/>
      <c r="D131" s="97"/>
      <c r="E131" s="97"/>
      <c r="J131" s="97"/>
      <c r="K131" s="37"/>
      <c r="L131" s="37"/>
    </row>
    <row r="132" spans="1:12" hidden="1" x14ac:dyDescent="0.2">
      <c r="A132" s="121"/>
      <c r="B132" s="122"/>
      <c r="C132" s="80"/>
      <c r="D132" s="97"/>
      <c r="E132" s="97"/>
      <c r="J132" s="97"/>
      <c r="K132" s="37"/>
      <c r="L132" s="37"/>
    </row>
    <row r="133" spans="1:12" x14ac:dyDescent="0.2">
      <c r="A133" s="130" t="s">
        <v>158</v>
      </c>
      <c r="B133" s="131" t="s">
        <v>151</v>
      </c>
      <c r="C133" s="80"/>
      <c r="D133" s="226">
        <f>SUM(D134)</f>
        <v>0</v>
      </c>
      <c r="E133" s="226">
        <f>SUM(E134)</f>
        <v>0</v>
      </c>
      <c r="J133" s="226"/>
      <c r="K133" s="226"/>
      <c r="L133" s="194"/>
    </row>
    <row r="134" spans="1:12" hidden="1" x14ac:dyDescent="0.2">
      <c r="A134" s="121" t="s">
        <v>170</v>
      </c>
      <c r="B134" s="122" t="s">
        <v>152</v>
      </c>
      <c r="C134" s="86"/>
      <c r="D134" s="97"/>
      <c r="J134" s="97"/>
      <c r="K134" s="37"/>
      <c r="L134" s="37"/>
    </row>
    <row r="135" spans="1:12" hidden="1" x14ac:dyDescent="0.2">
      <c r="A135" s="121"/>
      <c r="B135" s="122"/>
      <c r="C135" s="80"/>
      <c r="D135" s="97"/>
      <c r="J135" s="97"/>
      <c r="K135" s="37"/>
      <c r="L135" s="37"/>
    </row>
    <row r="136" spans="1:12" x14ac:dyDescent="0.2">
      <c r="A136" s="108"/>
      <c r="B136" s="134"/>
      <c r="C136" s="80"/>
      <c r="D136" s="37"/>
      <c r="J136" s="37"/>
      <c r="K136" s="37"/>
      <c r="L136" s="37"/>
    </row>
    <row r="137" spans="1:12" x14ac:dyDescent="0.2">
      <c r="A137" s="139"/>
      <c r="B137" s="135"/>
      <c r="C137" s="80"/>
      <c r="D137" s="37"/>
      <c r="J137" s="37"/>
      <c r="K137" s="37"/>
      <c r="L137" s="37"/>
    </row>
    <row r="138" spans="1:12" x14ac:dyDescent="0.2">
      <c r="A138" s="108"/>
      <c r="B138" s="134"/>
      <c r="C138" s="39"/>
      <c r="D138" s="223"/>
      <c r="E138" s="1"/>
      <c r="H138" s="68"/>
      <c r="J138" s="223"/>
      <c r="K138" s="37"/>
      <c r="L138" s="3"/>
    </row>
    <row r="139" spans="1:12" x14ac:dyDescent="0.2">
      <c r="A139" s="128"/>
      <c r="B139" s="135"/>
      <c r="C139" s="39"/>
      <c r="D139" s="223"/>
      <c r="J139" s="223"/>
      <c r="K139" s="37"/>
      <c r="L139" s="3"/>
    </row>
    <row r="140" spans="1:12" x14ac:dyDescent="0.2">
      <c r="A140" s="108"/>
      <c r="B140" s="134"/>
      <c r="C140" s="39"/>
      <c r="D140" s="223"/>
      <c r="J140" s="223"/>
      <c r="K140" s="37"/>
      <c r="L140" s="3"/>
    </row>
    <row r="141" spans="1:12" x14ac:dyDescent="0.2">
      <c r="A141" s="108"/>
      <c r="B141" s="134"/>
      <c r="C141" s="39"/>
      <c r="D141" s="223"/>
      <c r="E141" s="1"/>
      <c r="H141" s="68"/>
      <c r="J141" s="223"/>
      <c r="K141" s="37"/>
      <c r="L141" s="3"/>
    </row>
    <row r="142" spans="1:12" x14ac:dyDescent="0.2">
      <c r="A142" s="133" t="s">
        <v>191</v>
      </c>
      <c r="B142" s="134"/>
      <c r="C142" s="69">
        <f>SUM(C138:C141)</f>
        <v>0</v>
      </c>
      <c r="D142" s="224">
        <f>SUM(D138:D141)</f>
        <v>0</v>
      </c>
      <c r="E142" s="69">
        <f>SUM(E138:E141)</f>
        <v>0</v>
      </c>
      <c r="J142" s="224"/>
      <c r="K142" s="224"/>
      <c r="L142" s="198"/>
    </row>
    <row r="143" spans="1:12" x14ac:dyDescent="0.2">
      <c r="B143" s="88"/>
      <c r="C143" s="88"/>
      <c r="D143" s="223"/>
      <c r="J143" s="223"/>
      <c r="K143" s="37"/>
      <c r="L143" s="3"/>
    </row>
    <row r="144" spans="1:12" x14ac:dyDescent="0.2">
      <c r="B144" s="9" t="s">
        <v>204</v>
      </c>
      <c r="C144" s="90" t="s">
        <v>213</v>
      </c>
      <c r="D144" s="43">
        <v>32</v>
      </c>
      <c r="E144" s="191">
        <v>32</v>
      </c>
      <c r="J144" s="223"/>
      <c r="K144" s="37"/>
      <c r="L144" s="3"/>
    </row>
    <row r="145" spans="1:12" x14ac:dyDescent="0.2">
      <c r="B145" s="39" t="s">
        <v>205</v>
      </c>
      <c r="C145" s="39">
        <v>33</v>
      </c>
      <c r="D145" s="8">
        <v>32</v>
      </c>
      <c r="E145" s="73">
        <v>32</v>
      </c>
      <c r="J145" s="223"/>
      <c r="K145" s="37"/>
      <c r="L145" s="3"/>
    </row>
    <row r="146" spans="1:12" x14ac:dyDescent="0.2">
      <c r="B146" s="39"/>
      <c r="C146" s="39"/>
      <c r="D146" s="8"/>
      <c r="E146" s="73"/>
      <c r="H146" s="200"/>
      <c r="I146" s="2"/>
      <c r="J146" s="223"/>
      <c r="L146" s="3"/>
    </row>
    <row r="147" spans="1:12" x14ac:dyDescent="0.2">
      <c r="B147" s="89" t="s">
        <v>146</v>
      </c>
      <c r="C147" s="89">
        <v>13</v>
      </c>
      <c r="D147" s="43">
        <v>17</v>
      </c>
      <c r="E147" s="191">
        <v>17</v>
      </c>
      <c r="F147" s="189"/>
      <c r="G147" s="189"/>
      <c r="H147" s="200"/>
      <c r="I147" s="2"/>
      <c r="J147" s="223"/>
      <c r="L147" s="3"/>
    </row>
    <row r="148" spans="1:12" x14ac:dyDescent="0.2">
      <c r="B148" s="89" t="s">
        <v>206</v>
      </c>
      <c r="C148" s="89">
        <v>22</v>
      </c>
      <c r="D148" s="43">
        <v>24</v>
      </c>
      <c r="E148" s="191">
        <v>24</v>
      </c>
      <c r="F148" s="189"/>
      <c r="G148" s="189"/>
      <c r="H148" s="200"/>
      <c r="J148" s="223"/>
      <c r="L148" s="3"/>
    </row>
    <row r="149" spans="1:12" x14ac:dyDescent="0.2">
      <c r="B149" s="39"/>
      <c r="C149" s="39"/>
      <c r="D149" s="223"/>
      <c r="J149" s="223"/>
      <c r="K149" s="37"/>
      <c r="L149" s="3"/>
    </row>
    <row r="150" spans="1:12" x14ac:dyDescent="0.2">
      <c r="A150" s="39" t="s">
        <v>141</v>
      </c>
      <c r="C150" s="39">
        <v>33745</v>
      </c>
      <c r="D150" s="223">
        <v>36812</v>
      </c>
      <c r="E150" s="224">
        <v>36812</v>
      </c>
      <c r="G150" s="262" t="s">
        <v>143</v>
      </c>
      <c r="I150" s="65"/>
      <c r="J150" s="223"/>
      <c r="K150" s="37"/>
      <c r="L150" s="3"/>
    </row>
    <row r="151" spans="1:12" x14ac:dyDescent="0.2">
      <c r="A151" s="39" t="s">
        <v>142</v>
      </c>
      <c r="C151" s="39">
        <v>5633</v>
      </c>
      <c r="D151" s="223">
        <v>7367</v>
      </c>
      <c r="E151" s="224">
        <v>7367</v>
      </c>
      <c r="G151" s="262" t="s">
        <v>144</v>
      </c>
      <c r="H151" s="37"/>
      <c r="J151" s="223"/>
      <c r="K151" s="37"/>
      <c r="L151" s="3"/>
    </row>
    <row r="152" spans="1:12" x14ac:dyDescent="0.2">
      <c r="B152" s="39"/>
      <c r="C152" s="39"/>
      <c r="D152" s="223"/>
      <c r="E152" s="264"/>
      <c r="J152" s="223"/>
      <c r="K152" s="37"/>
      <c r="L152" s="3"/>
    </row>
    <row r="153" spans="1:12" x14ac:dyDescent="0.2">
      <c r="B153" s="184" t="s">
        <v>145</v>
      </c>
      <c r="C153" s="184"/>
      <c r="D153" s="223">
        <f>SUM(D150:D152)</f>
        <v>44179</v>
      </c>
      <c r="E153" s="198">
        <f>SUM(E150:E151)</f>
        <v>44179</v>
      </c>
      <c r="G153" s="262" t="s">
        <v>330</v>
      </c>
      <c r="J153" s="223"/>
      <c r="K153" s="223"/>
      <c r="L153" s="3"/>
    </row>
    <row r="154" spans="1:12" x14ac:dyDescent="0.2">
      <c r="B154" s="89"/>
      <c r="C154" s="89"/>
      <c r="D154" s="223"/>
      <c r="G154" s="8" t="s">
        <v>329</v>
      </c>
      <c r="J154" s="223"/>
      <c r="K154" s="37"/>
      <c r="L154" s="3"/>
    </row>
    <row r="155" spans="1:12" x14ac:dyDescent="0.2">
      <c r="A155" s="9" t="s">
        <v>207</v>
      </c>
      <c r="B155" s="39"/>
      <c r="C155" s="39"/>
      <c r="D155" s="223"/>
      <c r="J155" s="223"/>
      <c r="K155" s="37"/>
      <c r="L155" s="37"/>
    </row>
    <row r="156" spans="1:12" x14ac:dyDescent="0.2">
      <c r="B156" s="39"/>
      <c r="C156" s="39"/>
      <c r="D156" s="223"/>
      <c r="J156" s="223"/>
      <c r="K156" s="37"/>
      <c r="L156" s="37"/>
    </row>
    <row r="157" spans="1:12" x14ac:dyDescent="0.2">
      <c r="B157" s="39"/>
      <c r="C157" s="39"/>
      <c r="D157" s="223"/>
      <c r="J157" s="223"/>
      <c r="K157" s="37"/>
      <c r="L157" s="37"/>
    </row>
    <row r="158" spans="1:12" x14ac:dyDescent="0.2">
      <c r="B158" s="39"/>
      <c r="C158" s="39"/>
      <c r="D158" s="223"/>
      <c r="J158" s="223"/>
      <c r="K158" s="37"/>
      <c r="L158" s="37"/>
    </row>
    <row r="159" spans="1:12" x14ac:dyDescent="0.2">
      <c r="A159" s="11"/>
      <c r="B159" s="12" t="s">
        <v>208</v>
      </c>
      <c r="C159" s="197">
        <f>SUM(C160:C161)</f>
        <v>87102</v>
      </c>
      <c r="D159" s="223">
        <f>SUM(D160:D161)</f>
        <v>94138</v>
      </c>
      <c r="E159" s="196">
        <f>SUM(E160:E161)</f>
        <v>94138</v>
      </c>
      <c r="J159" s="223"/>
      <c r="K159" s="223"/>
      <c r="L159" s="3"/>
    </row>
    <row r="160" spans="1:12" x14ac:dyDescent="0.2">
      <c r="A160" s="11"/>
      <c r="B160" s="39" t="s">
        <v>139</v>
      </c>
      <c r="C160" s="39">
        <v>35877</v>
      </c>
      <c r="D160" s="223">
        <v>44179</v>
      </c>
      <c r="E160" s="79">
        <f>E153</f>
        <v>44179</v>
      </c>
      <c r="J160" s="223"/>
      <c r="K160" s="37"/>
      <c r="L160" s="3"/>
    </row>
    <row r="161" spans="2:13" x14ac:dyDescent="0.2">
      <c r="B161" s="39" t="s">
        <v>140</v>
      </c>
      <c r="C161" s="39">
        <v>51225</v>
      </c>
      <c r="D161" s="223">
        <f>SUM(D162:D165)</f>
        <v>49959</v>
      </c>
      <c r="E161" s="69">
        <f>SUM(E162:E165)</f>
        <v>49959</v>
      </c>
      <c r="F161" s="73"/>
      <c r="G161" s="73" t="s">
        <v>147</v>
      </c>
      <c r="J161" s="223"/>
      <c r="K161" s="223"/>
      <c r="L161" s="3"/>
      <c r="M161" s="146"/>
    </row>
    <row r="162" spans="2:13" x14ac:dyDescent="0.2">
      <c r="B162" s="39" t="s">
        <v>209</v>
      </c>
      <c r="C162" s="39"/>
      <c r="D162" s="230">
        <v>43246</v>
      </c>
      <c r="E162" s="263">
        <v>43246</v>
      </c>
      <c r="H162" s="68"/>
      <c r="J162" s="230"/>
      <c r="K162" s="37"/>
      <c r="L162" s="231"/>
    </row>
    <row r="163" spans="2:13" x14ac:dyDescent="0.2">
      <c r="B163" s="39" t="s">
        <v>210</v>
      </c>
      <c r="C163" s="39">
        <v>1631</v>
      </c>
      <c r="D163" s="230">
        <v>1648</v>
      </c>
      <c r="E163" s="263">
        <v>1648</v>
      </c>
      <c r="H163" s="68"/>
      <c r="J163" s="230"/>
      <c r="K163" s="37"/>
      <c r="L163" s="231"/>
    </row>
    <row r="164" spans="2:13" x14ac:dyDescent="0.2">
      <c r="B164" s="39" t="s">
        <v>211</v>
      </c>
      <c r="C164" s="39"/>
      <c r="D164" s="230">
        <v>775</v>
      </c>
      <c r="E164" s="263">
        <v>775</v>
      </c>
      <c r="H164" s="68"/>
      <c r="J164" s="230"/>
      <c r="K164" s="37"/>
      <c r="L164" s="231"/>
    </row>
    <row r="165" spans="2:13" x14ac:dyDescent="0.2">
      <c r="B165" s="39" t="s">
        <v>212</v>
      </c>
      <c r="C165" s="39"/>
      <c r="D165" s="230">
        <v>4290</v>
      </c>
      <c r="E165" s="263">
        <v>4290</v>
      </c>
      <c r="H165" s="68"/>
      <c r="J165" s="230"/>
      <c r="K165" s="37"/>
      <c r="L165" s="231"/>
    </row>
    <row r="166" spans="2:13" x14ac:dyDescent="0.2">
      <c r="B166" s="39"/>
      <c r="C166" s="39"/>
      <c r="D166" s="8"/>
    </row>
    <row r="167" spans="2:13" x14ac:dyDescent="0.2">
      <c r="B167" s="39"/>
      <c r="C167" s="39"/>
      <c r="D167"/>
    </row>
    <row r="168" spans="2:13" x14ac:dyDescent="0.2">
      <c r="B168" s="39"/>
      <c r="C168" s="39"/>
      <c r="D168" s="43"/>
    </row>
    <row r="169" spans="2:13" x14ac:dyDescent="0.2">
      <c r="B169" s="39"/>
      <c r="C169" s="39"/>
      <c r="D169"/>
    </row>
    <row r="170" spans="2:13" x14ac:dyDescent="0.2">
      <c r="B170" s="39"/>
      <c r="C170" s="39"/>
      <c r="D170" s="87"/>
    </row>
    <row r="171" spans="2:13" x14ac:dyDescent="0.2">
      <c r="B171" s="39"/>
      <c r="C171" s="39"/>
      <c r="D171" s="87"/>
    </row>
    <row r="172" spans="2:13" x14ac:dyDescent="0.2">
      <c r="B172" s="39"/>
      <c r="C172" s="39"/>
      <c r="D172" s="87"/>
    </row>
    <row r="173" spans="2:13" x14ac:dyDescent="0.2">
      <c r="B173" s="39"/>
      <c r="C173" s="39"/>
      <c r="D173" s="87"/>
    </row>
    <row r="177" spans="2:4" x14ac:dyDescent="0.2">
      <c r="B177" s="30"/>
      <c r="C177" s="30"/>
      <c r="D177" s="30"/>
    </row>
  </sheetData>
  <phoneticPr fontId="0" type="noConversion"/>
  <printOptions gridLines="1"/>
  <pageMargins left="0.59055118110236227" right="0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68"/>
  <sheetViews>
    <sheetView workbookViewId="0">
      <selection activeCell="A5" sqref="A5:IV105"/>
    </sheetView>
  </sheetViews>
  <sheetFormatPr defaultRowHeight="12.75" x14ac:dyDescent="0.2"/>
  <cols>
    <col min="1" max="1" width="7.28515625" style="9" customWidth="1"/>
    <col min="2" max="2" width="43.7109375" style="36" customWidth="1"/>
    <col min="3" max="3" width="10.5703125" style="36" customWidth="1"/>
    <col min="4" max="4" width="16" style="36" customWidth="1"/>
    <col min="5" max="5" width="13.85546875" style="37" customWidth="1"/>
    <col min="6" max="6" width="9.85546875" style="8" customWidth="1"/>
    <col min="7" max="7" width="15.42578125" style="8" customWidth="1"/>
    <col min="8" max="9" width="9.140625" style="8"/>
    <col min="10" max="10" width="11.7109375" style="8" customWidth="1"/>
    <col min="11" max="11" width="9.140625" style="8"/>
    <col min="12" max="12" width="12.140625" style="8" customWidth="1"/>
    <col min="13" max="16384" width="9.140625" style="8"/>
  </cols>
  <sheetData>
    <row r="1" spans="1:12" ht="15.75" x14ac:dyDescent="0.25">
      <c r="B1" s="5" t="s">
        <v>61</v>
      </c>
      <c r="C1" s="6"/>
      <c r="D1" s="6"/>
      <c r="E1" s="7"/>
      <c r="F1" s="6"/>
      <c r="G1" s="6"/>
    </row>
    <row r="2" spans="1:12" ht="51" x14ac:dyDescent="0.2">
      <c r="B2" s="12" t="s">
        <v>356</v>
      </c>
      <c r="C2" s="268" t="s">
        <v>436</v>
      </c>
      <c r="D2" s="268" t="s">
        <v>437</v>
      </c>
      <c r="E2" s="269" t="s">
        <v>56</v>
      </c>
      <c r="F2" s="270" t="s">
        <v>346</v>
      </c>
      <c r="G2" s="268" t="s">
        <v>55</v>
      </c>
      <c r="J2" s="210"/>
      <c r="L2" s="210"/>
    </row>
    <row r="3" spans="1:12" x14ac:dyDescent="0.2">
      <c r="A3" s="45" t="s">
        <v>187</v>
      </c>
      <c r="B3" s="44" t="s">
        <v>180</v>
      </c>
      <c r="C3" s="49">
        <f>SUM(C4:C5)</f>
        <v>0</v>
      </c>
      <c r="D3" s="49">
        <f>SUM(D4:D5)</f>
        <v>0</v>
      </c>
      <c r="E3" s="49">
        <f>SUM(E4:E5)</f>
        <v>0</v>
      </c>
      <c r="F3" s="49">
        <f>SUM(F4:F5)</f>
        <v>0</v>
      </c>
      <c r="G3" s="49"/>
      <c r="J3" s="221"/>
      <c r="K3" s="221"/>
      <c r="L3" s="221"/>
    </row>
    <row r="4" spans="1:12" x14ac:dyDescent="0.2">
      <c r="A4" s="11" t="s">
        <v>177</v>
      </c>
      <c r="B4" s="12" t="s">
        <v>178</v>
      </c>
      <c r="C4" s="64"/>
      <c r="D4" s="47"/>
      <c r="E4" s="14"/>
      <c r="F4" s="54"/>
      <c r="G4" s="54"/>
      <c r="J4" s="223"/>
      <c r="K4" s="3"/>
      <c r="L4" s="3"/>
    </row>
    <row r="5" spans="1:12" ht="15" x14ac:dyDescent="0.25">
      <c r="A5" s="11" t="s">
        <v>357</v>
      </c>
      <c r="B5" s="12" t="s">
        <v>358</v>
      </c>
      <c r="C5" s="50" t="str">
        <f>'29 Haridus'!C17</f>
        <v>4134</v>
      </c>
      <c r="D5" s="50" t="str">
        <f>'29 Haridus'!D17</f>
        <v>KU560</v>
      </c>
      <c r="E5" s="50" t="str">
        <f>'29 Haridus'!E17</f>
        <v>Vähekindlustatud perede laste koolitoit-sotsiaalameti haldusala</v>
      </c>
      <c r="F5" s="55"/>
      <c r="G5" s="55"/>
      <c r="J5" s="223"/>
      <c r="K5" s="223"/>
      <c r="L5" s="223"/>
    </row>
    <row r="6" spans="1:12" hidden="1" x14ac:dyDescent="0.2">
      <c r="A6" s="45" t="s">
        <v>184</v>
      </c>
      <c r="B6" s="44" t="s">
        <v>183</v>
      </c>
      <c r="C6" s="49">
        <f>C7+C12+C13+C14+C15+C16+C17+C20</f>
        <v>0</v>
      </c>
      <c r="D6" s="49">
        <f>D7+D12+D13+D14+D15+D16+D17+D20</f>
        <v>0</v>
      </c>
      <c r="E6" s="49">
        <f>E7+E12+E13+E14+E15+E16+E17+E20</f>
        <v>0</v>
      </c>
      <c r="F6" s="49">
        <f>F7+F12+F13+F14+F15+F16+F17+F20</f>
        <v>0</v>
      </c>
      <c r="G6" s="49"/>
      <c r="J6" s="221"/>
      <c r="K6" s="221"/>
      <c r="L6" s="221"/>
    </row>
    <row r="7" spans="1:12" hidden="1" x14ac:dyDescent="0.2">
      <c r="A7" s="11" t="s">
        <v>359</v>
      </c>
      <c r="B7" s="13" t="s">
        <v>360</v>
      </c>
      <c r="C7" s="53">
        <f>SUM(C8:C11)</f>
        <v>0</v>
      </c>
      <c r="D7" s="15">
        <f>SUM(D8:D11)</f>
        <v>0</v>
      </c>
      <c r="E7" s="15">
        <f>SUM(E8:E11)</f>
        <v>0</v>
      </c>
      <c r="F7" s="15">
        <f>SUM(F8:F11)</f>
        <v>0</v>
      </c>
      <c r="G7" s="15"/>
      <c r="J7" s="222"/>
      <c r="K7" s="222"/>
      <c r="L7" s="3"/>
    </row>
    <row r="8" spans="1:12" hidden="1" x14ac:dyDescent="0.2">
      <c r="A8" s="16" t="s">
        <v>361</v>
      </c>
      <c r="B8" s="17" t="s">
        <v>362</v>
      </c>
      <c r="C8" s="52"/>
      <c r="D8" s="51"/>
      <c r="E8" s="18"/>
      <c r="F8" s="56"/>
      <c r="G8" s="56"/>
      <c r="J8" s="18"/>
      <c r="K8" s="51"/>
      <c r="L8" s="51"/>
    </row>
    <row r="9" spans="1:12" hidden="1" x14ac:dyDescent="0.2">
      <c r="A9" s="16" t="s">
        <v>363</v>
      </c>
      <c r="B9" s="17" t="s">
        <v>364</v>
      </c>
      <c r="C9" s="52"/>
      <c r="D9" s="51"/>
      <c r="E9" s="18"/>
      <c r="F9" s="56"/>
      <c r="G9" s="56"/>
      <c r="J9" s="18"/>
      <c r="K9" s="51"/>
      <c r="L9" s="51"/>
    </row>
    <row r="10" spans="1:12" hidden="1" x14ac:dyDescent="0.2">
      <c r="A10" s="16" t="s">
        <v>365</v>
      </c>
      <c r="B10" s="17" t="s">
        <v>366</v>
      </c>
      <c r="C10" s="52"/>
      <c r="D10" s="51"/>
      <c r="E10" s="18"/>
      <c r="F10" s="56"/>
      <c r="G10" s="56"/>
      <c r="J10" s="18"/>
      <c r="K10" s="51"/>
      <c r="L10" s="51"/>
    </row>
    <row r="11" spans="1:12" hidden="1" x14ac:dyDescent="0.2">
      <c r="A11" s="16" t="s">
        <v>367</v>
      </c>
      <c r="B11" s="17" t="s">
        <v>368</v>
      </c>
      <c r="C11" s="52"/>
      <c r="D11" s="51"/>
      <c r="E11" s="18"/>
      <c r="F11" s="56"/>
      <c r="G11" s="56"/>
      <c r="J11" s="18"/>
      <c r="K11" s="51"/>
      <c r="L11" s="51"/>
    </row>
    <row r="12" spans="1:12" hidden="1" x14ac:dyDescent="0.2">
      <c r="A12" s="11" t="s">
        <v>369</v>
      </c>
      <c r="B12" s="12" t="s">
        <v>370</v>
      </c>
      <c r="C12" s="60"/>
      <c r="D12" s="47"/>
      <c r="E12" s="20"/>
      <c r="F12" s="57"/>
      <c r="G12" s="57"/>
      <c r="J12" s="223"/>
      <c r="K12" s="3"/>
      <c r="L12" s="3"/>
    </row>
    <row r="13" spans="1:12" hidden="1" x14ac:dyDescent="0.2">
      <c r="A13" s="21" t="s">
        <v>371</v>
      </c>
      <c r="B13" s="12" t="s">
        <v>202</v>
      </c>
      <c r="C13" s="60"/>
      <c r="D13" s="47"/>
      <c r="E13" s="22"/>
      <c r="F13" s="57"/>
      <c r="G13" s="57"/>
      <c r="J13" s="223"/>
      <c r="K13" s="3"/>
      <c r="L13" s="3"/>
    </row>
    <row r="14" spans="1:12" hidden="1" x14ac:dyDescent="0.2">
      <c r="A14" s="21" t="s">
        <v>372</v>
      </c>
      <c r="B14" s="12" t="s">
        <v>373</v>
      </c>
      <c r="C14" s="61"/>
      <c r="D14" s="47"/>
      <c r="E14" s="22"/>
      <c r="F14" s="57"/>
      <c r="G14" s="57"/>
      <c r="J14" s="223"/>
      <c r="K14" s="3"/>
      <c r="L14" s="3"/>
    </row>
    <row r="15" spans="1:12" hidden="1" x14ac:dyDescent="0.2">
      <c r="A15" s="21" t="s">
        <v>374</v>
      </c>
      <c r="B15" s="12" t="s">
        <v>375</v>
      </c>
      <c r="C15" s="60"/>
      <c r="D15" s="47"/>
      <c r="E15" s="22"/>
      <c r="F15" s="57"/>
      <c r="G15" s="57"/>
      <c r="J15" s="223"/>
      <c r="K15" s="3"/>
      <c r="L15" s="3"/>
    </row>
    <row r="16" spans="1:12" hidden="1" x14ac:dyDescent="0.2">
      <c r="A16" s="21" t="s">
        <v>376</v>
      </c>
      <c r="B16" s="12" t="s">
        <v>377</v>
      </c>
      <c r="C16" s="60"/>
      <c r="D16" s="47"/>
      <c r="E16" s="22"/>
      <c r="F16" s="57"/>
      <c r="G16" s="57"/>
      <c r="J16" s="223"/>
      <c r="K16" s="3"/>
      <c r="L16" s="3"/>
    </row>
    <row r="17" spans="1:12" hidden="1" x14ac:dyDescent="0.2">
      <c r="A17" s="11" t="s">
        <v>378</v>
      </c>
      <c r="B17" s="12" t="s">
        <v>379</v>
      </c>
      <c r="C17" s="20"/>
      <c r="D17" s="20">
        <f>SUM(D18:D19)</f>
        <v>0</v>
      </c>
      <c r="E17" s="20">
        <f>SUM(E18:E19)</f>
        <v>0</v>
      </c>
      <c r="F17" s="20">
        <f>SUM(F18:F19)</f>
        <v>0</v>
      </c>
      <c r="G17" s="20"/>
      <c r="J17" s="223"/>
      <c r="K17" s="223"/>
      <c r="L17" s="3"/>
    </row>
    <row r="18" spans="1:12" hidden="1" x14ac:dyDescent="0.2">
      <c r="A18" s="16" t="s">
        <v>380</v>
      </c>
      <c r="B18" s="17" t="s">
        <v>381</v>
      </c>
      <c r="C18" s="51"/>
      <c r="D18" s="51"/>
      <c r="E18" s="18">
        <f>E8*33%</f>
        <v>0</v>
      </c>
      <c r="F18" s="18">
        <f>F8*33%</f>
        <v>0</v>
      </c>
      <c r="G18" s="18"/>
      <c r="J18" s="18"/>
      <c r="K18" s="51"/>
      <c r="L18" s="51"/>
    </row>
    <row r="19" spans="1:12" hidden="1" x14ac:dyDescent="0.2">
      <c r="A19" s="16" t="s">
        <v>382</v>
      </c>
      <c r="B19" s="17" t="s">
        <v>383</v>
      </c>
      <c r="C19" s="51"/>
      <c r="D19" s="51"/>
      <c r="E19" s="18">
        <f>(E9+E10+E11+E12)*33%</f>
        <v>0</v>
      </c>
      <c r="F19" s="18">
        <f>(F9+F10+F11+F12)*33%</f>
        <v>0</v>
      </c>
      <c r="G19" s="18"/>
      <c r="J19" s="18"/>
      <c r="K19" s="51"/>
      <c r="L19" s="51"/>
    </row>
    <row r="20" spans="1:12" hidden="1" x14ac:dyDescent="0.2">
      <c r="A20" s="11" t="s">
        <v>384</v>
      </c>
      <c r="B20" s="12" t="s">
        <v>385</v>
      </c>
      <c r="C20" s="20"/>
      <c r="D20" s="20">
        <f>SUM(D21:D22)</f>
        <v>0</v>
      </c>
      <c r="E20" s="20">
        <f>SUM(E21:E22)</f>
        <v>0</v>
      </c>
      <c r="F20" s="20">
        <f>SUM(F21:F22)</f>
        <v>0</v>
      </c>
      <c r="G20" s="20"/>
      <c r="J20" s="223"/>
      <c r="K20" s="223"/>
      <c r="L20" s="3"/>
    </row>
    <row r="21" spans="1:12" hidden="1" x14ac:dyDescent="0.2">
      <c r="A21" s="16" t="s">
        <v>386</v>
      </c>
      <c r="B21" s="17" t="s">
        <v>387</v>
      </c>
      <c r="C21" s="51"/>
      <c r="D21" s="51"/>
      <c r="E21" s="18">
        <f>E8*1.4%</f>
        <v>0</v>
      </c>
      <c r="F21" s="18">
        <f>F8*1.4%</f>
        <v>0</v>
      </c>
      <c r="G21" s="18"/>
      <c r="J21" s="18"/>
      <c r="K21" s="51"/>
      <c r="L21" s="51"/>
    </row>
    <row r="22" spans="1:12" hidden="1" x14ac:dyDescent="0.2">
      <c r="A22" s="16" t="s">
        <v>388</v>
      </c>
      <c r="B22" s="17" t="s">
        <v>389</v>
      </c>
      <c r="C22" s="51"/>
      <c r="D22" s="51"/>
      <c r="E22" s="18">
        <f>(E9+E10+E11+E12)*1.4%</f>
        <v>0</v>
      </c>
      <c r="F22" s="18">
        <f>(F9+F10+F11+F12)*1.4%</f>
        <v>0</v>
      </c>
      <c r="G22" s="18"/>
      <c r="J22" s="18"/>
      <c r="K22" s="51"/>
      <c r="L22" s="51"/>
    </row>
    <row r="23" spans="1:12" s="39" customFormat="1" hidden="1" x14ac:dyDescent="0.2">
      <c r="A23" s="45" t="s">
        <v>186</v>
      </c>
      <c r="B23" s="44" t="s">
        <v>185</v>
      </c>
      <c r="C23" s="49">
        <f>C24+C34+C37+C41+C52+C57+C64+C71+C78+C79+C80+C84+C85+C91+C92+C93+C94</f>
        <v>0</v>
      </c>
      <c r="D23" s="49">
        <f>D24+D34+D37+D41+D52+D57+D64+D71+D78+D79+D80+D84+D85+D91+D92+D93+D94</f>
        <v>0</v>
      </c>
      <c r="E23" s="49">
        <f>E24+E34+E37+E41+E52+E57+E64+E71+E78+E79+E80+E84+E85+E91+E92+E93+E94</f>
        <v>0</v>
      </c>
      <c r="F23" s="49">
        <f>F24+F34+F37+F41+F52+F57+F64+F71+F78+F79+F80+F84+F85+F91+F92+F93+F94</f>
        <v>0</v>
      </c>
      <c r="G23" s="49"/>
      <c r="J23" s="49"/>
      <c r="K23" s="49"/>
      <c r="L23" s="194"/>
    </row>
    <row r="24" spans="1:12" hidden="1" x14ac:dyDescent="0.2">
      <c r="A24" s="11" t="s">
        <v>390</v>
      </c>
      <c r="B24" s="12" t="s">
        <v>391</v>
      </c>
      <c r="C24" s="20">
        <f>SUM(C25:C33)</f>
        <v>0</v>
      </c>
      <c r="D24" s="20">
        <f>SUM(D25:D33)</f>
        <v>0</v>
      </c>
      <c r="E24" s="20">
        <f>SUM(E25:E33)</f>
        <v>0</v>
      </c>
      <c r="F24" s="20">
        <f>SUM(F25:F33)</f>
        <v>0</v>
      </c>
      <c r="G24" s="20"/>
      <c r="J24" s="223"/>
      <c r="K24" s="223"/>
      <c r="L24" s="3"/>
    </row>
    <row r="25" spans="1:12" hidden="1" x14ac:dyDescent="0.2">
      <c r="A25" s="16" t="s">
        <v>392</v>
      </c>
      <c r="B25" s="17" t="s">
        <v>393</v>
      </c>
      <c r="C25" s="63"/>
      <c r="D25" s="51"/>
      <c r="E25" s="18"/>
      <c r="F25" s="56"/>
      <c r="G25" s="56"/>
      <c r="J25" s="18"/>
      <c r="K25" s="51"/>
      <c r="L25" s="51"/>
    </row>
    <row r="26" spans="1:12" hidden="1" x14ac:dyDescent="0.2">
      <c r="A26" s="16" t="s">
        <v>394</v>
      </c>
      <c r="B26" s="17" t="s">
        <v>395</v>
      </c>
      <c r="C26" s="63"/>
      <c r="D26" s="51"/>
      <c r="E26" s="18"/>
      <c r="F26" s="56"/>
      <c r="G26" s="56"/>
      <c r="J26" s="18"/>
      <c r="K26" s="51"/>
      <c r="L26" s="51"/>
    </row>
    <row r="27" spans="1:12" hidden="1" x14ac:dyDescent="0.2">
      <c r="A27" s="16" t="s">
        <v>396</v>
      </c>
      <c r="B27" s="17" t="s">
        <v>397</v>
      </c>
      <c r="C27" s="63"/>
      <c r="D27" s="51"/>
      <c r="E27" s="18"/>
      <c r="F27" s="56"/>
      <c r="G27" s="56"/>
      <c r="J27" s="18"/>
      <c r="K27" s="51"/>
      <c r="L27" s="51"/>
    </row>
    <row r="28" spans="1:12" hidden="1" x14ac:dyDescent="0.2">
      <c r="A28" s="16" t="s">
        <v>398</v>
      </c>
      <c r="B28" s="17" t="s">
        <v>399</v>
      </c>
      <c r="C28" s="63"/>
      <c r="D28" s="51"/>
      <c r="E28" s="18"/>
      <c r="F28" s="56"/>
      <c r="G28" s="56"/>
      <c r="J28" s="18"/>
      <c r="K28" s="51"/>
      <c r="L28" s="51"/>
    </row>
    <row r="29" spans="1:12" hidden="1" x14ac:dyDescent="0.2">
      <c r="A29" s="16" t="s">
        <v>400</v>
      </c>
      <c r="B29" s="17" t="s">
        <v>401</v>
      </c>
      <c r="C29" s="63"/>
      <c r="D29" s="51"/>
      <c r="E29" s="18"/>
      <c r="F29" s="56"/>
      <c r="G29" s="56"/>
      <c r="J29" s="18"/>
      <c r="K29" s="51"/>
      <c r="L29" s="51"/>
    </row>
    <row r="30" spans="1:12" hidden="1" x14ac:dyDescent="0.2">
      <c r="A30" s="16" t="s">
        <v>402</v>
      </c>
      <c r="B30" s="17" t="s">
        <v>403</v>
      </c>
      <c r="C30" s="63"/>
      <c r="D30" s="51"/>
      <c r="E30" s="18"/>
      <c r="F30" s="56"/>
      <c r="G30" s="56"/>
      <c r="J30" s="18"/>
      <c r="K30" s="51"/>
      <c r="L30" s="51"/>
    </row>
    <row r="31" spans="1:12" hidden="1" x14ac:dyDescent="0.2">
      <c r="A31" s="16" t="s">
        <v>404</v>
      </c>
      <c r="B31" s="17" t="s">
        <v>405</v>
      </c>
      <c r="C31" s="63"/>
      <c r="D31" s="51"/>
      <c r="E31" s="18"/>
      <c r="F31" s="56"/>
      <c r="G31" s="56"/>
      <c r="J31" s="18"/>
      <c r="K31" s="51"/>
      <c r="L31" s="51"/>
    </row>
    <row r="32" spans="1:12" hidden="1" x14ac:dyDescent="0.2">
      <c r="A32" s="16" t="s">
        <v>406</v>
      </c>
      <c r="B32" s="17" t="s">
        <v>407</v>
      </c>
      <c r="C32" s="63"/>
      <c r="D32" s="51"/>
      <c r="E32" s="18"/>
      <c r="F32" s="56"/>
      <c r="G32" s="56"/>
      <c r="J32" s="18"/>
      <c r="K32" s="51"/>
      <c r="L32" s="51"/>
    </row>
    <row r="33" spans="1:12" hidden="1" x14ac:dyDescent="0.2">
      <c r="A33" s="16" t="s">
        <v>408</v>
      </c>
      <c r="B33" s="17" t="s">
        <v>409</v>
      </c>
      <c r="C33" s="63"/>
      <c r="D33" s="51"/>
      <c r="E33" s="18"/>
      <c r="F33" s="56"/>
      <c r="G33" s="56"/>
      <c r="J33" s="18"/>
      <c r="K33" s="51"/>
      <c r="L33" s="51"/>
    </row>
    <row r="34" spans="1:12" hidden="1" x14ac:dyDescent="0.2">
      <c r="A34" s="11" t="s">
        <v>410</v>
      </c>
      <c r="B34" s="12" t="s">
        <v>411</v>
      </c>
      <c r="C34" s="20">
        <f>SUM(C35:C36)</f>
        <v>0</v>
      </c>
      <c r="D34" s="20">
        <f>SUM(D35:D36)</f>
        <v>0</v>
      </c>
      <c r="E34" s="20">
        <f>SUM(E35:E36)</f>
        <v>0</v>
      </c>
      <c r="F34" s="20">
        <f>SUM(F35:F36)</f>
        <v>0</v>
      </c>
      <c r="G34" s="20"/>
      <c r="J34" s="223"/>
      <c r="K34" s="223"/>
      <c r="L34" s="223"/>
    </row>
    <row r="35" spans="1:12" hidden="1" x14ac:dyDescent="0.2">
      <c r="A35" s="16" t="s">
        <v>412</v>
      </c>
      <c r="B35" s="17" t="s">
        <v>413</v>
      </c>
      <c r="C35" s="51"/>
      <c r="D35" s="51"/>
      <c r="E35" s="18"/>
      <c r="F35" s="51"/>
      <c r="G35" s="51"/>
      <c r="J35" s="228"/>
      <c r="K35" s="229"/>
      <c r="L35" s="229"/>
    </row>
    <row r="36" spans="1:12" hidden="1" x14ac:dyDescent="0.2">
      <c r="A36" s="16" t="s">
        <v>414</v>
      </c>
      <c r="B36" s="17" t="s">
        <v>415</v>
      </c>
      <c r="C36" s="51"/>
      <c r="D36" s="51"/>
      <c r="E36" s="18"/>
      <c r="F36" s="51"/>
      <c r="G36" s="51"/>
      <c r="J36" s="228"/>
      <c r="K36" s="229"/>
      <c r="L36" s="229"/>
    </row>
    <row r="37" spans="1:12" hidden="1" x14ac:dyDescent="0.2">
      <c r="A37" s="11" t="s">
        <v>416</v>
      </c>
      <c r="B37" s="12" t="s">
        <v>417</v>
      </c>
      <c r="C37" s="20">
        <f>SUM(C38:C40)</f>
        <v>0</v>
      </c>
      <c r="D37" s="20">
        <f>SUM(D38:D40)</f>
        <v>0</v>
      </c>
      <c r="E37" s="20">
        <f>SUM(E38:E40)</f>
        <v>0</v>
      </c>
      <c r="F37" s="20">
        <f>SUM(F38:F40)</f>
        <v>0</v>
      </c>
      <c r="G37" s="20"/>
      <c r="J37" s="223"/>
      <c r="K37" s="223"/>
      <c r="L37" s="3"/>
    </row>
    <row r="38" spans="1:12" hidden="1" x14ac:dyDescent="0.2">
      <c r="A38" s="16" t="s">
        <v>418</v>
      </c>
      <c r="B38" s="17" t="s">
        <v>419</v>
      </c>
      <c r="C38" s="63"/>
      <c r="D38" s="51"/>
      <c r="E38" s="18"/>
      <c r="F38" s="51"/>
      <c r="G38" s="51"/>
      <c r="J38" s="18"/>
      <c r="K38" s="51"/>
      <c r="L38" s="51"/>
    </row>
    <row r="39" spans="1:12" hidden="1" x14ac:dyDescent="0.2">
      <c r="A39" s="16" t="s">
        <v>420</v>
      </c>
      <c r="B39" s="17" t="s">
        <v>421</v>
      </c>
      <c r="C39" s="63"/>
      <c r="D39" s="51"/>
      <c r="E39" s="18"/>
      <c r="F39" s="51"/>
      <c r="G39" s="51"/>
      <c r="J39" s="18"/>
      <c r="K39" s="51"/>
      <c r="L39" s="51"/>
    </row>
    <row r="40" spans="1:12" hidden="1" x14ac:dyDescent="0.2">
      <c r="A40" s="16" t="s">
        <v>422</v>
      </c>
      <c r="B40" s="17" t="s">
        <v>423</v>
      </c>
      <c r="C40" s="63"/>
      <c r="D40" s="51"/>
      <c r="E40" s="18"/>
      <c r="F40" s="51"/>
      <c r="G40" s="51"/>
      <c r="J40" s="18"/>
      <c r="K40" s="51"/>
      <c r="L40" s="51"/>
    </row>
    <row r="41" spans="1:12" hidden="1" x14ac:dyDescent="0.2">
      <c r="A41" s="11" t="s">
        <v>424</v>
      </c>
      <c r="B41" s="12" t="s">
        <v>425</v>
      </c>
      <c r="C41" s="20">
        <f>SUM(C43:C51)</f>
        <v>0</v>
      </c>
      <c r="D41" s="20">
        <f>SUM(D43:D51)</f>
        <v>0</v>
      </c>
      <c r="E41" s="20">
        <f>SUM(E43:E51)</f>
        <v>0</v>
      </c>
      <c r="F41" s="20">
        <f>SUM(F43:F51)</f>
        <v>0</v>
      </c>
      <c r="G41" s="20"/>
      <c r="J41" s="223"/>
      <c r="K41" s="223"/>
      <c r="L41" s="3"/>
    </row>
    <row r="42" spans="1:12" hidden="1" x14ac:dyDescent="0.2">
      <c r="A42" s="11"/>
      <c r="B42" s="12"/>
      <c r="C42" s="20"/>
      <c r="D42" s="20"/>
      <c r="E42" s="20"/>
      <c r="F42" s="20"/>
      <c r="G42" s="20"/>
      <c r="J42" s="223"/>
      <c r="K42" s="223"/>
      <c r="L42" s="3"/>
    </row>
    <row r="43" spans="1:12" hidden="1" x14ac:dyDescent="0.2">
      <c r="A43" s="16" t="s">
        <v>426</v>
      </c>
      <c r="B43" s="17" t="s">
        <v>427</v>
      </c>
      <c r="C43" s="63"/>
      <c r="D43" s="51"/>
      <c r="E43" s="18"/>
      <c r="F43" s="56"/>
      <c r="G43" s="56"/>
      <c r="J43" s="18"/>
      <c r="K43" s="51"/>
      <c r="L43" s="51"/>
    </row>
    <row r="44" spans="1:12" hidden="1" x14ac:dyDescent="0.2">
      <c r="A44" s="16" t="s">
        <v>428</v>
      </c>
      <c r="B44" s="17" t="s">
        <v>2</v>
      </c>
      <c r="C44" s="63"/>
      <c r="D44" s="51"/>
      <c r="E44" s="18"/>
      <c r="F44" s="56"/>
      <c r="G44" s="56"/>
      <c r="J44" s="18"/>
      <c r="K44" s="51"/>
      <c r="L44" s="51"/>
    </row>
    <row r="45" spans="1:12" hidden="1" x14ac:dyDescent="0.2">
      <c r="A45" s="16" t="s">
        <v>3</v>
      </c>
      <c r="B45" s="17" t="s">
        <v>4</v>
      </c>
      <c r="C45" s="63"/>
      <c r="D45" s="51"/>
      <c r="E45" s="18"/>
      <c r="F45" s="56"/>
      <c r="G45" s="56"/>
      <c r="J45" s="18"/>
      <c r="K45" s="51"/>
      <c r="L45" s="51"/>
    </row>
    <row r="46" spans="1:12" hidden="1" x14ac:dyDescent="0.2">
      <c r="A46" s="16" t="s">
        <v>5</v>
      </c>
      <c r="B46" s="17" t="s">
        <v>6</v>
      </c>
      <c r="C46" s="63"/>
      <c r="D46" s="51"/>
      <c r="E46" s="18"/>
      <c r="F46" s="56"/>
      <c r="G46" s="56"/>
      <c r="J46" s="18"/>
      <c r="K46" s="56"/>
      <c r="L46" s="51"/>
    </row>
    <row r="47" spans="1:12" hidden="1" x14ac:dyDescent="0.2">
      <c r="A47" s="16" t="s">
        <v>7</v>
      </c>
      <c r="B47" s="17" t="s">
        <v>8</v>
      </c>
      <c r="C47" s="63"/>
      <c r="D47" s="51"/>
      <c r="E47" s="18"/>
      <c r="F47" s="56"/>
      <c r="G47" s="56"/>
      <c r="J47" s="18"/>
      <c r="K47" s="51"/>
      <c r="L47" s="51"/>
    </row>
    <row r="48" spans="1:12" hidden="1" x14ac:dyDescent="0.2">
      <c r="A48" s="16" t="s">
        <v>9</v>
      </c>
      <c r="B48" s="17" t="s">
        <v>10</v>
      </c>
      <c r="C48" s="63"/>
      <c r="D48" s="51"/>
      <c r="E48" s="18"/>
      <c r="F48" s="56"/>
      <c r="G48" s="56"/>
      <c r="J48" s="18"/>
      <c r="K48" s="51"/>
      <c r="L48" s="51"/>
    </row>
    <row r="49" spans="1:12" hidden="1" x14ac:dyDescent="0.2">
      <c r="A49" s="16" t="s">
        <v>11</v>
      </c>
      <c r="B49" s="17" t="s">
        <v>12</v>
      </c>
      <c r="C49" s="19"/>
      <c r="D49" s="51"/>
      <c r="E49" s="18"/>
      <c r="F49" s="56"/>
      <c r="G49" s="56"/>
      <c r="J49" s="18"/>
      <c r="K49" s="51"/>
      <c r="L49" s="51"/>
    </row>
    <row r="50" spans="1:12" hidden="1" x14ac:dyDescent="0.2">
      <c r="A50" s="16" t="s">
        <v>13</v>
      </c>
      <c r="B50" s="17" t="s">
        <v>14</v>
      </c>
      <c r="C50" s="62"/>
      <c r="D50" s="51"/>
      <c r="E50" s="18"/>
      <c r="F50" s="56"/>
      <c r="G50" s="56"/>
      <c r="J50" s="18"/>
      <c r="K50" s="51"/>
      <c r="L50" s="51"/>
    </row>
    <row r="51" spans="1:12" hidden="1" x14ac:dyDescent="0.2">
      <c r="A51" s="16" t="s">
        <v>15</v>
      </c>
      <c r="B51" s="17" t="s">
        <v>16</v>
      </c>
      <c r="C51" s="63"/>
      <c r="D51" s="51"/>
      <c r="E51" s="18"/>
      <c r="F51" s="56"/>
      <c r="G51" s="56"/>
      <c r="J51" s="18"/>
      <c r="K51" s="51"/>
      <c r="L51" s="51"/>
    </row>
    <row r="52" spans="1:12" hidden="1" x14ac:dyDescent="0.2">
      <c r="A52" s="11" t="s">
        <v>17</v>
      </c>
      <c r="B52" s="12" t="s">
        <v>18</v>
      </c>
      <c r="C52" s="20">
        <f>SUM(C53:C56)</f>
        <v>0</v>
      </c>
      <c r="D52" s="20">
        <f>SUM(D53:D56)</f>
        <v>0</v>
      </c>
      <c r="E52" s="20">
        <f>SUM(E53:E56)</f>
        <v>0</v>
      </c>
      <c r="F52" s="20">
        <f>SUM(F53:F56)</f>
        <v>0</v>
      </c>
      <c r="G52" s="20"/>
      <c r="J52" s="97"/>
      <c r="K52" s="37"/>
      <c r="L52" s="37"/>
    </row>
    <row r="53" spans="1:12" hidden="1" x14ac:dyDescent="0.2">
      <c r="A53" s="16" t="s">
        <v>19</v>
      </c>
      <c r="B53" s="17" t="s">
        <v>6</v>
      </c>
      <c r="C53" s="51"/>
      <c r="D53" s="51"/>
      <c r="E53" s="18"/>
      <c r="F53" s="51"/>
      <c r="G53" s="51"/>
      <c r="J53" s="97"/>
      <c r="K53" s="37"/>
      <c r="L53" s="37"/>
    </row>
    <row r="54" spans="1:12" hidden="1" x14ac:dyDescent="0.2">
      <c r="A54" s="16" t="s">
        <v>20</v>
      </c>
      <c r="B54" s="17" t="s">
        <v>8</v>
      </c>
      <c r="C54" s="51"/>
      <c r="D54" s="51"/>
      <c r="E54" s="18"/>
      <c r="F54" s="51"/>
      <c r="G54" s="51"/>
      <c r="J54" s="97"/>
      <c r="K54" s="37"/>
      <c r="L54" s="37"/>
    </row>
    <row r="55" spans="1:12" hidden="1" x14ac:dyDescent="0.2">
      <c r="A55" s="16" t="s">
        <v>21</v>
      </c>
      <c r="B55" s="17" t="s">
        <v>10</v>
      </c>
      <c r="C55" s="51"/>
      <c r="D55" s="51"/>
      <c r="E55" s="18"/>
      <c r="F55" s="51"/>
      <c r="G55" s="51"/>
      <c r="J55" s="97"/>
      <c r="K55" s="37"/>
      <c r="L55" s="37"/>
    </row>
    <row r="56" spans="1:12" hidden="1" x14ac:dyDescent="0.2">
      <c r="A56" s="16" t="s">
        <v>22</v>
      </c>
      <c r="B56" s="17" t="s">
        <v>16</v>
      </c>
      <c r="C56" s="51"/>
      <c r="D56" s="51"/>
      <c r="E56" s="18"/>
      <c r="F56" s="51"/>
      <c r="G56" s="51"/>
      <c r="J56" s="97"/>
      <c r="K56" s="37"/>
      <c r="L56" s="37"/>
    </row>
    <row r="57" spans="1:12" hidden="1" x14ac:dyDescent="0.2">
      <c r="A57" s="11" t="s">
        <v>23</v>
      </c>
      <c r="B57" s="12" t="s">
        <v>24</v>
      </c>
      <c r="C57" s="20">
        <f>SUM(C58:C63)</f>
        <v>0</v>
      </c>
      <c r="D57" s="20">
        <f>SUM(D58:D63)</f>
        <v>0</v>
      </c>
      <c r="E57" s="20">
        <f>SUM(E58:E63)</f>
        <v>0</v>
      </c>
      <c r="F57" s="20">
        <f>SUM(F58:F63)</f>
        <v>0</v>
      </c>
      <c r="G57" s="20"/>
      <c r="J57" s="223"/>
      <c r="K57" s="223"/>
      <c r="L57" s="3"/>
    </row>
    <row r="58" spans="1:12" hidden="1" x14ac:dyDescent="0.2">
      <c r="A58" s="16" t="s">
        <v>25</v>
      </c>
      <c r="B58" s="17" t="s">
        <v>26</v>
      </c>
      <c r="C58" s="51"/>
      <c r="D58" s="51"/>
      <c r="E58" s="18"/>
      <c r="F58" s="56"/>
      <c r="G58" s="56"/>
      <c r="J58" s="18"/>
      <c r="K58" s="51"/>
      <c r="L58" s="51"/>
    </row>
    <row r="59" spans="1:12" hidden="1" x14ac:dyDescent="0.2">
      <c r="A59" s="16" t="s">
        <v>27</v>
      </c>
      <c r="B59" s="17" t="s">
        <v>28</v>
      </c>
      <c r="C59" s="51"/>
      <c r="D59" s="51"/>
      <c r="E59" s="18"/>
      <c r="F59" s="56"/>
      <c r="G59" s="56"/>
      <c r="J59" s="18"/>
      <c r="K59" s="51"/>
      <c r="L59" s="51"/>
    </row>
    <row r="60" spans="1:12" hidden="1" x14ac:dyDescent="0.2">
      <c r="A60" s="16" t="s">
        <v>29</v>
      </c>
      <c r="B60" s="17" t="s">
        <v>12</v>
      </c>
      <c r="C60" s="51"/>
      <c r="D60" s="51"/>
      <c r="E60" s="18"/>
      <c r="F60" s="56"/>
      <c r="G60" s="56"/>
      <c r="J60" s="18"/>
      <c r="K60" s="51"/>
      <c r="L60" s="51"/>
    </row>
    <row r="61" spans="1:12" hidden="1" x14ac:dyDescent="0.2">
      <c r="A61" s="16" t="s">
        <v>30</v>
      </c>
      <c r="B61" s="17" t="s">
        <v>14</v>
      </c>
      <c r="C61" s="51"/>
      <c r="D61" s="51"/>
      <c r="E61" s="18"/>
      <c r="F61" s="56"/>
      <c r="G61" s="56"/>
      <c r="J61" s="18"/>
      <c r="K61" s="51"/>
      <c r="L61" s="51"/>
    </row>
    <row r="62" spans="1:12" hidden="1" x14ac:dyDescent="0.2">
      <c r="A62" s="16" t="s">
        <v>31</v>
      </c>
      <c r="B62" s="17" t="s">
        <v>32</v>
      </c>
      <c r="C62" s="51"/>
      <c r="D62" s="51"/>
      <c r="E62" s="18"/>
      <c r="F62" s="56"/>
      <c r="G62" s="56"/>
      <c r="J62" s="18"/>
      <c r="K62" s="51"/>
      <c r="L62" s="51"/>
    </row>
    <row r="63" spans="1:12" hidden="1" x14ac:dyDescent="0.2">
      <c r="A63" s="16" t="s">
        <v>33</v>
      </c>
      <c r="B63" s="17" t="s">
        <v>34</v>
      </c>
      <c r="C63" s="51"/>
      <c r="D63" s="51"/>
      <c r="E63" s="18"/>
      <c r="F63" s="56"/>
      <c r="G63" s="56"/>
      <c r="J63" s="18"/>
      <c r="K63" s="51"/>
      <c r="L63" s="51"/>
    </row>
    <row r="64" spans="1:12" hidden="1" x14ac:dyDescent="0.2">
      <c r="A64" s="11" t="s">
        <v>35</v>
      </c>
      <c r="B64" s="12" t="s">
        <v>36</v>
      </c>
      <c r="C64" s="20">
        <f>SUM(C65:C70)</f>
        <v>0</v>
      </c>
      <c r="D64" s="20">
        <f>SUM(D65:D70)</f>
        <v>0</v>
      </c>
      <c r="E64" s="20">
        <f>SUM(E65:E70)</f>
        <v>0</v>
      </c>
      <c r="F64" s="20">
        <f>SUM(F65:F70)</f>
        <v>0</v>
      </c>
      <c r="G64" s="20"/>
      <c r="J64" s="223"/>
      <c r="K64" s="223"/>
      <c r="L64" s="3"/>
    </row>
    <row r="65" spans="1:12" hidden="1" x14ac:dyDescent="0.2">
      <c r="A65" s="16" t="s">
        <v>37</v>
      </c>
      <c r="B65" s="17" t="s">
        <v>38</v>
      </c>
      <c r="C65" s="63"/>
      <c r="D65" s="51"/>
      <c r="E65" s="18"/>
      <c r="F65" s="56"/>
      <c r="G65" s="56"/>
      <c r="J65" s="18"/>
      <c r="K65" s="51"/>
      <c r="L65" s="51"/>
    </row>
    <row r="66" spans="1:12" hidden="1" x14ac:dyDescent="0.2">
      <c r="A66" s="16" t="s">
        <v>39</v>
      </c>
      <c r="B66" s="17" t="s">
        <v>40</v>
      </c>
      <c r="C66" s="63"/>
      <c r="D66" s="51"/>
      <c r="E66" s="18"/>
      <c r="F66" s="56"/>
      <c r="G66" s="56"/>
      <c r="J66" s="18"/>
      <c r="K66" s="51"/>
      <c r="L66" s="51"/>
    </row>
    <row r="67" spans="1:12" hidden="1" x14ac:dyDescent="0.2">
      <c r="A67" s="16" t="s">
        <v>41</v>
      </c>
      <c r="B67" s="17" t="s">
        <v>42</v>
      </c>
      <c r="C67" s="63"/>
      <c r="D67" s="51"/>
      <c r="E67" s="18"/>
      <c r="F67" s="56"/>
      <c r="G67" s="56"/>
      <c r="J67" s="18"/>
      <c r="K67" s="51"/>
      <c r="L67" s="51"/>
    </row>
    <row r="68" spans="1:12" hidden="1" x14ac:dyDescent="0.2">
      <c r="A68" s="16" t="s">
        <v>43</v>
      </c>
      <c r="B68" s="17" t="s">
        <v>44</v>
      </c>
      <c r="C68" s="63"/>
      <c r="D68" s="51"/>
      <c r="E68" s="18"/>
      <c r="F68" s="56"/>
      <c r="G68" s="56"/>
      <c r="J68" s="18"/>
      <c r="K68" s="51"/>
      <c r="L68" s="51"/>
    </row>
    <row r="69" spans="1:12" hidden="1" x14ac:dyDescent="0.2">
      <c r="A69" s="16" t="s">
        <v>45</v>
      </c>
      <c r="B69" s="17" t="s">
        <v>46</v>
      </c>
      <c r="C69" s="63"/>
      <c r="D69" s="51"/>
      <c r="E69" s="18"/>
      <c r="F69" s="56"/>
      <c r="G69" s="56"/>
      <c r="J69" s="18"/>
      <c r="K69" s="51"/>
      <c r="L69" s="51"/>
    </row>
    <row r="70" spans="1:12" hidden="1" x14ac:dyDescent="0.2">
      <c r="A70" s="16" t="s">
        <v>47</v>
      </c>
      <c r="B70" s="17" t="s">
        <v>48</v>
      </c>
      <c r="C70" s="63"/>
      <c r="D70" s="51"/>
      <c r="E70" s="18"/>
      <c r="F70" s="56"/>
      <c r="G70" s="56"/>
      <c r="J70" s="18"/>
      <c r="K70" s="51"/>
      <c r="L70" s="51"/>
    </row>
    <row r="71" spans="1:12" hidden="1" x14ac:dyDescent="0.2">
      <c r="A71" s="11" t="s">
        <v>49</v>
      </c>
      <c r="B71" s="13" t="s">
        <v>50</v>
      </c>
      <c r="C71" s="20">
        <f>SUM(C72:C77)</f>
        <v>0</v>
      </c>
      <c r="D71" s="20">
        <f>SUM(D72:D77)</f>
        <v>0</v>
      </c>
      <c r="E71" s="20">
        <f>SUM(E72:E77)</f>
        <v>0</v>
      </c>
      <c r="F71" s="20">
        <f>SUM(F72:F77)</f>
        <v>0</v>
      </c>
      <c r="G71" s="20"/>
      <c r="J71" s="223"/>
      <c r="K71" s="223"/>
      <c r="L71" s="3"/>
    </row>
    <row r="72" spans="1:12" hidden="1" x14ac:dyDescent="0.2">
      <c r="A72" s="16" t="s">
        <v>51</v>
      </c>
      <c r="B72" s="17" t="s">
        <v>52</v>
      </c>
      <c r="C72" s="63"/>
      <c r="D72" s="51"/>
      <c r="E72" s="18"/>
      <c r="F72" s="51"/>
      <c r="G72" s="51"/>
      <c r="J72" s="18"/>
      <c r="K72" s="51"/>
      <c r="L72" s="51"/>
    </row>
    <row r="73" spans="1:12" hidden="1" x14ac:dyDescent="0.2">
      <c r="A73" s="16" t="s">
        <v>53</v>
      </c>
      <c r="B73" s="17" t="s">
        <v>54</v>
      </c>
      <c r="C73" s="63"/>
      <c r="D73" s="51"/>
      <c r="E73" s="18"/>
      <c r="F73" s="51"/>
      <c r="G73" s="51"/>
      <c r="J73" s="18"/>
      <c r="K73" s="51"/>
      <c r="L73" s="51"/>
    </row>
    <row r="74" spans="1:12" hidden="1" x14ac:dyDescent="0.2">
      <c r="A74" s="16" t="s">
        <v>70</v>
      </c>
      <c r="B74" s="17" t="s">
        <v>71</v>
      </c>
      <c r="C74" s="63"/>
      <c r="D74" s="51"/>
      <c r="E74" s="18"/>
      <c r="F74" s="51"/>
      <c r="G74" s="51"/>
      <c r="J74" s="18"/>
      <c r="K74" s="51"/>
      <c r="L74" s="51"/>
    </row>
    <row r="75" spans="1:12" hidden="1" x14ac:dyDescent="0.2">
      <c r="A75" s="16" t="s">
        <v>72</v>
      </c>
      <c r="B75" s="17" t="s">
        <v>73</v>
      </c>
      <c r="C75" s="63"/>
      <c r="D75" s="51"/>
      <c r="E75" s="18"/>
      <c r="F75" s="51"/>
      <c r="G75" s="51"/>
      <c r="J75" s="18"/>
      <c r="K75" s="51"/>
      <c r="L75" s="51"/>
    </row>
    <row r="76" spans="1:12" hidden="1" x14ac:dyDescent="0.2">
      <c r="A76" s="16" t="s">
        <v>74</v>
      </c>
      <c r="B76" s="17" t="s">
        <v>75</v>
      </c>
      <c r="C76" s="51"/>
      <c r="D76" s="51"/>
      <c r="E76" s="18"/>
      <c r="F76" s="51"/>
      <c r="G76" s="51"/>
      <c r="J76" s="18"/>
      <c r="K76" s="51"/>
      <c r="L76" s="51"/>
    </row>
    <row r="77" spans="1:12" hidden="1" x14ac:dyDescent="0.2">
      <c r="A77" s="16" t="s">
        <v>76</v>
      </c>
      <c r="B77" s="17" t="s">
        <v>77</v>
      </c>
      <c r="C77" s="51"/>
      <c r="D77" s="51"/>
      <c r="E77" s="23"/>
      <c r="F77" s="51"/>
      <c r="G77" s="51"/>
      <c r="J77" s="18"/>
      <c r="K77" s="51"/>
      <c r="L77" s="51"/>
    </row>
    <row r="78" spans="1:12" hidden="1" x14ac:dyDescent="0.2">
      <c r="A78" s="11" t="s">
        <v>78</v>
      </c>
      <c r="B78" s="24" t="s">
        <v>79</v>
      </c>
      <c r="C78" s="58"/>
      <c r="D78" s="58"/>
      <c r="E78" s="20"/>
      <c r="F78" s="58"/>
      <c r="G78" s="58"/>
      <c r="J78" s="223"/>
      <c r="K78" s="223"/>
      <c r="L78" s="3"/>
    </row>
    <row r="79" spans="1:12" hidden="1" x14ac:dyDescent="0.2">
      <c r="A79" s="11" t="s">
        <v>80</v>
      </c>
      <c r="B79" s="12" t="s">
        <v>81</v>
      </c>
      <c r="C79" s="60"/>
      <c r="D79" s="47"/>
      <c r="E79" s="20"/>
      <c r="F79" s="57"/>
      <c r="G79" s="57"/>
      <c r="J79" s="223"/>
      <c r="K79" s="3"/>
      <c r="L79" s="3"/>
    </row>
    <row r="80" spans="1:12" hidden="1" x14ac:dyDescent="0.2">
      <c r="A80" s="11" t="s">
        <v>82</v>
      </c>
      <c r="B80" s="12" t="s">
        <v>83</v>
      </c>
      <c r="C80" s="20">
        <f>SUM(C81:C83)</f>
        <v>0</v>
      </c>
      <c r="D80" s="20">
        <f>SUM(D81:D83)</f>
        <v>0</v>
      </c>
      <c r="E80" s="20">
        <f>SUM(E81:E83)</f>
        <v>0</v>
      </c>
      <c r="F80" s="20">
        <f>SUM(F81:F83)</f>
        <v>0</v>
      </c>
      <c r="G80" s="20"/>
      <c r="J80" s="223"/>
      <c r="K80" s="223"/>
      <c r="L80" s="3"/>
    </row>
    <row r="81" spans="1:12" hidden="1" x14ac:dyDescent="0.2">
      <c r="A81" s="16" t="s">
        <v>84</v>
      </c>
      <c r="B81" s="17" t="s">
        <v>85</v>
      </c>
      <c r="C81" s="63"/>
      <c r="D81" s="51"/>
      <c r="E81" s="18"/>
      <c r="F81" s="56"/>
      <c r="G81" s="56"/>
      <c r="J81" s="18"/>
      <c r="K81" s="51"/>
      <c r="L81" s="51"/>
    </row>
    <row r="82" spans="1:12" hidden="1" x14ac:dyDescent="0.2">
      <c r="A82" s="16" t="s">
        <v>86</v>
      </c>
      <c r="B82" s="17" t="s">
        <v>87</v>
      </c>
      <c r="C82" s="63"/>
      <c r="D82" s="51"/>
      <c r="E82" s="18"/>
      <c r="F82" s="56"/>
      <c r="G82" s="56"/>
      <c r="J82" s="18"/>
      <c r="K82" s="51"/>
      <c r="L82" s="51"/>
    </row>
    <row r="83" spans="1:12" hidden="1" x14ac:dyDescent="0.2">
      <c r="A83" s="16" t="s">
        <v>88</v>
      </c>
      <c r="B83" s="17" t="s">
        <v>89</v>
      </c>
      <c r="C83" s="63"/>
      <c r="D83" s="51"/>
      <c r="E83" s="23"/>
      <c r="F83" s="56"/>
      <c r="G83" s="56"/>
      <c r="J83" s="18"/>
      <c r="K83" s="51"/>
      <c r="L83" s="51"/>
    </row>
    <row r="84" spans="1:12" hidden="1" x14ac:dyDescent="0.2">
      <c r="A84" s="11" t="s">
        <v>90</v>
      </c>
      <c r="B84" s="12" t="s">
        <v>91</v>
      </c>
      <c r="C84" s="47"/>
      <c r="D84" s="47"/>
      <c r="E84" s="20"/>
      <c r="F84" s="57"/>
      <c r="G84" s="57"/>
      <c r="J84" s="97"/>
      <c r="K84" s="37"/>
      <c r="L84" s="37"/>
    </row>
    <row r="85" spans="1:12" hidden="1" x14ac:dyDescent="0.2">
      <c r="A85" s="11" t="s">
        <v>92</v>
      </c>
      <c r="B85" s="12" t="s">
        <v>93</v>
      </c>
      <c r="C85" s="20">
        <f>SUM(C86:C90)</f>
        <v>0</v>
      </c>
      <c r="D85" s="20">
        <f>SUM(D86:D90)</f>
        <v>0</v>
      </c>
      <c r="E85" s="20">
        <f>SUM(E86:E90)</f>
        <v>0</v>
      </c>
      <c r="F85" s="20">
        <f>SUM(F86:F90)</f>
        <v>0</v>
      </c>
      <c r="G85" s="20"/>
      <c r="J85" s="223"/>
      <c r="K85" s="3"/>
      <c r="L85" s="3"/>
    </row>
    <row r="86" spans="1:12" hidden="1" x14ac:dyDescent="0.2">
      <c r="A86" s="16" t="s">
        <v>94</v>
      </c>
      <c r="B86" s="17" t="s">
        <v>95</v>
      </c>
      <c r="C86" s="51"/>
      <c r="D86" s="51"/>
      <c r="E86" s="18"/>
      <c r="F86" s="56"/>
      <c r="G86" s="56"/>
      <c r="J86" s="18"/>
      <c r="K86" s="51"/>
      <c r="L86" s="51"/>
    </row>
    <row r="87" spans="1:12" hidden="1" x14ac:dyDescent="0.2">
      <c r="A87" s="16" t="s">
        <v>96</v>
      </c>
      <c r="B87" s="17" t="s">
        <v>97</v>
      </c>
      <c r="C87" s="51"/>
      <c r="D87" s="51"/>
      <c r="E87" s="18"/>
      <c r="F87" s="56"/>
      <c r="G87" s="56"/>
      <c r="J87" s="18"/>
      <c r="K87" s="51"/>
      <c r="L87" s="51"/>
    </row>
    <row r="88" spans="1:12" hidden="1" x14ac:dyDescent="0.2">
      <c r="A88" s="16" t="s">
        <v>98</v>
      </c>
      <c r="B88" s="17" t="s">
        <v>99</v>
      </c>
      <c r="C88" s="63"/>
      <c r="D88" s="51"/>
      <c r="E88" s="18"/>
      <c r="F88" s="56"/>
      <c r="G88" s="56"/>
      <c r="J88" s="18"/>
      <c r="K88" s="51"/>
      <c r="L88" s="51"/>
    </row>
    <row r="89" spans="1:12" hidden="1" x14ac:dyDescent="0.2">
      <c r="A89" s="16" t="s">
        <v>100</v>
      </c>
      <c r="B89" s="17" t="s">
        <v>101</v>
      </c>
      <c r="C89" s="51"/>
      <c r="D89" s="51"/>
      <c r="E89" s="18"/>
      <c r="F89" s="56"/>
      <c r="G89" s="56"/>
      <c r="J89" s="18"/>
      <c r="K89" s="51"/>
      <c r="L89" s="51"/>
    </row>
    <row r="90" spans="1:12" hidden="1" x14ac:dyDescent="0.2">
      <c r="A90" s="16" t="s">
        <v>102</v>
      </c>
      <c r="B90" s="17" t="s">
        <v>103</v>
      </c>
      <c r="C90" s="51"/>
      <c r="D90" s="51"/>
      <c r="E90" s="23"/>
      <c r="F90" s="56"/>
      <c r="G90" s="56"/>
      <c r="J90" s="18"/>
      <c r="K90" s="51"/>
      <c r="L90" s="51"/>
    </row>
    <row r="91" spans="1:12" hidden="1" x14ac:dyDescent="0.2">
      <c r="A91" s="11" t="s">
        <v>104</v>
      </c>
      <c r="B91" s="12" t="s">
        <v>105</v>
      </c>
      <c r="C91" s="60"/>
      <c r="D91" s="47"/>
      <c r="E91" s="25"/>
      <c r="F91" s="57"/>
      <c r="G91" s="57"/>
      <c r="J91" s="223"/>
      <c r="K91" s="3"/>
      <c r="L91" s="3"/>
    </row>
    <row r="92" spans="1:12" hidden="1" x14ac:dyDescent="0.2">
      <c r="A92" s="11" t="s">
        <v>106</v>
      </c>
      <c r="B92" s="12" t="s">
        <v>107</v>
      </c>
      <c r="C92" s="47"/>
      <c r="D92" s="47"/>
      <c r="E92" s="20"/>
      <c r="F92" s="57"/>
      <c r="G92" s="57"/>
      <c r="J92" s="223"/>
      <c r="K92" s="3"/>
      <c r="L92" s="3"/>
    </row>
    <row r="93" spans="1:12" hidden="1" x14ac:dyDescent="0.2">
      <c r="A93" s="11" t="s">
        <v>108</v>
      </c>
      <c r="B93" s="12" t="s">
        <v>109</v>
      </c>
      <c r="C93" s="47"/>
      <c r="D93" s="47"/>
      <c r="E93" s="20"/>
      <c r="F93" s="57"/>
      <c r="G93" s="57"/>
      <c r="J93" s="223"/>
      <c r="K93" s="3"/>
      <c r="L93" s="3"/>
    </row>
    <row r="94" spans="1:12" hidden="1" x14ac:dyDescent="0.2">
      <c r="A94" s="11" t="s">
        <v>110</v>
      </c>
      <c r="B94" s="12" t="s">
        <v>111</v>
      </c>
      <c r="C94" s="47"/>
      <c r="D94" s="47"/>
      <c r="E94" s="20"/>
      <c r="F94" s="57"/>
      <c r="G94" s="57"/>
      <c r="J94" s="97"/>
      <c r="K94" s="37"/>
      <c r="L94" s="37"/>
    </row>
    <row r="95" spans="1:12" hidden="1" x14ac:dyDescent="0.2">
      <c r="A95" s="45" t="s">
        <v>189</v>
      </c>
      <c r="B95" s="44" t="s">
        <v>188</v>
      </c>
      <c r="C95" s="49">
        <f>C96+C97</f>
        <v>0</v>
      </c>
      <c r="D95" s="49">
        <f>D96+D97</f>
        <v>0</v>
      </c>
      <c r="E95" s="49">
        <f>E96+E97</f>
        <v>0</v>
      </c>
      <c r="F95" s="49">
        <f>F96+F97</f>
        <v>0</v>
      </c>
      <c r="G95" s="49"/>
      <c r="J95" s="226"/>
      <c r="K95" s="194"/>
      <c r="L95" s="194"/>
    </row>
    <row r="96" spans="1:12" hidden="1" x14ac:dyDescent="0.2">
      <c r="A96" s="11" t="s">
        <v>112</v>
      </c>
      <c r="B96" s="12" t="s">
        <v>113</v>
      </c>
      <c r="C96" s="47"/>
      <c r="D96" s="47"/>
      <c r="E96" s="20"/>
      <c r="F96" s="57"/>
      <c r="G96" s="57"/>
      <c r="J96" s="223"/>
      <c r="K96" s="3"/>
      <c r="L96" s="3"/>
    </row>
    <row r="97" spans="1:12" hidden="1" x14ac:dyDescent="0.2">
      <c r="A97" s="11" t="s">
        <v>114</v>
      </c>
      <c r="B97" s="12" t="s">
        <v>115</v>
      </c>
      <c r="C97" s="47"/>
      <c r="D97" s="47"/>
      <c r="E97" s="20"/>
      <c r="F97" s="57"/>
      <c r="G97" s="57"/>
      <c r="J97" s="223"/>
      <c r="K97" s="3"/>
      <c r="L97" s="3"/>
    </row>
    <row r="98" spans="1:12" hidden="1" x14ac:dyDescent="0.2">
      <c r="A98" s="45" t="s">
        <v>181</v>
      </c>
      <c r="B98" s="46" t="s">
        <v>179</v>
      </c>
      <c r="C98" s="49">
        <f>C99+C100+C101</f>
        <v>0</v>
      </c>
      <c r="D98" s="49">
        <f>D99+D100+D101</f>
        <v>0</v>
      </c>
      <c r="E98" s="49">
        <f>E99+E100+E101</f>
        <v>0</v>
      </c>
      <c r="F98" s="49">
        <f>F99+F100+F101</f>
        <v>0</v>
      </c>
      <c r="G98" s="49"/>
      <c r="J98" s="97"/>
      <c r="K98" s="37"/>
      <c r="L98" s="37"/>
    </row>
    <row r="99" spans="1:12" hidden="1" x14ac:dyDescent="0.2">
      <c r="A99" s="11" t="s">
        <v>116</v>
      </c>
      <c r="B99" s="12" t="s">
        <v>117</v>
      </c>
      <c r="C99" s="47"/>
      <c r="D99" s="47"/>
      <c r="E99" s="20"/>
      <c r="F99" s="57"/>
      <c r="G99" s="57"/>
      <c r="J99" s="97"/>
      <c r="K99" s="37"/>
      <c r="L99" s="37"/>
    </row>
    <row r="100" spans="1:12" hidden="1" x14ac:dyDescent="0.2">
      <c r="A100" s="11" t="s">
        <v>118</v>
      </c>
      <c r="B100" s="13" t="s">
        <v>119</v>
      </c>
      <c r="C100" s="47"/>
      <c r="D100" s="47"/>
      <c r="E100" s="20"/>
      <c r="F100" s="57"/>
      <c r="G100" s="57"/>
      <c r="J100" s="97"/>
      <c r="K100" s="37"/>
      <c r="L100" s="37"/>
    </row>
    <row r="101" spans="1:12" hidden="1" x14ac:dyDescent="0.2">
      <c r="A101" s="11" t="s">
        <v>120</v>
      </c>
      <c r="B101" s="13" t="s">
        <v>125</v>
      </c>
      <c r="C101" s="57"/>
      <c r="D101" s="57"/>
      <c r="E101" s="20"/>
      <c r="F101" s="57"/>
      <c r="G101" s="57"/>
      <c r="J101" s="97"/>
      <c r="K101" s="37"/>
      <c r="L101" s="37"/>
    </row>
    <row r="102" spans="1:12" hidden="1" x14ac:dyDescent="0.2">
      <c r="A102" s="26"/>
      <c r="B102" s="44" t="s">
        <v>182</v>
      </c>
      <c r="C102" s="49">
        <f>C103</f>
        <v>0</v>
      </c>
      <c r="D102" s="49">
        <f>D103</f>
        <v>0</v>
      </c>
      <c r="E102" s="49">
        <f>E103</f>
        <v>0</v>
      </c>
      <c r="F102" s="49">
        <f>F103</f>
        <v>0</v>
      </c>
      <c r="G102" s="49"/>
      <c r="J102" s="226"/>
      <c r="K102" s="194"/>
      <c r="L102" s="194"/>
    </row>
    <row r="103" spans="1:12" hidden="1" x14ac:dyDescent="0.2">
      <c r="A103" s="11" t="s">
        <v>126</v>
      </c>
      <c r="B103" s="12" t="s">
        <v>127</v>
      </c>
      <c r="C103" s="48"/>
      <c r="D103" s="48"/>
      <c r="E103" s="20"/>
      <c r="F103" s="57"/>
      <c r="G103" s="57"/>
      <c r="J103" s="223"/>
      <c r="K103" s="3"/>
      <c r="L103" s="3"/>
    </row>
    <row r="104" spans="1:12" hidden="1" x14ac:dyDescent="0.2">
      <c r="A104" s="8"/>
      <c r="B104" s="8"/>
      <c r="C104" s="47"/>
      <c r="D104" s="47"/>
      <c r="E104" s="28"/>
      <c r="F104" s="57"/>
      <c r="G104" s="57"/>
      <c r="J104" s="97"/>
      <c r="K104" s="37"/>
      <c r="L104" s="37"/>
    </row>
    <row r="105" spans="1:12" x14ac:dyDescent="0.2">
      <c r="A105" s="29"/>
      <c r="B105" s="30" t="s">
        <v>128</v>
      </c>
      <c r="C105" s="31">
        <f>C4+C5+C7+C12+C13+C14+C15+C16+C17+C20+C24+C34+C37+C41+C52+C57+C64+C71+C78+C79+C80+C84+C85+C91+C92+C93+C94+C96+C97+C100+C101+C102+C104</f>
        <v>4134</v>
      </c>
      <c r="D105" s="31" t="e">
        <f>D4+D5+D7+D12+D13+D14+D15+D16+D17+D20+D24+D34+D37+D41+D52+D57+D64+D71+D78+D79+D80+D84+D85+D91+D92+D93+D94+D96+D97+D100+D101+D102+D104</f>
        <v>#VALUE!</v>
      </c>
      <c r="E105" s="31" t="e">
        <f>E4+E5+E7+E12+E13+E14+E15+E16+E17+E20+E24+E34+E37+E41+E52+E57+E64+E71+E78+E79+E80+E84+E85+E91+E92+E93+E94+E96+E97+E100+E101+E102+E104</f>
        <v>#VALUE!</v>
      </c>
      <c r="F105" s="31">
        <f>F4+F5+F7+F12+F13+F14+F15+F16+F17+F20+F24+F34+F37+F41+F52+F57+F64+F71+F78+F79+F80+F84+F85+F91+F92+F93+F94+F96+F97+F100+F101+F102+F104</f>
        <v>0</v>
      </c>
      <c r="G105" s="31"/>
      <c r="J105" s="199"/>
      <c r="K105" s="199"/>
      <c r="L105" s="198"/>
    </row>
    <row r="106" spans="1:12" x14ac:dyDescent="0.2">
      <c r="A106" s="29"/>
      <c r="B106" s="30"/>
      <c r="C106" s="59"/>
      <c r="D106" s="59"/>
      <c r="E106" s="67" t="e">
        <f>+D105+F105</f>
        <v>#VALUE!</v>
      </c>
      <c r="F106" s="198" t="s">
        <v>285</v>
      </c>
      <c r="G106" s="192"/>
      <c r="H106" s="195"/>
      <c r="J106" s="224"/>
      <c r="K106" s="37"/>
      <c r="L106" s="37"/>
    </row>
    <row r="107" spans="1:12" x14ac:dyDescent="0.2">
      <c r="A107" s="29"/>
      <c r="B107" s="30"/>
      <c r="C107" s="59"/>
      <c r="D107" s="59"/>
      <c r="E107" s="67" t="e">
        <f>-E106+E105</f>
        <v>#VALUE!</v>
      </c>
      <c r="F107" s="59" t="s">
        <v>286</v>
      </c>
      <c r="G107" s="120"/>
      <c r="H107" s="195"/>
      <c r="J107" s="97"/>
      <c r="K107" s="37"/>
      <c r="L107" s="37"/>
    </row>
    <row r="108" spans="1:12" x14ac:dyDescent="0.2">
      <c r="A108" s="33"/>
      <c r="B108" s="12" t="s">
        <v>129</v>
      </c>
      <c r="C108" s="15">
        <f>C109+C117+C133</f>
        <v>0</v>
      </c>
      <c r="D108" s="15">
        <f>D109+D117+D133</f>
        <v>0</v>
      </c>
      <c r="E108" s="15">
        <f>E109+E117+E133</f>
        <v>0</v>
      </c>
      <c r="F108" s="15">
        <f>F109+F117+F133</f>
        <v>0</v>
      </c>
      <c r="G108" s="15"/>
      <c r="J108" s="222"/>
      <c r="K108" s="222"/>
      <c r="L108" s="3"/>
    </row>
    <row r="109" spans="1:12" hidden="1" x14ac:dyDescent="0.2">
      <c r="A109" s="33" t="s">
        <v>156</v>
      </c>
      <c r="B109" s="27" t="s">
        <v>130</v>
      </c>
      <c r="C109" s="34">
        <f>SUM(C110:C116)</f>
        <v>0</v>
      </c>
      <c r="D109" s="34">
        <f>SUM(D110:D116)</f>
        <v>0</v>
      </c>
      <c r="E109" s="34">
        <f>SUM(E110:E116)</f>
        <v>0</v>
      </c>
      <c r="F109" s="34">
        <f>SUM(F110:F116)</f>
        <v>0</v>
      </c>
      <c r="G109" s="34"/>
      <c r="J109" s="225"/>
      <c r="K109" s="225"/>
      <c r="L109" s="194"/>
    </row>
    <row r="110" spans="1:12" hidden="1" x14ac:dyDescent="0.2">
      <c r="A110" s="16" t="s">
        <v>159</v>
      </c>
      <c r="B110" s="17" t="s">
        <v>166</v>
      </c>
      <c r="C110" s="63"/>
      <c r="D110" s="51"/>
      <c r="E110" s="18"/>
      <c r="F110" s="51"/>
      <c r="G110" s="51"/>
      <c r="J110" s="18"/>
      <c r="K110" s="51"/>
      <c r="L110" s="51"/>
    </row>
    <row r="111" spans="1:12" hidden="1" x14ac:dyDescent="0.2">
      <c r="A111" s="16" t="s">
        <v>160</v>
      </c>
      <c r="B111" s="17" t="s">
        <v>167</v>
      </c>
      <c r="C111" s="63"/>
      <c r="D111" s="51"/>
      <c r="E111" s="18"/>
      <c r="F111" s="51"/>
      <c r="G111" s="51"/>
      <c r="J111" s="18"/>
      <c r="K111" s="51"/>
      <c r="L111" s="51"/>
    </row>
    <row r="112" spans="1:12" hidden="1" x14ac:dyDescent="0.2">
      <c r="A112" s="16" t="s">
        <v>161</v>
      </c>
      <c r="B112" s="17" t="s">
        <v>131</v>
      </c>
      <c r="C112" s="63"/>
      <c r="D112" s="51"/>
      <c r="E112" s="18"/>
      <c r="F112" s="51"/>
      <c r="G112" s="51"/>
      <c r="J112" s="18"/>
      <c r="K112" s="51"/>
      <c r="L112" s="51"/>
    </row>
    <row r="113" spans="1:12" hidden="1" x14ac:dyDescent="0.2">
      <c r="A113" s="16" t="s">
        <v>162</v>
      </c>
      <c r="B113" s="17" t="s">
        <v>132</v>
      </c>
      <c r="C113" s="62"/>
      <c r="D113" s="51"/>
      <c r="E113" s="18"/>
      <c r="F113" s="51"/>
      <c r="G113" s="51"/>
      <c r="J113" s="18"/>
      <c r="K113" s="51"/>
      <c r="L113" s="51"/>
    </row>
    <row r="114" spans="1:12" hidden="1" x14ac:dyDescent="0.2">
      <c r="A114" s="16" t="s">
        <v>164</v>
      </c>
      <c r="B114" s="17" t="s">
        <v>168</v>
      </c>
      <c r="C114" s="62"/>
      <c r="D114" s="51"/>
      <c r="E114" s="18"/>
      <c r="F114" s="51"/>
      <c r="G114" s="51"/>
      <c r="J114" s="18"/>
      <c r="K114" s="51"/>
      <c r="L114" s="51"/>
    </row>
    <row r="115" spans="1:12" hidden="1" x14ac:dyDescent="0.2">
      <c r="A115" s="16" t="s">
        <v>165</v>
      </c>
      <c r="B115" s="17" t="s">
        <v>169</v>
      </c>
      <c r="C115" s="63"/>
      <c r="D115" s="51"/>
      <c r="E115" s="18"/>
      <c r="F115" s="51"/>
      <c r="G115" s="51"/>
      <c r="J115" s="18"/>
      <c r="K115" s="51"/>
      <c r="L115" s="51"/>
    </row>
    <row r="116" spans="1:12" hidden="1" x14ac:dyDescent="0.2">
      <c r="A116" s="16" t="s">
        <v>163</v>
      </c>
      <c r="B116" s="17" t="s">
        <v>176</v>
      </c>
      <c r="C116" s="62"/>
      <c r="D116" s="51"/>
      <c r="E116" s="18"/>
      <c r="F116" s="51"/>
      <c r="G116" s="51"/>
      <c r="J116" s="18"/>
      <c r="K116" s="51"/>
      <c r="L116" s="51"/>
    </row>
    <row r="117" spans="1:12" hidden="1" x14ac:dyDescent="0.2">
      <c r="A117" s="33" t="s">
        <v>157</v>
      </c>
      <c r="B117" s="27" t="s">
        <v>133</v>
      </c>
      <c r="C117" s="34">
        <f>SUM(C118:C132)</f>
        <v>0</v>
      </c>
      <c r="D117" s="34">
        <f>SUM(D118:D132)</f>
        <v>0</v>
      </c>
      <c r="E117" s="34">
        <f>SUM(E118:E132)</f>
        <v>0</v>
      </c>
      <c r="F117" s="34">
        <f>SUM(F118:F132)</f>
        <v>0</v>
      </c>
      <c r="G117" s="34"/>
      <c r="J117" s="226"/>
      <c r="K117" s="226"/>
      <c r="L117" s="226"/>
    </row>
    <row r="118" spans="1:12" hidden="1" x14ac:dyDescent="0.2">
      <c r="A118" s="16" t="s">
        <v>173</v>
      </c>
      <c r="B118" s="17" t="s">
        <v>138</v>
      </c>
      <c r="C118" s="42"/>
      <c r="D118" s="42"/>
      <c r="E118" s="42"/>
      <c r="F118" s="42"/>
      <c r="G118" s="42"/>
      <c r="J118" s="18"/>
      <c r="K118" s="51"/>
      <c r="L118" s="51"/>
    </row>
    <row r="119" spans="1:12" hidden="1" x14ac:dyDescent="0.2">
      <c r="A119" s="16" t="s">
        <v>173</v>
      </c>
      <c r="B119" s="17" t="s">
        <v>135</v>
      </c>
      <c r="C119" s="51"/>
      <c r="D119" s="51"/>
      <c r="E119" s="18"/>
      <c r="F119" s="51"/>
      <c r="G119" s="51"/>
      <c r="J119" s="18"/>
      <c r="K119" s="51"/>
      <c r="L119" s="51"/>
    </row>
    <row r="120" spans="1:12" hidden="1" x14ac:dyDescent="0.2">
      <c r="A120" s="16" t="s">
        <v>173</v>
      </c>
      <c r="B120" s="17" t="s">
        <v>196</v>
      </c>
      <c r="C120" s="51"/>
      <c r="D120" s="51"/>
      <c r="E120" s="18"/>
      <c r="F120" s="51"/>
      <c r="G120" s="51"/>
      <c r="J120" s="18"/>
      <c r="K120" s="51"/>
      <c r="L120" s="51"/>
    </row>
    <row r="121" spans="1:12" hidden="1" x14ac:dyDescent="0.2">
      <c r="A121" s="16" t="s">
        <v>173</v>
      </c>
      <c r="B121" s="17" t="s">
        <v>136</v>
      </c>
      <c r="C121" s="63"/>
      <c r="D121" s="51"/>
      <c r="E121" s="18"/>
      <c r="F121" s="51"/>
      <c r="G121" s="51"/>
      <c r="J121" s="18"/>
      <c r="K121" s="51"/>
      <c r="L121" s="51"/>
    </row>
    <row r="122" spans="1:12" hidden="1" x14ac:dyDescent="0.2">
      <c r="A122" s="16" t="s">
        <v>172</v>
      </c>
      <c r="B122" s="17" t="s">
        <v>134</v>
      </c>
      <c r="C122" s="62"/>
      <c r="D122" s="51"/>
      <c r="E122" s="18"/>
      <c r="F122" s="51"/>
      <c r="G122" s="51"/>
      <c r="J122" s="18"/>
      <c r="K122" s="51"/>
      <c r="L122" s="51"/>
    </row>
    <row r="123" spans="1:12" hidden="1" x14ac:dyDescent="0.2">
      <c r="A123" s="16" t="s">
        <v>174</v>
      </c>
      <c r="B123" s="17" t="s">
        <v>155</v>
      </c>
      <c r="C123" s="62"/>
      <c r="D123" s="51"/>
      <c r="E123" s="18"/>
      <c r="F123" s="51"/>
      <c r="G123" s="51"/>
      <c r="J123" s="18"/>
      <c r="K123" s="51"/>
      <c r="L123" s="51"/>
    </row>
    <row r="124" spans="1:12" hidden="1" x14ac:dyDescent="0.2">
      <c r="A124" s="16" t="s">
        <v>174</v>
      </c>
      <c r="B124" s="17" t="s">
        <v>150</v>
      </c>
      <c r="C124" s="63"/>
      <c r="D124" s="51"/>
      <c r="E124" s="18"/>
      <c r="F124" s="51"/>
      <c r="G124" s="51"/>
      <c r="J124" s="18"/>
      <c r="K124" s="51"/>
      <c r="L124" s="51"/>
    </row>
    <row r="125" spans="1:12" hidden="1" x14ac:dyDescent="0.2">
      <c r="A125" s="16" t="s">
        <v>174</v>
      </c>
      <c r="B125" s="19" t="s">
        <v>197</v>
      </c>
      <c r="C125" s="51"/>
      <c r="D125" s="51"/>
      <c r="E125" s="18"/>
      <c r="F125" s="51"/>
      <c r="G125" s="51"/>
      <c r="J125" s="18"/>
      <c r="K125" s="51"/>
      <c r="L125" s="51"/>
    </row>
    <row r="126" spans="1:12" hidden="1" x14ac:dyDescent="0.2">
      <c r="A126" s="16" t="s">
        <v>175</v>
      </c>
      <c r="B126" s="17" t="s">
        <v>137</v>
      </c>
      <c r="C126" s="51"/>
      <c r="D126" s="51"/>
      <c r="E126" s="18"/>
      <c r="F126" s="51"/>
      <c r="G126" s="51"/>
      <c r="J126" s="18"/>
      <c r="K126" s="51"/>
      <c r="L126" s="51"/>
    </row>
    <row r="127" spans="1:12" hidden="1" x14ac:dyDescent="0.2">
      <c r="A127" s="17" t="s">
        <v>175</v>
      </c>
      <c r="B127" s="17" t="s">
        <v>199</v>
      </c>
      <c r="C127" s="51"/>
      <c r="D127" s="51"/>
      <c r="E127" s="18"/>
      <c r="F127" s="51"/>
      <c r="G127" s="51"/>
      <c r="J127" s="18"/>
      <c r="K127" s="51"/>
      <c r="L127" s="51"/>
    </row>
    <row r="128" spans="1:12" hidden="1" x14ac:dyDescent="0.2">
      <c r="A128" s="16" t="s">
        <v>198</v>
      </c>
      <c r="B128" s="17" t="s">
        <v>192</v>
      </c>
      <c r="C128" s="51"/>
      <c r="D128" s="51"/>
      <c r="E128" s="18"/>
      <c r="F128" s="51"/>
      <c r="G128" s="51"/>
      <c r="J128" s="18"/>
      <c r="K128" s="51"/>
      <c r="L128" s="51"/>
    </row>
    <row r="129" spans="1:12" hidden="1" x14ac:dyDescent="0.2">
      <c r="A129" s="16" t="s">
        <v>198</v>
      </c>
      <c r="B129" s="66" t="s">
        <v>193</v>
      </c>
      <c r="C129" s="51"/>
      <c r="D129" s="51"/>
      <c r="E129" s="18"/>
      <c r="F129" s="51"/>
      <c r="G129" s="51"/>
      <c r="J129" s="97"/>
      <c r="K129" s="37"/>
      <c r="L129" s="37"/>
    </row>
    <row r="130" spans="1:12" hidden="1" x14ac:dyDescent="0.2">
      <c r="A130" s="16"/>
      <c r="B130" s="17"/>
      <c r="C130" s="51"/>
      <c r="D130" s="51"/>
      <c r="E130" s="18"/>
      <c r="F130" s="51"/>
      <c r="G130" s="51"/>
      <c r="J130" s="18"/>
      <c r="K130" s="51"/>
      <c r="L130" s="51"/>
    </row>
    <row r="131" spans="1:12" hidden="1" x14ac:dyDescent="0.2">
      <c r="A131" s="16"/>
      <c r="B131" s="19"/>
      <c r="C131" s="51"/>
      <c r="D131" s="51"/>
      <c r="E131" s="18"/>
      <c r="F131" s="51"/>
      <c r="G131" s="51"/>
      <c r="J131" s="97"/>
      <c r="K131" s="37"/>
      <c r="L131" s="37"/>
    </row>
    <row r="132" spans="1:12" hidden="1" x14ac:dyDescent="0.2">
      <c r="A132" s="16"/>
      <c r="B132" s="17"/>
      <c r="C132" s="51"/>
      <c r="D132" s="51"/>
      <c r="E132" s="18"/>
      <c r="F132" s="51"/>
      <c r="G132" s="51"/>
      <c r="J132" s="97"/>
      <c r="K132" s="37"/>
      <c r="L132" s="37"/>
    </row>
    <row r="133" spans="1:12" hidden="1" x14ac:dyDescent="0.2">
      <c r="A133" s="33" t="s">
        <v>158</v>
      </c>
      <c r="B133" s="27" t="s">
        <v>151</v>
      </c>
      <c r="C133" s="34">
        <f>SUM(C134:C135)</f>
        <v>0</v>
      </c>
      <c r="D133" s="34">
        <f>SUM(D134:D135)</f>
        <v>0</v>
      </c>
      <c r="E133" s="34">
        <f>SUM(E134:E135)</f>
        <v>0</v>
      </c>
      <c r="F133" s="34">
        <f>SUM(F134:F135)</f>
        <v>0</v>
      </c>
      <c r="G133" s="34"/>
      <c r="J133" s="226"/>
      <c r="K133" s="226"/>
      <c r="L133" s="194"/>
    </row>
    <row r="134" spans="1:12" hidden="1" x14ac:dyDescent="0.2">
      <c r="A134" s="16" t="s">
        <v>170</v>
      </c>
      <c r="B134" s="17" t="s">
        <v>152</v>
      </c>
      <c r="C134" s="51"/>
      <c r="D134" s="51"/>
      <c r="E134" s="18"/>
      <c r="F134" s="51"/>
      <c r="G134" s="51"/>
      <c r="J134" s="97"/>
      <c r="K134" s="37"/>
      <c r="L134" s="37"/>
    </row>
    <row r="135" spans="1:12" hidden="1" x14ac:dyDescent="0.2">
      <c r="A135" s="16"/>
      <c r="B135" s="17"/>
      <c r="C135" s="51"/>
      <c r="D135" s="51"/>
      <c r="E135" s="18"/>
      <c r="F135" s="51"/>
      <c r="G135" s="51"/>
      <c r="J135" s="97"/>
      <c r="K135" s="37"/>
      <c r="L135" s="37"/>
    </row>
    <row r="136" spans="1:12" x14ac:dyDescent="0.2">
      <c r="A136" s="35"/>
    </row>
    <row r="137" spans="1:12" x14ac:dyDescent="0.2">
      <c r="A137" s="38"/>
      <c r="B137" s="32"/>
      <c r="C137" s="32"/>
      <c r="D137" s="32"/>
    </row>
    <row r="139" spans="1:12" x14ac:dyDescent="0.2">
      <c r="A139" s="29"/>
      <c r="B139" s="32"/>
      <c r="C139" s="32"/>
      <c r="D139" s="32"/>
    </row>
    <row r="141" spans="1:12" x14ac:dyDescent="0.2">
      <c r="H141" s="234"/>
      <c r="I141" s="146"/>
      <c r="K141" s="2"/>
    </row>
    <row r="142" spans="1:12" x14ac:dyDescent="0.2">
      <c r="E142" s="8"/>
    </row>
    <row r="143" spans="1:12" x14ac:dyDescent="0.2">
      <c r="E143"/>
      <c r="G143"/>
      <c r="H143"/>
      <c r="I143"/>
      <c r="J143"/>
      <c r="K143"/>
    </row>
    <row r="144" spans="1:12" x14ac:dyDescent="0.2">
      <c r="E144"/>
      <c r="G144"/>
      <c r="H144"/>
      <c r="I144"/>
      <c r="J144"/>
      <c r="K144"/>
    </row>
    <row r="149" spans="2:4" x14ac:dyDescent="0.2">
      <c r="B149" s="39"/>
      <c r="C149" s="39"/>
      <c r="D149" s="39"/>
    </row>
    <row r="150" spans="2:4" x14ac:dyDescent="0.2">
      <c r="B150" s="40"/>
      <c r="C150" s="40"/>
      <c r="D150" s="40"/>
    </row>
    <row r="158" spans="2:4" x14ac:dyDescent="0.2">
      <c r="B158" s="41"/>
      <c r="C158" s="41"/>
      <c r="D158" s="41"/>
    </row>
    <row r="163" spans="2:4" x14ac:dyDescent="0.2">
      <c r="B163" s="41"/>
      <c r="C163" s="41"/>
      <c r="D163" s="41"/>
    </row>
    <row r="168" spans="2:4" x14ac:dyDescent="0.2">
      <c r="B168" s="30"/>
      <c r="C168" s="30"/>
      <c r="D168" s="30"/>
    </row>
  </sheetData>
  <phoneticPr fontId="0" type="noConversion"/>
  <printOptions gridLines="1"/>
  <pageMargins left="0.15748031496062992" right="0.75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workbookViewId="0">
      <selection activeCell="A2" sqref="A2"/>
    </sheetView>
  </sheetViews>
  <sheetFormatPr defaultRowHeight="12.75" x14ac:dyDescent="0.2"/>
  <cols>
    <col min="1" max="1" width="6.7109375" style="9" customWidth="1"/>
    <col min="2" max="2" width="41.85546875" style="36" customWidth="1"/>
    <col min="3" max="3" width="10.5703125" style="36" customWidth="1"/>
    <col min="4" max="4" width="16" style="36" customWidth="1"/>
    <col min="5" max="5" width="13.85546875" style="37" customWidth="1"/>
    <col min="6" max="7" width="9.85546875" style="8" customWidth="1"/>
    <col min="8" max="9" width="9.140625" style="8"/>
    <col min="10" max="10" width="11.7109375" style="8" customWidth="1"/>
    <col min="11" max="11" width="9.140625" style="8"/>
    <col min="12" max="12" width="12.140625" style="8" customWidth="1"/>
    <col min="13" max="16384" width="9.140625" style="8"/>
  </cols>
  <sheetData>
    <row r="1" spans="1:12" ht="15.75" x14ac:dyDescent="0.25">
      <c r="A1" s="5" t="s">
        <v>60</v>
      </c>
      <c r="B1" s="6"/>
      <c r="C1" s="6"/>
      <c r="D1" s="6"/>
      <c r="E1" s="7"/>
      <c r="F1" s="6"/>
      <c r="G1" s="6"/>
    </row>
    <row r="2" spans="1:12" ht="76.5" x14ac:dyDescent="0.2">
      <c r="B2" s="12" t="s">
        <v>356</v>
      </c>
      <c r="C2" s="6" t="s">
        <v>154</v>
      </c>
      <c r="D2" s="6" t="s">
        <v>153</v>
      </c>
      <c r="E2" s="10" t="s">
        <v>355</v>
      </c>
      <c r="F2" s="6" t="s">
        <v>270</v>
      </c>
      <c r="G2" s="6" t="s">
        <v>271</v>
      </c>
      <c r="J2" s="210" t="s">
        <v>263</v>
      </c>
      <c r="K2" s="8" t="s">
        <v>264</v>
      </c>
      <c r="L2" s="210" t="s">
        <v>263</v>
      </c>
    </row>
    <row r="3" spans="1:12" x14ac:dyDescent="0.2">
      <c r="A3" s="45" t="s">
        <v>187</v>
      </c>
      <c r="B3" s="44" t="s">
        <v>180</v>
      </c>
      <c r="C3" s="49" t="e">
        <f>SUM(C4:C5)</f>
        <v>#REF!</v>
      </c>
      <c r="D3" s="49" t="e">
        <f>SUM(D4:D5)</f>
        <v>#REF!</v>
      </c>
      <c r="E3" s="49" t="e">
        <f>SUM(E4:E5)</f>
        <v>#REF!</v>
      </c>
      <c r="F3" s="49" t="e">
        <f>SUM(F4:F5)</f>
        <v>#REF!</v>
      </c>
      <c r="G3" s="49"/>
      <c r="J3" s="221" t="e">
        <f>SUM(J4:J5)</f>
        <v>#REF!</v>
      </c>
      <c r="K3" s="221" t="e">
        <f>SUM(K4:K5)</f>
        <v>#REF!</v>
      </c>
      <c r="L3" s="221" t="e">
        <f>SUM(J3:K3)</f>
        <v>#REF!</v>
      </c>
    </row>
    <row r="4" spans="1:12" x14ac:dyDescent="0.2">
      <c r="A4" s="11" t="s">
        <v>177</v>
      </c>
      <c r="B4" s="12" t="s">
        <v>178</v>
      </c>
      <c r="C4" s="64"/>
      <c r="D4" s="47"/>
      <c r="E4" s="14"/>
      <c r="F4" s="54"/>
      <c r="G4" s="54"/>
      <c r="J4" s="223">
        <f>ROUND(FLOOR(E4/15.6466,0.001),2)</f>
        <v>0</v>
      </c>
      <c r="K4" s="3"/>
      <c r="L4" s="3">
        <f t="shared" ref="L4:L68" si="0">SUM(J4:K4)</f>
        <v>0</v>
      </c>
    </row>
    <row r="5" spans="1:12" x14ac:dyDescent="0.2">
      <c r="A5" s="11" t="s">
        <v>357</v>
      </c>
      <c r="B5" s="12" t="s">
        <v>358</v>
      </c>
      <c r="C5" s="50" t="e">
        <f>#REF!</f>
        <v>#REF!</v>
      </c>
      <c r="D5" s="50" t="e">
        <f>#REF!</f>
        <v>#REF!</v>
      </c>
      <c r="E5" s="50" t="e">
        <f>#REF!</f>
        <v>#REF!</v>
      </c>
      <c r="F5" s="50" t="e">
        <f>#REF!</f>
        <v>#REF!</v>
      </c>
      <c r="G5" s="50"/>
      <c r="J5" s="223" t="e">
        <f>#REF!</f>
        <v>#REF!</v>
      </c>
      <c r="K5" s="223" t="e">
        <f>#REF!</f>
        <v>#REF!</v>
      </c>
      <c r="L5" s="3" t="e">
        <f t="shared" si="0"/>
        <v>#REF!</v>
      </c>
    </row>
    <row r="6" spans="1:12" hidden="1" x14ac:dyDescent="0.2">
      <c r="A6" s="45" t="s">
        <v>184</v>
      </c>
      <c r="B6" s="44" t="s">
        <v>183</v>
      </c>
      <c r="C6" s="49">
        <f>C7+C12+C13+C14+C15+C16+C17+C20</f>
        <v>0</v>
      </c>
      <c r="D6" s="49">
        <f>D7+D12+D13+D14+D15+D16+D17+D20</f>
        <v>0</v>
      </c>
      <c r="E6" s="49">
        <f>E7+E12+E13+E14+E15+E16+E17+E20</f>
        <v>0</v>
      </c>
      <c r="F6" s="49">
        <f>F7+F12+F13+F14+F15+F16+F17+F20</f>
        <v>0</v>
      </c>
      <c r="G6" s="49"/>
      <c r="J6" s="221">
        <f>J7+J12+J13+J14+J15+J16+J17+J20</f>
        <v>0</v>
      </c>
      <c r="K6" s="221">
        <f>K7+K12+K13+K14+K15+K16+K17+K20</f>
        <v>0</v>
      </c>
      <c r="L6" s="221">
        <f>SUM(J6:K6)</f>
        <v>0</v>
      </c>
    </row>
    <row r="7" spans="1:12" hidden="1" x14ac:dyDescent="0.2">
      <c r="A7" s="11" t="s">
        <v>359</v>
      </c>
      <c r="B7" s="13" t="s">
        <v>360</v>
      </c>
      <c r="C7" s="53">
        <f>SUM(C8:C11)</f>
        <v>0</v>
      </c>
      <c r="D7" s="15">
        <f>SUM(D8:D11)</f>
        <v>0</v>
      </c>
      <c r="E7" s="15">
        <f>SUM(E8:E11)</f>
        <v>0</v>
      </c>
      <c r="F7" s="15">
        <f>SUM(F8:F11)</f>
        <v>0</v>
      </c>
      <c r="G7" s="15"/>
      <c r="J7" s="222">
        <f>SUM(J8:J11)</f>
        <v>0</v>
      </c>
      <c r="K7" s="222">
        <f>SUM(K8:K11)</f>
        <v>0</v>
      </c>
      <c r="L7" s="3">
        <f t="shared" si="0"/>
        <v>0</v>
      </c>
    </row>
    <row r="8" spans="1:12" hidden="1" x14ac:dyDescent="0.2">
      <c r="A8" s="16" t="s">
        <v>361</v>
      </c>
      <c r="B8" s="17" t="s">
        <v>362</v>
      </c>
      <c r="C8" s="52"/>
      <c r="D8" s="51"/>
      <c r="E8" s="18"/>
      <c r="F8" s="56"/>
      <c r="G8" s="56"/>
      <c r="J8" s="18">
        <f t="shared" ref="J8:J16" si="1">ROUND(FLOOR(E8/15.6466,0.001),2)</f>
        <v>0</v>
      </c>
      <c r="K8" s="51"/>
      <c r="L8" s="51">
        <f t="shared" si="0"/>
        <v>0</v>
      </c>
    </row>
    <row r="9" spans="1:12" hidden="1" x14ac:dyDescent="0.2">
      <c r="A9" s="16" t="s">
        <v>363</v>
      </c>
      <c r="B9" s="17" t="s">
        <v>364</v>
      </c>
      <c r="C9" s="52"/>
      <c r="D9" s="51"/>
      <c r="E9" s="18"/>
      <c r="F9" s="56"/>
      <c r="G9" s="56"/>
      <c r="J9" s="18">
        <f t="shared" si="1"/>
        <v>0</v>
      </c>
      <c r="K9" s="51"/>
      <c r="L9" s="51">
        <f t="shared" si="0"/>
        <v>0</v>
      </c>
    </row>
    <row r="10" spans="1:12" hidden="1" x14ac:dyDescent="0.2">
      <c r="A10" s="16" t="s">
        <v>365</v>
      </c>
      <c r="B10" s="17" t="s">
        <v>328</v>
      </c>
      <c r="C10" s="52"/>
      <c r="D10" s="51"/>
      <c r="E10" s="18"/>
      <c r="F10" s="56"/>
      <c r="G10" s="56"/>
      <c r="J10" s="18">
        <f t="shared" si="1"/>
        <v>0</v>
      </c>
      <c r="K10" s="51"/>
      <c r="L10" s="51">
        <f t="shared" si="0"/>
        <v>0</v>
      </c>
    </row>
    <row r="11" spans="1:12" hidden="1" x14ac:dyDescent="0.2">
      <c r="A11" s="16" t="s">
        <v>367</v>
      </c>
      <c r="B11" s="17" t="s">
        <v>368</v>
      </c>
      <c r="C11" s="52"/>
      <c r="D11" s="51"/>
      <c r="E11" s="18"/>
      <c r="F11" s="56"/>
      <c r="G11" s="56"/>
      <c r="J11" s="18">
        <f t="shared" si="1"/>
        <v>0</v>
      </c>
      <c r="K11" s="51"/>
      <c r="L11" s="51">
        <f t="shared" si="0"/>
        <v>0</v>
      </c>
    </row>
    <row r="12" spans="1:12" hidden="1" x14ac:dyDescent="0.2">
      <c r="A12" s="11" t="s">
        <v>369</v>
      </c>
      <c r="B12" s="12" t="s">
        <v>370</v>
      </c>
      <c r="C12" s="60"/>
      <c r="D12" s="47"/>
      <c r="E12" s="20"/>
      <c r="F12" s="57"/>
      <c r="G12" s="57"/>
      <c r="J12" s="223">
        <f t="shared" si="1"/>
        <v>0</v>
      </c>
      <c r="K12" s="3"/>
      <c r="L12" s="3">
        <f t="shared" si="0"/>
        <v>0</v>
      </c>
    </row>
    <row r="13" spans="1:12" hidden="1" x14ac:dyDescent="0.2">
      <c r="A13" s="21" t="s">
        <v>371</v>
      </c>
      <c r="B13" s="12" t="s">
        <v>202</v>
      </c>
      <c r="C13" s="60"/>
      <c r="D13" s="47"/>
      <c r="E13" s="22"/>
      <c r="F13" s="57"/>
      <c r="G13" s="57"/>
      <c r="J13" s="223">
        <f t="shared" si="1"/>
        <v>0</v>
      </c>
      <c r="K13" s="3"/>
      <c r="L13" s="3">
        <f t="shared" si="0"/>
        <v>0</v>
      </c>
    </row>
    <row r="14" spans="1:12" hidden="1" x14ac:dyDescent="0.2">
      <c r="A14" s="21" t="s">
        <v>372</v>
      </c>
      <c r="B14" s="12" t="s">
        <v>373</v>
      </c>
      <c r="C14" s="61"/>
      <c r="D14" s="47"/>
      <c r="E14" s="22"/>
      <c r="F14" s="57"/>
      <c r="G14" s="57"/>
      <c r="J14" s="223">
        <f t="shared" si="1"/>
        <v>0</v>
      </c>
      <c r="K14" s="3"/>
      <c r="L14" s="3">
        <f t="shared" si="0"/>
        <v>0</v>
      </c>
    </row>
    <row r="15" spans="1:12" hidden="1" x14ac:dyDescent="0.2">
      <c r="A15" s="21" t="s">
        <v>374</v>
      </c>
      <c r="B15" s="12" t="s">
        <v>375</v>
      </c>
      <c r="C15" s="60"/>
      <c r="D15" s="47"/>
      <c r="E15" s="22"/>
      <c r="F15" s="57"/>
      <c r="G15" s="57"/>
      <c r="J15" s="223">
        <f t="shared" si="1"/>
        <v>0</v>
      </c>
      <c r="K15" s="3"/>
      <c r="L15" s="3">
        <f t="shared" si="0"/>
        <v>0</v>
      </c>
    </row>
    <row r="16" spans="1:12" hidden="1" x14ac:dyDescent="0.2">
      <c r="A16" s="21" t="s">
        <v>376</v>
      </c>
      <c r="B16" s="12" t="s">
        <v>377</v>
      </c>
      <c r="C16" s="60"/>
      <c r="D16" s="47"/>
      <c r="E16" s="22"/>
      <c r="F16" s="57"/>
      <c r="G16" s="57"/>
      <c r="J16" s="223">
        <f t="shared" si="1"/>
        <v>0</v>
      </c>
      <c r="K16" s="3"/>
      <c r="L16" s="3">
        <f t="shared" si="0"/>
        <v>0</v>
      </c>
    </row>
    <row r="17" spans="1:12" hidden="1" x14ac:dyDescent="0.2">
      <c r="A17" s="11" t="s">
        <v>378</v>
      </c>
      <c r="B17" s="12" t="s">
        <v>379</v>
      </c>
      <c r="C17" s="20">
        <f>SUM(C18:C19)</f>
        <v>0</v>
      </c>
      <c r="D17" s="20">
        <f>SUM(D18:D19)</f>
        <v>0</v>
      </c>
      <c r="E17" s="20">
        <f>SUM(E18:E19)</f>
        <v>0</v>
      </c>
      <c r="F17" s="20">
        <f>SUM(F18:F19)</f>
        <v>0</v>
      </c>
      <c r="G17" s="20"/>
      <c r="J17" s="223">
        <f>SUM(J18:J19)</f>
        <v>0</v>
      </c>
      <c r="K17" s="223">
        <f>SUM(K18:K19)</f>
        <v>0</v>
      </c>
      <c r="L17" s="3">
        <f t="shared" si="0"/>
        <v>0</v>
      </c>
    </row>
    <row r="18" spans="1:12" hidden="1" x14ac:dyDescent="0.2">
      <c r="A18" s="16" t="s">
        <v>380</v>
      </c>
      <c r="B18" s="17" t="s">
        <v>381</v>
      </c>
      <c r="C18" s="51"/>
      <c r="D18" s="51"/>
      <c r="E18" s="18">
        <f>E8*33%</f>
        <v>0</v>
      </c>
      <c r="F18" s="18">
        <f>F8*33%</f>
        <v>0</v>
      </c>
      <c r="G18" s="18"/>
      <c r="J18" s="18">
        <f>ROUND(FLOOR(E18/15.6466,0.001),2)</f>
        <v>0</v>
      </c>
      <c r="K18" s="51"/>
      <c r="L18" s="51">
        <f t="shared" si="0"/>
        <v>0</v>
      </c>
    </row>
    <row r="19" spans="1:12" hidden="1" x14ac:dyDescent="0.2">
      <c r="A19" s="16" t="s">
        <v>382</v>
      </c>
      <c r="B19" s="17" t="s">
        <v>383</v>
      </c>
      <c r="C19" s="51"/>
      <c r="D19" s="51"/>
      <c r="E19" s="18">
        <f>(E9+E10+E11+E12)*33%</f>
        <v>0</v>
      </c>
      <c r="F19" s="18">
        <f>(F9+F10+F11+F12)*33%</f>
        <v>0</v>
      </c>
      <c r="G19" s="18"/>
      <c r="J19" s="18">
        <f>ROUND(FLOOR(E19/15.6466,0.001),2)</f>
        <v>0</v>
      </c>
      <c r="K19" s="51"/>
      <c r="L19" s="51">
        <f t="shared" si="0"/>
        <v>0</v>
      </c>
    </row>
    <row r="20" spans="1:12" hidden="1" x14ac:dyDescent="0.2">
      <c r="A20" s="11" t="s">
        <v>384</v>
      </c>
      <c r="B20" s="12" t="s">
        <v>385</v>
      </c>
      <c r="C20" s="20">
        <f>SUM(C21:C22)</f>
        <v>0</v>
      </c>
      <c r="D20" s="20">
        <f>SUM(D21:D22)</f>
        <v>0</v>
      </c>
      <c r="E20" s="20">
        <f>SUM(E21:E22)</f>
        <v>0</v>
      </c>
      <c r="F20" s="20">
        <f>SUM(F21:F22)</f>
        <v>0</v>
      </c>
      <c r="G20" s="20"/>
      <c r="J20" s="223">
        <f>SUM(J21:J22)</f>
        <v>0</v>
      </c>
      <c r="K20" s="223">
        <f>SUM(K21:K22)</f>
        <v>0</v>
      </c>
      <c r="L20" s="3">
        <f t="shared" si="0"/>
        <v>0</v>
      </c>
    </row>
    <row r="21" spans="1:12" hidden="1" x14ac:dyDescent="0.2">
      <c r="A21" s="16" t="s">
        <v>386</v>
      </c>
      <c r="B21" s="17" t="s">
        <v>387</v>
      </c>
      <c r="C21" s="51"/>
      <c r="D21" s="51"/>
      <c r="E21" s="18">
        <f>E8*1.4%</f>
        <v>0</v>
      </c>
      <c r="F21" s="18">
        <f>F8*1.4%</f>
        <v>0</v>
      </c>
      <c r="G21" s="18"/>
      <c r="J21" s="18">
        <f>ROUND(FLOOR(E21/15.6466,0.001),2)</f>
        <v>0</v>
      </c>
      <c r="K21" s="51"/>
      <c r="L21" s="51">
        <f t="shared" si="0"/>
        <v>0</v>
      </c>
    </row>
    <row r="22" spans="1:12" hidden="1" x14ac:dyDescent="0.2">
      <c r="A22" s="16" t="s">
        <v>388</v>
      </c>
      <c r="B22" s="17" t="s">
        <v>389</v>
      </c>
      <c r="C22" s="51"/>
      <c r="D22" s="51"/>
      <c r="E22" s="18">
        <f>(E9+E10+E11+E12)*1.4%</f>
        <v>0</v>
      </c>
      <c r="F22" s="18">
        <f>(F9+F10+F11+F12)*1.4%</f>
        <v>0</v>
      </c>
      <c r="G22" s="18"/>
      <c r="J22" s="18">
        <f>ROUND(FLOOR(E22/15.6466,0.001),2)</f>
        <v>0</v>
      </c>
      <c r="K22" s="51"/>
      <c r="L22" s="51">
        <f t="shared" si="0"/>
        <v>0</v>
      </c>
    </row>
    <row r="23" spans="1:12" s="39" customFormat="1" hidden="1" x14ac:dyDescent="0.2">
      <c r="A23" s="45" t="s">
        <v>186</v>
      </c>
      <c r="B23" s="44" t="s">
        <v>185</v>
      </c>
      <c r="C23" s="49">
        <f>C24+C34+C37+C41+C52+C57+C64+C71+C78+C79+C80+C84+C85+C91+C92+C93+C94</f>
        <v>0</v>
      </c>
      <c r="D23" s="49">
        <f>D24+D34+D37+D41+D52+D57+D64+D71+D78+D79+D80+D84+D85+D91+D92+D93+D94</f>
        <v>0</v>
      </c>
      <c r="E23" s="49">
        <f>E24+E34+E37+E41+E52+E57+E64+E71+E78+E79+E80+E84+E85+E91+E92+E93+E94</f>
        <v>0</v>
      </c>
      <c r="F23" s="49">
        <f>F24+F34+F37+F41+F52+F57+F64+F71+F78+F79+F80+F84+F85+F91+F92+F93+F94</f>
        <v>0</v>
      </c>
      <c r="G23" s="49"/>
      <c r="J23" s="49">
        <f>J24+J34+J37+J41+J52+J57+J64+J71+J78+J79+J80+J84+J85+J91+J92+J93+J94</f>
        <v>0</v>
      </c>
      <c r="K23" s="49">
        <f>K24+K34+K37+K41+K52+K57+K64+K71+K78+K79+K80+K84+K85+K91+K92+K93+K94</f>
        <v>0</v>
      </c>
      <c r="L23" s="194">
        <f t="shared" si="0"/>
        <v>0</v>
      </c>
    </row>
    <row r="24" spans="1:12" hidden="1" x14ac:dyDescent="0.2">
      <c r="A24" s="11" t="s">
        <v>390</v>
      </c>
      <c r="B24" s="12" t="s">
        <v>391</v>
      </c>
      <c r="C24" s="20">
        <f>SUM(C25:C33)</f>
        <v>0</v>
      </c>
      <c r="D24" s="20">
        <f>SUM(D25:D33)</f>
        <v>0</v>
      </c>
      <c r="E24" s="20">
        <f>SUM(E25:E33)</f>
        <v>0</v>
      </c>
      <c r="F24" s="20">
        <f>SUM(F25:F33)</f>
        <v>0</v>
      </c>
      <c r="G24" s="20"/>
      <c r="J24" s="223">
        <f>SUM(J25:J33)</f>
        <v>0</v>
      </c>
      <c r="K24" s="223">
        <f>SUM(K25:K33)</f>
        <v>0</v>
      </c>
      <c r="L24" s="3">
        <f t="shared" si="0"/>
        <v>0</v>
      </c>
    </row>
    <row r="25" spans="1:12" hidden="1" x14ac:dyDescent="0.2">
      <c r="A25" s="16" t="s">
        <v>392</v>
      </c>
      <c r="B25" s="17" t="s">
        <v>393</v>
      </c>
      <c r="C25" s="63"/>
      <c r="D25" s="51"/>
      <c r="E25" s="18"/>
      <c r="F25" s="56"/>
      <c r="G25" s="56"/>
      <c r="J25" s="18">
        <f t="shared" ref="J25:J33" si="2">ROUND(FLOOR(E25/15.6466,0.001),2)</f>
        <v>0</v>
      </c>
      <c r="K25" s="51"/>
      <c r="L25" s="51">
        <f t="shared" si="0"/>
        <v>0</v>
      </c>
    </row>
    <row r="26" spans="1:12" hidden="1" x14ac:dyDescent="0.2">
      <c r="A26" s="16" t="s">
        <v>394</v>
      </c>
      <c r="B26" s="17" t="s">
        <v>395</v>
      </c>
      <c r="C26" s="63"/>
      <c r="D26" s="51"/>
      <c r="E26" s="18"/>
      <c r="F26" s="56"/>
      <c r="G26" s="56"/>
      <c r="J26" s="18">
        <f t="shared" si="2"/>
        <v>0</v>
      </c>
      <c r="K26" s="51"/>
      <c r="L26" s="51">
        <f t="shared" si="0"/>
        <v>0</v>
      </c>
    </row>
    <row r="27" spans="1:12" hidden="1" x14ac:dyDescent="0.2">
      <c r="A27" s="16" t="s">
        <v>396</v>
      </c>
      <c r="B27" s="17" t="s">
        <v>397</v>
      </c>
      <c r="C27" s="63"/>
      <c r="D27" s="51"/>
      <c r="E27" s="18"/>
      <c r="F27" s="56"/>
      <c r="G27" s="56"/>
      <c r="J27" s="18">
        <f t="shared" si="2"/>
        <v>0</v>
      </c>
      <c r="K27" s="51"/>
      <c r="L27" s="51">
        <f t="shared" si="0"/>
        <v>0</v>
      </c>
    </row>
    <row r="28" spans="1:12" hidden="1" x14ac:dyDescent="0.2">
      <c r="A28" s="16" t="s">
        <v>398</v>
      </c>
      <c r="B28" s="17" t="s">
        <v>399</v>
      </c>
      <c r="C28" s="63"/>
      <c r="D28" s="51"/>
      <c r="E28" s="18"/>
      <c r="F28" s="56"/>
      <c r="G28" s="56"/>
      <c r="J28" s="18">
        <f t="shared" si="2"/>
        <v>0</v>
      </c>
      <c r="K28" s="51"/>
      <c r="L28" s="51">
        <f t="shared" si="0"/>
        <v>0</v>
      </c>
    </row>
    <row r="29" spans="1:12" hidden="1" x14ac:dyDescent="0.2">
      <c r="A29" s="16" t="s">
        <v>400</v>
      </c>
      <c r="B29" s="17" t="s">
        <v>401</v>
      </c>
      <c r="C29" s="63"/>
      <c r="D29" s="51"/>
      <c r="E29" s="18"/>
      <c r="F29" s="56"/>
      <c r="G29" s="56"/>
      <c r="J29" s="18">
        <f t="shared" si="2"/>
        <v>0</v>
      </c>
      <c r="K29" s="51"/>
      <c r="L29" s="51">
        <f t="shared" si="0"/>
        <v>0</v>
      </c>
    </row>
    <row r="30" spans="1:12" hidden="1" x14ac:dyDescent="0.2">
      <c r="A30" s="16" t="s">
        <v>402</v>
      </c>
      <c r="B30" s="17" t="s">
        <v>403</v>
      </c>
      <c r="C30" s="63"/>
      <c r="D30" s="51"/>
      <c r="E30" s="18"/>
      <c r="F30" s="56"/>
      <c r="G30" s="56"/>
      <c r="J30" s="18">
        <f t="shared" si="2"/>
        <v>0</v>
      </c>
      <c r="K30" s="51"/>
      <c r="L30" s="51">
        <f t="shared" si="0"/>
        <v>0</v>
      </c>
    </row>
    <row r="31" spans="1:12" hidden="1" x14ac:dyDescent="0.2">
      <c r="A31" s="16" t="s">
        <v>404</v>
      </c>
      <c r="B31" s="17" t="s">
        <v>405</v>
      </c>
      <c r="C31" s="63"/>
      <c r="D31" s="51"/>
      <c r="E31" s="18"/>
      <c r="F31" s="56"/>
      <c r="G31" s="56"/>
      <c r="J31" s="18">
        <f t="shared" si="2"/>
        <v>0</v>
      </c>
      <c r="K31" s="51"/>
      <c r="L31" s="51">
        <f t="shared" si="0"/>
        <v>0</v>
      </c>
    </row>
    <row r="32" spans="1:12" hidden="1" x14ac:dyDescent="0.2">
      <c r="A32" s="16" t="s">
        <v>406</v>
      </c>
      <c r="B32" s="17" t="s">
        <v>407</v>
      </c>
      <c r="C32" s="63"/>
      <c r="D32" s="51"/>
      <c r="E32" s="18"/>
      <c r="F32" s="56"/>
      <c r="G32" s="56"/>
      <c r="J32" s="18">
        <f t="shared" si="2"/>
        <v>0</v>
      </c>
      <c r="K32" s="51"/>
      <c r="L32" s="51">
        <f t="shared" si="0"/>
        <v>0</v>
      </c>
    </row>
    <row r="33" spans="1:12" hidden="1" x14ac:dyDescent="0.2">
      <c r="A33" s="16" t="s">
        <v>408</v>
      </c>
      <c r="B33" s="17" t="s">
        <v>409</v>
      </c>
      <c r="C33" s="63"/>
      <c r="D33" s="51"/>
      <c r="E33" s="18"/>
      <c r="F33" s="56"/>
      <c r="G33" s="56"/>
      <c r="J33" s="18">
        <f t="shared" si="2"/>
        <v>0</v>
      </c>
      <c r="K33" s="51"/>
      <c r="L33" s="51">
        <f t="shared" si="0"/>
        <v>0</v>
      </c>
    </row>
    <row r="34" spans="1:12" hidden="1" x14ac:dyDescent="0.2">
      <c r="A34" s="11" t="s">
        <v>410</v>
      </c>
      <c r="B34" s="12" t="s">
        <v>411</v>
      </c>
      <c r="C34" s="20">
        <f>SUM(C35:C36)</f>
        <v>0</v>
      </c>
      <c r="D34" s="20">
        <f>SUM(D35:D36)</f>
        <v>0</v>
      </c>
      <c r="E34" s="20">
        <f>SUM(E35:E36)</f>
        <v>0</v>
      </c>
      <c r="F34" s="20">
        <f>SUM(F35:F36)</f>
        <v>0</v>
      </c>
      <c r="G34" s="20"/>
      <c r="J34" s="223">
        <f>SUM(J35)</f>
        <v>0</v>
      </c>
      <c r="K34" s="223">
        <f>SUM(K35)</f>
        <v>0</v>
      </c>
      <c r="L34" s="223">
        <f>SUM(L35)</f>
        <v>0</v>
      </c>
    </row>
    <row r="35" spans="1:12" hidden="1" x14ac:dyDescent="0.2">
      <c r="A35" s="16" t="s">
        <v>412</v>
      </c>
      <c r="B35" s="17" t="s">
        <v>413</v>
      </c>
      <c r="C35" s="51"/>
      <c r="D35" s="51"/>
      <c r="E35" s="18"/>
      <c r="F35" s="51"/>
      <c r="G35" s="51"/>
      <c r="J35" s="228">
        <f>ROUND(FLOOR(E35/15.6466,0.001),2)</f>
        <v>0</v>
      </c>
      <c r="K35" s="229"/>
      <c r="L35" s="229">
        <f t="shared" si="0"/>
        <v>0</v>
      </c>
    </row>
    <row r="36" spans="1:12" hidden="1" x14ac:dyDescent="0.2">
      <c r="A36" s="16" t="s">
        <v>414</v>
      </c>
      <c r="B36" s="17" t="s">
        <v>415</v>
      </c>
      <c r="C36" s="51"/>
      <c r="D36" s="51"/>
      <c r="E36" s="18"/>
      <c r="F36" s="51"/>
      <c r="G36" s="51"/>
      <c r="J36" s="228">
        <f>ROUND(FLOOR(E36/15.6466,0.001),2)</f>
        <v>0</v>
      </c>
      <c r="K36" s="229"/>
      <c r="L36" s="229">
        <f t="shared" si="0"/>
        <v>0</v>
      </c>
    </row>
    <row r="37" spans="1:12" hidden="1" x14ac:dyDescent="0.2">
      <c r="A37" s="11" t="s">
        <v>416</v>
      </c>
      <c r="B37" s="12" t="s">
        <v>417</v>
      </c>
      <c r="C37" s="20">
        <f>SUM(C38:C40)</f>
        <v>0</v>
      </c>
      <c r="D37" s="20">
        <f>SUM(D38:D40)</f>
        <v>0</v>
      </c>
      <c r="E37" s="20">
        <f>SUM(E38:E40)</f>
        <v>0</v>
      </c>
      <c r="F37" s="20">
        <f>SUM(F38:F40)</f>
        <v>0</v>
      </c>
      <c r="G37" s="20"/>
      <c r="J37" s="223">
        <f>SUM(J38:J40)</f>
        <v>0</v>
      </c>
      <c r="K37" s="223">
        <f>SUM(K38:K40)</f>
        <v>0</v>
      </c>
      <c r="L37" s="3">
        <f t="shared" si="0"/>
        <v>0</v>
      </c>
    </row>
    <row r="38" spans="1:12" hidden="1" x14ac:dyDescent="0.2">
      <c r="A38" s="16" t="s">
        <v>418</v>
      </c>
      <c r="B38" s="17" t="s">
        <v>419</v>
      </c>
      <c r="C38" s="63"/>
      <c r="D38" s="51"/>
      <c r="E38" s="18"/>
      <c r="F38" s="51"/>
      <c r="G38" s="51"/>
      <c r="J38" s="18">
        <f>ROUND(FLOOR(E38/15.6466,0.001),2)</f>
        <v>0</v>
      </c>
      <c r="K38" s="51"/>
      <c r="L38" s="51">
        <f t="shared" si="0"/>
        <v>0</v>
      </c>
    </row>
    <row r="39" spans="1:12" hidden="1" x14ac:dyDescent="0.2">
      <c r="A39" s="16" t="s">
        <v>420</v>
      </c>
      <c r="B39" s="17" t="s">
        <v>421</v>
      </c>
      <c r="C39" s="63"/>
      <c r="D39" s="51"/>
      <c r="E39" s="18"/>
      <c r="F39" s="51"/>
      <c r="G39" s="51"/>
      <c r="J39" s="18">
        <f>ROUND(FLOOR(E39/15.6466,0.001),2)</f>
        <v>0</v>
      </c>
      <c r="K39" s="51"/>
      <c r="L39" s="51">
        <f t="shared" si="0"/>
        <v>0</v>
      </c>
    </row>
    <row r="40" spans="1:12" hidden="1" x14ac:dyDescent="0.2">
      <c r="A40" s="16" t="s">
        <v>422</v>
      </c>
      <c r="B40" s="17" t="s">
        <v>423</v>
      </c>
      <c r="C40" s="63"/>
      <c r="D40" s="51"/>
      <c r="E40" s="18"/>
      <c r="F40" s="51"/>
      <c r="G40" s="51"/>
      <c r="J40" s="18">
        <f>ROUND(FLOOR(E40/15.6466,0.001),2)</f>
        <v>0</v>
      </c>
      <c r="K40" s="51"/>
      <c r="L40" s="51">
        <f t="shared" si="0"/>
        <v>0</v>
      </c>
    </row>
    <row r="41" spans="1:12" hidden="1" x14ac:dyDescent="0.2">
      <c r="A41" s="11" t="s">
        <v>424</v>
      </c>
      <c r="B41" s="12" t="s">
        <v>425</v>
      </c>
      <c r="C41" s="20">
        <f>SUM(C43:C51)</f>
        <v>0</v>
      </c>
      <c r="D41" s="20">
        <f>SUM(D43:D51)</f>
        <v>0</v>
      </c>
      <c r="E41" s="20">
        <f>SUM(E43:E51)</f>
        <v>0</v>
      </c>
      <c r="F41" s="20">
        <f>SUM(F43:F51)</f>
        <v>0</v>
      </c>
      <c r="G41" s="20"/>
      <c r="J41" s="223">
        <f>SUM(J43:J51)</f>
        <v>0</v>
      </c>
      <c r="K41" s="223">
        <f>SUM(K43:K51)</f>
        <v>0</v>
      </c>
      <c r="L41" s="3">
        <f t="shared" si="0"/>
        <v>0</v>
      </c>
    </row>
    <row r="42" spans="1:12" hidden="1" x14ac:dyDescent="0.2">
      <c r="A42" s="11"/>
      <c r="B42" s="12"/>
      <c r="C42" s="20"/>
      <c r="D42" s="20"/>
      <c r="E42" s="20"/>
      <c r="F42" s="20"/>
      <c r="G42" s="20"/>
      <c r="J42" s="223"/>
      <c r="K42" s="223"/>
      <c r="L42" s="3"/>
    </row>
    <row r="43" spans="1:12" hidden="1" x14ac:dyDescent="0.2">
      <c r="A43" s="16" t="s">
        <v>426</v>
      </c>
      <c r="B43" s="17" t="s">
        <v>427</v>
      </c>
      <c r="C43" s="63"/>
      <c r="D43" s="51"/>
      <c r="E43" s="18"/>
      <c r="F43" s="56"/>
      <c r="G43" s="56"/>
      <c r="J43" s="18">
        <f t="shared" ref="J43:J63" si="3">ROUND(FLOOR(E43/15.6466,0.001),2)</f>
        <v>0</v>
      </c>
      <c r="K43" s="51"/>
      <c r="L43" s="51">
        <f t="shared" si="0"/>
        <v>0</v>
      </c>
    </row>
    <row r="44" spans="1:12" hidden="1" x14ac:dyDescent="0.2">
      <c r="A44" s="16" t="s">
        <v>428</v>
      </c>
      <c r="B44" s="17" t="s">
        <v>2</v>
      </c>
      <c r="C44" s="63"/>
      <c r="D44" s="51"/>
      <c r="E44" s="18"/>
      <c r="F44" s="56"/>
      <c r="G44" s="56"/>
      <c r="J44" s="18">
        <f t="shared" si="3"/>
        <v>0</v>
      </c>
      <c r="K44" s="51"/>
      <c r="L44" s="51">
        <f t="shared" si="0"/>
        <v>0</v>
      </c>
    </row>
    <row r="45" spans="1:12" hidden="1" x14ac:dyDescent="0.2">
      <c r="A45" s="16" t="s">
        <v>3</v>
      </c>
      <c r="B45" s="17" t="s">
        <v>4</v>
      </c>
      <c r="C45" s="63"/>
      <c r="D45" s="51"/>
      <c r="E45" s="18"/>
      <c r="F45" s="56"/>
      <c r="G45" s="56"/>
      <c r="J45" s="18">
        <f t="shared" si="3"/>
        <v>0</v>
      </c>
      <c r="K45" s="51"/>
      <c r="L45" s="51">
        <f t="shared" si="0"/>
        <v>0</v>
      </c>
    </row>
    <row r="46" spans="1:12" hidden="1" x14ac:dyDescent="0.2">
      <c r="A46" s="16" t="s">
        <v>5</v>
      </c>
      <c r="B46" s="17" t="s">
        <v>6</v>
      </c>
      <c r="C46" s="63"/>
      <c r="D46" s="51"/>
      <c r="E46" s="18"/>
      <c r="F46" s="56"/>
      <c r="G46" s="56"/>
      <c r="J46" s="18">
        <f t="shared" si="3"/>
        <v>0</v>
      </c>
      <c r="K46" s="56"/>
      <c r="L46" s="51">
        <f t="shared" si="0"/>
        <v>0</v>
      </c>
    </row>
    <row r="47" spans="1:12" hidden="1" x14ac:dyDescent="0.2">
      <c r="A47" s="16" t="s">
        <v>7</v>
      </c>
      <c r="B47" s="17" t="s">
        <v>8</v>
      </c>
      <c r="C47" s="63"/>
      <c r="D47" s="51"/>
      <c r="E47" s="18"/>
      <c r="F47" s="56"/>
      <c r="G47" s="56"/>
      <c r="J47" s="18">
        <f t="shared" si="3"/>
        <v>0</v>
      </c>
      <c r="K47" s="51"/>
      <c r="L47" s="51">
        <f t="shared" si="0"/>
        <v>0</v>
      </c>
    </row>
    <row r="48" spans="1:12" hidden="1" x14ac:dyDescent="0.2">
      <c r="A48" s="16" t="s">
        <v>9</v>
      </c>
      <c r="B48" s="17" t="s">
        <v>10</v>
      </c>
      <c r="C48" s="63"/>
      <c r="D48" s="51"/>
      <c r="E48" s="18"/>
      <c r="F48" s="56"/>
      <c r="G48" s="56"/>
      <c r="J48" s="18">
        <f t="shared" si="3"/>
        <v>0</v>
      </c>
      <c r="K48" s="51"/>
      <c r="L48" s="51">
        <f t="shared" si="0"/>
        <v>0</v>
      </c>
    </row>
    <row r="49" spans="1:12" hidden="1" x14ac:dyDescent="0.2">
      <c r="A49" s="16" t="s">
        <v>11</v>
      </c>
      <c r="B49" s="17" t="s">
        <v>12</v>
      </c>
      <c r="C49" s="62"/>
      <c r="D49" s="51"/>
      <c r="E49" s="18"/>
      <c r="F49" s="56"/>
      <c r="G49" s="56"/>
      <c r="J49" s="18">
        <f t="shared" si="3"/>
        <v>0</v>
      </c>
      <c r="K49" s="51"/>
      <c r="L49" s="51">
        <f t="shared" si="0"/>
        <v>0</v>
      </c>
    </row>
    <row r="50" spans="1:12" hidden="1" x14ac:dyDescent="0.2">
      <c r="A50" s="16" t="s">
        <v>13</v>
      </c>
      <c r="B50" s="17" t="s">
        <v>14</v>
      </c>
      <c r="C50" s="63"/>
      <c r="D50" s="51"/>
      <c r="E50" s="18"/>
      <c r="F50" s="56"/>
      <c r="G50" s="56"/>
      <c r="J50" s="18">
        <f t="shared" si="3"/>
        <v>0</v>
      </c>
      <c r="K50" s="51"/>
      <c r="L50" s="51">
        <f t="shared" si="0"/>
        <v>0</v>
      </c>
    </row>
    <row r="51" spans="1:12" hidden="1" x14ac:dyDescent="0.2">
      <c r="A51" s="16" t="s">
        <v>15</v>
      </c>
      <c r="B51" s="17" t="s">
        <v>16</v>
      </c>
      <c r="C51" s="63"/>
      <c r="D51" s="51"/>
      <c r="E51" s="18"/>
      <c r="F51" s="56"/>
      <c r="G51" s="56"/>
      <c r="J51" s="18">
        <f t="shared" si="3"/>
        <v>0</v>
      </c>
      <c r="K51" s="51"/>
      <c r="L51" s="51">
        <f t="shared" si="0"/>
        <v>0</v>
      </c>
    </row>
    <row r="52" spans="1:12" hidden="1" x14ac:dyDescent="0.2">
      <c r="A52" s="11" t="s">
        <v>17</v>
      </c>
      <c r="B52" s="12" t="s">
        <v>18</v>
      </c>
      <c r="C52" s="20">
        <f>SUM(C53:C56)</f>
        <v>0</v>
      </c>
      <c r="D52" s="20">
        <f>SUM(D53:D56)</f>
        <v>0</v>
      </c>
      <c r="E52" s="20">
        <f>SUM(E53:E56)</f>
        <v>0</v>
      </c>
      <c r="F52" s="20">
        <f>SUM(F53:F56)</f>
        <v>0</v>
      </c>
      <c r="G52" s="20"/>
      <c r="J52" s="97">
        <f t="shared" si="3"/>
        <v>0</v>
      </c>
      <c r="K52" s="37"/>
      <c r="L52" s="37">
        <f t="shared" si="0"/>
        <v>0</v>
      </c>
    </row>
    <row r="53" spans="1:12" hidden="1" x14ac:dyDescent="0.2">
      <c r="A53" s="16" t="s">
        <v>19</v>
      </c>
      <c r="B53" s="17" t="s">
        <v>6</v>
      </c>
      <c r="C53" s="51"/>
      <c r="D53" s="51"/>
      <c r="E53" s="18"/>
      <c r="F53" s="51"/>
      <c r="G53" s="51"/>
      <c r="J53" s="97">
        <f t="shared" si="3"/>
        <v>0</v>
      </c>
      <c r="K53" s="37"/>
      <c r="L53" s="37">
        <f t="shared" si="0"/>
        <v>0</v>
      </c>
    </row>
    <row r="54" spans="1:12" hidden="1" x14ac:dyDescent="0.2">
      <c r="A54" s="16" t="s">
        <v>20</v>
      </c>
      <c r="B54" s="17" t="s">
        <v>8</v>
      </c>
      <c r="C54" s="51"/>
      <c r="D54" s="51"/>
      <c r="E54" s="18"/>
      <c r="F54" s="51"/>
      <c r="G54" s="51"/>
      <c r="J54" s="97">
        <f t="shared" si="3"/>
        <v>0</v>
      </c>
      <c r="K54" s="37"/>
      <c r="L54" s="37">
        <f t="shared" si="0"/>
        <v>0</v>
      </c>
    </row>
    <row r="55" spans="1:12" hidden="1" x14ac:dyDescent="0.2">
      <c r="A55" s="16" t="s">
        <v>21</v>
      </c>
      <c r="B55" s="17" t="s">
        <v>10</v>
      </c>
      <c r="C55" s="51"/>
      <c r="D55" s="51"/>
      <c r="E55" s="18"/>
      <c r="F55" s="51"/>
      <c r="G55" s="51"/>
      <c r="J55" s="97">
        <f t="shared" si="3"/>
        <v>0</v>
      </c>
      <c r="K55" s="37"/>
      <c r="L55" s="37">
        <f t="shared" si="0"/>
        <v>0</v>
      </c>
    </row>
    <row r="56" spans="1:12" hidden="1" x14ac:dyDescent="0.2">
      <c r="A56" s="16" t="s">
        <v>22</v>
      </c>
      <c r="B56" s="17" t="s">
        <v>16</v>
      </c>
      <c r="C56" s="51"/>
      <c r="D56" s="51"/>
      <c r="E56" s="18"/>
      <c r="F56" s="51"/>
      <c r="G56" s="51"/>
      <c r="J56" s="97">
        <f t="shared" si="3"/>
        <v>0</v>
      </c>
      <c r="K56" s="37"/>
      <c r="L56" s="37">
        <f t="shared" si="0"/>
        <v>0</v>
      </c>
    </row>
    <row r="57" spans="1:12" hidden="1" x14ac:dyDescent="0.2">
      <c r="A57" s="11" t="s">
        <v>23</v>
      </c>
      <c r="B57" s="12" t="s">
        <v>24</v>
      </c>
      <c r="C57" s="20">
        <f>SUM(C58:C63)</f>
        <v>0</v>
      </c>
      <c r="D57" s="20">
        <f>SUM(D58:D63)</f>
        <v>0</v>
      </c>
      <c r="E57" s="20">
        <f>SUM(E58:E63)</f>
        <v>0</v>
      </c>
      <c r="F57" s="20">
        <f>SUM(F58:F63)</f>
        <v>0</v>
      </c>
      <c r="G57" s="20"/>
      <c r="J57" s="223">
        <f t="shared" si="3"/>
        <v>0</v>
      </c>
      <c r="K57" s="223">
        <f>ROUND(FLOOR(F57/15.6466,0.001),2)</f>
        <v>0</v>
      </c>
      <c r="L57" s="3">
        <f t="shared" si="0"/>
        <v>0</v>
      </c>
    </row>
    <row r="58" spans="1:12" hidden="1" x14ac:dyDescent="0.2">
      <c r="A58" s="16" t="s">
        <v>25</v>
      </c>
      <c r="B58" s="17" t="s">
        <v>26</v>
      </c>
      <c r="C58" s="51"/>
      <c r="D58" s="51"/>
      <c r="E58" s="18"/>
      <c r="F58" s="56"/>
      <c r="G58" s="56"/>
      <c r="J58" s="18">
        <f t="shared" si="3"/>
        <v>0</v>
      </c>
      <c r="K58" s="51"/>
      <c r="L58" s="51">
        <f t="shared" si="0"/>
        <v>0</v>
      </c>
    </row>
    <row r="59" spans="1:12" hidden="1" x14ac:dyDescent="0.2">
      <c r="A59" s="16" t="s">
        <v>27</v>
      </c>
      <c r="B59" s="17" t="s">
        <v>28</v>
      </c>
      <c r="C59" s="51"/>
      <c r="D59" s="51"/>
      <c r="E59" s="18"/>
      <c r="F59" s="56"/>
      <c r="G59" s="56"/>
      <c r="J59" s="18">
        <f t="shared" si="3"/>
        <v>0</v>
      </c>
      <c r="K59" s="51"/>
      <c r="L59" s="51">
        <f t="shared" si="0"/>
        <v>0</v>
      </c>
    </row>
    <row r="60" spans="1:12" hidden="1" x14ac:dyDescent="0.2">
      <c r="A60" s="16" t="s">
        <v>29</v>
      </c>
      <c r="B60" s="17" t="s">
        <v>12</v>
      </c>
      <c r="C60" s="51"/>
      <c r="D60" s="51"/>
      <c r="E60" s="18"/>
      <c r="F60" s="56"/>
      <c r="G60" s="56"/>
      <c r="J60" s="18">
        <f t="shared" si="3"/>
        <v>0</v>
      </c>
      <c r="K60" s="51"/>
      <c r="L60" s="51">
        <f t="shared" si="0"/>
        <v>0</v>
      </c>
    </row>
    <row r="61" spans="1:12" hidden="1" x14ac:dyDescent="0.2">
      <c r="A61" s="16" t="s">
        <v>30</v>
      </c>
      <c r="B61" s="17" t="s">
        <v>14</v>
      </c>
      <c r="C61" s="51"/>
      <c r="D61" s="51"/>
      <c r="E61" s="18"/>
      <c r="F61" s="56"/>
      <c r="G61" s="56"/>
      <c r="J61" s="18">
        <f t="shared" si="3"/>
        <v>0</v>
      </c>
      <c r="K61" s="51"/>
      <c r="L61" s="51">
        <f t="shared" si="0"/>
        <v>0</v>
      </c>
    </row>
    <row r="62" spans="1:12" hidden="1" x14ac:dyDescent="0.2">
      <c r="A62" s="16" t="s">
        <v>31</v>
      </c>
      <c r="B62" s="17" t="s">
        <v>32</v>
      </c>
      <c r="C62" s="51"/>
      <c r="D62" s="51"/>
      <c r="E62" s="18"/>
      <c r="F62" s="56"/>
      <c r="G62" s="56"/>
      <c r="J62" s="18">
        <f t="shared" si="3"/>
        <v>0</v>
      </c>
      <c r="K62" s="51"/>
      <c r="L62" s="51">
        <f t="shared" si="0"/>
        <v>0</v>
      </c>
    </row>
    <row r="63" spans="1:12" hidden="1" x14ac:dyDescent="0.2">
      <c r="A63" s="16" t="s">
        <v>33</v>
      </c>
      <c r="B63" s="17" t="s">
        <v>34</v>
      </c>
      <c r="C63" s="51"/>
      <c r="D63" s="51"/>
      <c r="E63" s="18"/>
      <c r="F63" s="56"/>
      <c r="G63" s="56"/>
      <c r="J63" s="18">
        <f t="shared" si="3"/>
        <v>0</v>
      </c>
      <c r="K63" s="51"/>
      <c r="L63" s="51">
        <f t="shared" si="0"/>
        <v>0</v>
      </c>
    </row>
    <row r="64" spans="1:12" hidden="1" x14ac:dyDescent="0.2">
      <c r="A64" s="11" t="s">
        <v>35</v>
      </c>
      <c r="B64" s="12" t="s">
        <v>36</v>
      </c>
      <c r="C64" s="20">
        <f>SUM(C65:C70)</f>
        <v>0</v>
      </c>
      <c r="D64" s="20">
        <f>SUM(D65:D70)</f>
        <v>0</v>
      </c>
      <c r="E64" s="20">
        <f>SUM(E65:E70)</f>
        <v>0</v>
      </c>
      <c r="F64" s="20">
        <f>SUM(F65:F70)</f>
        <v>0</v>
      </c>
      <c r="G64" s="20"/>
      <c r="J64" s="223">
        <f>SUM(J65:J70)</f>
        <v>0</v>
      </c>
      <c r="K64" s="223">
        <f>SUM(K65:K70)</f>
        <v>0</v>
      </c>
      <c r="L64" s="3">
        <f t="shared" si="0"/>
        <v>0</v>
      </c>
    </row>
    <row r="65" spans="1:12" hidden="1" x14ac:dyDescent="0.2">
      <c r="A65" s="16" t="s">
        <v>37</v>
      </c>
      <c r="B65" s="17" t="s">
        <v>38</v>
      </c>
      <c r="C65" s="63"/>
      <c r="D65" s="51"/>
      <c r="E65" s="18"/>
      <c r="F65" s="56"/>
      <c r="G65" s="56"/>
      <c r="J65" s="18">
        <f t="shared" ref="J65:J70" si="4">ROUND(FLOOR(E65/15.6466,0.001),2)</f>
        <v>0</v>
      </c>
      <c r="K65" s="51"/>
      <c r="L65" s="51">
        <f t="shared" si="0"/>
        <v>0</v>
      </c>
    </row>
    <row r="66" spans="1:12" hidden="1" x14ac:dyDescent="0.2">
      <c r="A66" s="16" t="s">
        <v>39</v>
      </c>
      <c r="B66" s="17" t="s">
        <v>40</v>
      </c>
      <c r="C66" s="63"/>
      <c r="D66" s="51"/>
      <c r="E66" s="18"/>
      <c r="F66" s="56"/>
      <c r="G66" s="56"/>
      <c r="J66" s="18">
        <f t="shared" si="4"/>
        <v>0</v>
      </c>
      <c r="K66" s="51"/>
      <c r="L66" s="51">
        <f t="shared" si="0"/>
        <v>0</v>
      </c>
    </row>
    <row r="67" spans="1:12" hidden="1" x14ac:dyDescent="0.2">
      <c r="A67" s="16" t="s">
        <v>41</v>
      </c>
      <c r="B67" s="17" t="s">
        <v>42</v>
      </c>
      <c r="C67" s="63"/>
      <c r="D67" s="51"/>
      <c r="E67" s="18"/>
      <c r="F67" s="56"/>
      <c r="G67" s="56"/>
      <c r="J67" s="18">
        <f t="shared" si="4"/>
        <v>0</v>
      </c>
      <c r="K67" s="51"/>
      <c r="L67" s="51">
        <f t="shared" si="0"/>
        <v>0</v>
      </c>
    </row>
    <row r="68" spans="1:12" hidden="1" x14ac:dyDescent="0.2">
      <c r="A68" s="16" t="s">
        <v>43</v>
      </c>
      <c r="B68" s="17" t="s">
        <v>44</v>
      </c>
      <c r="C68" s="63"/>
      <c r="D68" s="51"/>
      <c r="E68" s="18"/>
      <c r="F68" s="56"/>
      <c r="G68" s="56"/>
      <c r="J68" s="18">
        <f t="shared" si="4"/>
        <v>0</v>
      </c>
      <c r="K68" s="51"/>
      <c r="L68" s="51">
        <f t="shared" si="0"/>
        <v>0</v>
      </c>
    </row>
    <row r="69" spans="1:12" hidden="1" x14ac:dyDescent="0.2">
      <c r="A69" s="16" t="s">
        <v>45</v>
      </c>
      <c r="B69" s="17" t="s">
        <v>46</v>
      </c>
      <c r="C69" s="63"/>
      <c r="D69" s="51"/>
      <c r="E69" s="18"/>
      <c r="F69" s="56"/>
      <c r="G69" s="56"/>
      <c r="J69" s="18">
        <f t="shared" si="4"/>
        <v>0</v>
      </c>
      <c r="K69" s="51"/>
      <c r="L69" s="51">
        <f t="shared" ref="L69:L132" si="5">SUM(J69:K69)</f>
        <v>0</v>
      </c>
    </row>
    <row r="70" spans="1:12" hidden="1" x14ac:dyDescent="0.2">
      <c r="A70" s="16" t="s">
        <v>47</v>
      </c>
      <c r="B70" s="17" t="s">
        <v>48</v>
      </c>
      <c r="C70" s="63"/>
      <c r="D70" s="51"/>
      <c r="E70" s="18"/>
      <c r="F70" s="56"/>
      <c r="G70" s="56"/>
      <c r="J70" s="18">
        <f t="shared" si="4"/>
        <v>0</v>
      </c>
      <c r="K70" s="51"/>
      <c r="L70" s="51">
        <f t="shared" si="5"/>
        <v>0</v>
      </c>
    </row>
    <row r="71" spans="1:12" hidden="1" x14ac:dyDescent="0.2">
      <c r="A71" s="11" t="s">
        <v>49</v>
      </c>
      <c r="B71" s="13" t="s">
        <v>50</v>
      </c>
      <c r="C71" s="20">
        <f>SUM(C72:C77)</f>
        <v>0</v>
      </c>
      <c r="D71" s="20">
        <f>SUM(D72:D77)</f>
        <v>0</v>
      </c>
      <c r="E71" s="20">
        <f>SUM(E72:E77)</f>
        <v>0</v>
      </c>
      <c r="F71" s="20">
        <f>SUM(F72:F77)</f>
        <v>0</v>
      </c>
      <c r="G71" s="20"/>
      <c r="J71" s="223">
        <f>SUM(J72:J77)</f>
        <v>0</v>
      </c>
      <c r="K71" s="223">
        <f>SUM(K72:K77)</f>
        <v>0</v>
      </c>
      <c r="L71" s="3">
        <f t="shared" si="5"/>
        <v>0</v>
      </c>
    </row>
    <row r="72" spans="1:12" hidden="1" x14ac:dyDescent="0.2">
      <c r="A72" s="16" t="s">
        <v>51</v>
      </c>
      <c r="B72" s="17" t="s">
        <v>52</v>
      </c>
      <c r="C72" s="63"/>
      <c r="D72" s="51"/>
      <c r="E72" s="18"/>
      <c r="F72" s="51"/>
      <c r="G72" s="51"/>
      <c r="J72" s="18">
        <f t="shared" ref="J72:J79" si="6">ROUND(FLOOR(E72/15.6466,0.001),2)</f>
        <v>0</v>
      </c>
      <c r="K72" s="51"/>
      <c r="L72" s="51">
        <f t="shared" si="5"/>
        <v>0</v>
      </c>
    </row>
    <row r="73" spans="1:12" hidden="1" x14ac:dyDescent="0.2">
      <c r="A73" s="16" t="s">
        <v>53</v>
      </c>
      <c r="B73" s="17" t="s">
        <v>54</v>
      </c>
      <c r="C73" s="63"/>
      <c r="D73" s="51"/>
      <c r="E73" s="18"/>
      <c r="F73" s="51"/>
      <c r="G73" s="51"/>
      <c r="J73" s="18">
        <f t="shared" si="6"/>
        <v>0</v>
      </c>
      <c r="K73" s="51"/>
      <c r="L73" s="51">
        <f t="shared" si="5"/>
        <v>0</v>
      </c>
    </row>
    <row r="74" spans="1:12" hidden="1" x14ac:dyDescent="0.2">
      <c r="A74" s="16" t="s">
        <v>70</v>
      </c>
      <c r="B74" s="17" t="s">
        <v>71</v>
      </c>
      <c r="C74" s="63"/>
      <c r="D74" s="51"/>
      <c r="E74" s="18"/>
      <c r="F74" s="51"/>
      <c r="G74" s="51"/>
      <c r="J74" s="18">
        <f t="shared" si="6"/>
        <v>0</v>
      </c>
      <c r="K74" s="51"/>
      <c r="L74" s="51">
        <f t="shared" si="5"/>
        <v>0</v>
      </c>
    </row>
    <row r="75" spans="1:12" hidden="1" x14ac:dyDescent="0.2">
      <c r="A75" s="16" t="s">
        <v>72</v>
      </c>
      <c r="B75" s="17" t="s">
        <v>73</v>
      </c>
      <c r="C75" s="63"/>
      <c r="D75" s="51"/>
      <c r="E75" s="18"/>
      <c r="F75" s="51"/>
      <c r="G75" s="51"/>
      <c r="J75" s="18">
        <f t="shared" si="6"/>
        <v>0</v>
      </c>
      <c r="K75" s="51"/>
      <c r="L75" s="51">
        <f t="shared" si="5"/>
        <v>0</v>
      </c>
    </row>
    <row r="76" spans="1:12" hidden="1" x14ac:dyDescent="0.2">
      <c r="A76" s="16" t="s">
        <v>74</v>
      </c>
      <c r="B76" s="17" t="s">
        <v>75</v>
      </c>
      <c r="C76" s="51"/>
      <c r="D76" s="51"/>
      <c r="E76" s="18"/>
      <c r="F76" s="51"/>
      <c r="G76" s="51"/>
      <c r="J76" s="18">
        <f t="shared" si="6"/>
        <v>0</v>
      </c>
      <c r="K76" s="51"/>
      <c r="L76" s="51">
        <f t="shared" si="5"/>
        <v>0</v>
      </c>
    </row>
    <row r="77" spans="1:12" hidden="1" x14ac:dyDescent="0.2">
      <c r="A77" s="16" t="s">
        <v>76</v>
      </c>
      <c r="B77" s="17" t="s">
        <v>77</v>
      </c>
      <c r="C77" s="51"/>
      <c r="D77" s="51"/>
      <c r="E77" s="23"/>
      <c r="F77" s="51"/>
      <c r="G77" s="51"/>
      <c r="J77" s="18">
        <f t="shared" si="6"/>
        <v>0</v>
      </c>
      <c r="K77" s="51"/>
      <c r="L77" s="51">
        <f t="shared" si="5"/>
        <v>0</v>
      </c>
    </row>
    <row r="78" spans="1:12" hidden="1" x14ac:dyDescent="0.2">
      <c r="A78" s="11" t="s">
        <v>78</v>
      </c>
      <c r="B78" s="24" t="s">
        <v>79</v>
      </c>
      <c r="C78" s="58"/>
      <c r="D78" s="58"/>
      <c r="E78" s="20"/>
      <c r="F78" s="58"/>
      <c r="G78" s="58"/>
      <c r="J78" s="223">
        <f t="shared" si="6"/>
        <v>0</v>
      </c>
      <c r="K78" s="223">
        <f>ROUND(FLOOR(F78/15.6466,0.001),2)</f>
        <v>0</v>
      </c>
      <c r="L78" s="3">
        <f t="shared" si="5"/>
        <v>0</v>
      </c>
    </row>
    <row r="79" spans="1:12" hidden="1" x14ac:dyDescent="0.2">
      <c r="A79" s="11" t="s">
        <v>80</v>
      </c>
      <c r="B79" s="12" t="s">
        <v>81</v>
      </c>
      <c r="C79" s="60"/>
      <c r="D79" s="47"/>
      <c r="E79" s="20"/>
      <c r="F79" s="57"/>
      <c r="G79" s="57"/>
      <c r="J79" s="223">
        <f t="shared" si="6"/>
        <v>0</v>
      </c>
      <c r="K79" s="3"/>
      <c r="L79" s="3">
        <f t="shared" si="5"/>
        <v>0</v>
      </c>
    </row>
    <row r="80" spans="1:12" hidden="1" x14ac:dyDescent="0.2">
      <c r="A80" s="11" t="s">
        <v>82</v>
      </c>
      <c r="B80" s="12" t="s">
        <v>83</v>
      </c>
      <c r="C80" s="20">
        <f>SUM(C81:C83)</f>
        <v>0</v>
      </c>
      <c r="D80" s="20">
        <f>SUM(D81:D83)</f>
        <v>0</v>
      </c>
      <c r="E80" s="20">
        <f>SUM(E81:E83)</f>
        <v>0</v>
      </c>
      <c r="F80" s="20">
        <f>SUM(F81:F83)</f>
        <v>0</v>
      </c>
      <c r="G80" s="20"/>
      <c r="J80" s="223">
        <f>SUM(J81:J83)</f>
        <v>0</v>
      </c>
      <c r="K80" s="223">
        <f>SUM(K81:K83)</f>
        <v>0</v>
      </c>
      <c r="L80" s="3">
        <f t="shared" si="5"/>
        <v>0</v>
      </c>
    </row>
    <row r="81" spans="1:12" hidden="1" x14ac:dyDescent="0.2">
      <c r="A81" s="16" t="s">
        <v>84</v>
      </c>
      <c r="B81" s="17" t="s">
        <v>85</v>
      </c>
      <c r="C81" s="63"/>
      <c r="D81" s="51"/>
      <c r="E81" s="18"/>
      <c r="F81" s="56"/>
      <c r="G81" s="56"/>
      <c r="J81" s="18">
        <f>ROUND(FLOOR(E81/15.6466,0.001),2)</f>
        <v>0</v>
      </c>
      <c r="K81" s="51"/>
      <c r="L81" s="51">
        <f t="shared" si="5"/>
        <v>0</v>
      </c>
    </row>
    <row r="82" spans="1:12" hidden="1" x14ac:dyDescent="0.2">
      <c r="A82" s="16" t="s">
        <v>86</v>
      </c>
      <c r="B82" s="17" t="s">
        <v>87</v>
      </c>
      <c r="C82" s="63"/>
      <c r="D82" s="51"/>
      <c r="E82" s="18"/>
      <c r="F82" s="56"/>
      <c r="G82" s="56"/>
      <c r="J82" s="18">
        <f>ROUND(FLOOR(E82/15.6466,0.001),2)</f>
        <v>0</v>
      </c>
      <c r="K82" s="51"/>
      <c r="L82" s="51">
        <f t="shared" si="5"/>
        <v>0</v>
      </c>
    </row>
    <row r="83" spans="1:12" hidden="1" x14ac:dyDescent="0.2">
      <c r="A83" s="16" t="s">
        <v>88</v>
      </c>
      <c r="B83" s="17" t="s">
        <v>89</v>
      </c>
      <c r="C83" s="63"/>
      <c r="D83" s="51"/>
      <c r="E83" s="23"/>
      <c r="F83" s="56"/>
      <c r="G83" s="56"/>
      <c r="J83" s="18">
        <f>ROUND(FLOOR(E83/15.6466,0.001),2)</f>
        <v>0</v>
      </c>
      <c r="K83" s="51"/>
      <c r="L83" s="51">
        <f t="shared" si="5"/>
        <v>0</v>
      </c>
    </row>
    <row r="84" spans="1:12" hidden="1" x14ac:dyDescent="0.2">
      <c r="A84" s="11" t="s">
        <v>90</v>
      </c>
      <c r="B84" s="12" t="s">
        <v>91</v>
      </c>
      <c r="C84" s="47"/>
      <c r="D84" s="47"/>
      <c r="E84" s="20"/>
      <c r="F84" s="57"/>
      <c r="G84" s="57"/>
      <c r="J84" s="97">
        <f>ROUND(FLOOR(E84/15.6466,0.001),2)</f>
        <v>0</v>
      </c>
      <c r="K84" s="37"/>
      <c r="L84" s="37">
        <f t="shared" si="5"/>
        <v>0</v>
      </c>
    </row>
    <row r="85" spans="1:12" hidden="1" x14ac:dyDescent="0.2">
      <c r="A85" s="11" t="s">
        <v>92</v>
      </c>
      <c r="B85" s="12" t="s">
        <v>93</v>
      </c>
      <c r="C85" s="20">
        <f>SUM(C86:C90)</f>
        <v>0</v>
      </c>
      <c r="D85" s="20">
        <f>SUM(D86:D90)</f>
        <v>0</v>
      </c>
      <c r="E85" s="20">
        <f>SUM(E86:E90)</f>
        <v>0</v>
      </c>
      <c r="F85" s="20">
        <f>SUM(F86:F90)</f>
        <v>0</v>
      </c>
      <c r="G85" s="20"/>
      <c r="J85" s="223">
        <f>SUM(J86:J90)</f>
        <v>0</v>
      </c>
      <c r="K85" s="3"/>
      <c r="L85" s="3">
        <f t="shared" si="5"/>
        <v>0</v>
      </c>
    </row>
    <row r="86" spans="1:12" hidden="1" x14ac:dyDescent="0.2">
      <c r="A86" s="16" t="s">
        <v>94</v>
      </c>
      <c r="B86" s="17" t="s">
        <v>95</v>
      </c>
      <c r="C86" s="51"/>
      <c r="D86" s="51"/>
      <c r="E86" s="18"/>
      <c r="F86" s="56"/>
      <c r="G86" s="56"/>
      <c r="J86" s="18">
        <f t="shared" ref="J86:J104" si="7">ROUND(FLOOR(E86/15.6466,0.001),2)</f>
        <v>0</v>
      </c>
      <c r="K86" s="51"/>
      <c r="L86" s="51">
        <f t="shared" si="5"/>
        <v>0</v>
      </c>
    </row>
    <row r="87" spans="1:12" hidden="1" x14ac:dyDescent="0.2">
      <c r="A87" s="16" t="s">
        <v>96</v>
      </c>
      <c r="B87" s="17" t="s">
        <v>97</v>
      </c>
      <c r="C87" s="51"/>
      <c r="D87" s="51"/>
      <c r="E87" s="18"/>
      <c r="F87" s="56"/>
      <c r="G87" s="56"/>
      <c r="J87" s="18">
        <f t="shared" si="7"/>
        <v>0</v>
      </c>
      <c r="K87" s="51"/>
      <c r="L87" s="51">
        <f t="shared" si="5"/>
        <v>0</v>
      </c>
    </row>
    <row r="88" spans="1:12" hidden="1" x14ac:dyDescent="0.2">
      <c r="A88" s="16" t="s">
        <v>98</v>
      </c>
      <c r="B88" s="17" t="s">
        <v>99</v>
      </c>
      <c r="C88" s="63"/>
      <c r="D88" s="51"/>
      <c r="E88" s="18"/>
      <c r="F88" s="56"/>
      <c r="G88" s="56"/>
      <c r="J88" s="18">
        <f t="shared" si="7"/>
        <v>0</v>
      </c>
      <c r="K88" s="51"/>
      <c r="L88" s="51">
        <f t="shared" si="5"/>
        <v>0</v>
      </c>
    </row>
    <row r="89" spans="1:12" hidden="1" x14ac:dyDescent="0.2">
      <c r="A89" s="16" t="s">
        <v>100</v>
      </c>
      <c r="B89" s="17" t="s">
        <v>101</v>
      </c>
      <c r="C89" s="51"/>
      <c r="D89" s="51"/>
      <c r="E89" s="18"/>
      <c r="F89" s="56"/>
      <c r="G89" s="56"/>
      <c r="J89" s="18">
        <f t="shared" si="7"/>
        <v>0</v>
      </c>
      <c r="K89" s="51"/>
      <c r="L89" s="51">
        <f t="shared" si="5"/>
        <v>0</v>
      </c>
    </row>
    <row r="90" spans="1:12" hidden="1" x14ac:dyDescent="0.2">
      <c r="A90" s="16" t="s">
        <v>102</v>
      </c>
      <c r="B90" s="17" t="s">
        <v>103</v>
      </c>
      <c r="C90" s="51"/>
      <c r="D90" s="51"/>
      <c r="E90" s="23"/>
      <c r="F90" s="56"/>
      <c r="G90" s="56"/>
      <c r="J90" s="18">
        <f t="shared" si="7"/>
        <v>0</v>
      </c>
      <c r="K90" s="51"/>
      <c r="L90" s="51">
        <f t="shared" si="5"/>
        <v>0</v>
      </c>
    </row>
    <row r="91" spans="1:12" hidden="1" x14ac:dyDescent="0.2">
      <c r="A91" s="11" t="s">
        <v>104</v>
      </c>
      <c r="B91" s="12" t="s">
        <v>105</v>
      </c>
      <c r="C91" s="60"/>
      <c r="D91" s="47"/>
      <c r="E91" s="25"/>
      <c r="F91" s="57"/>
      <c r="G91" s="57"/>
      <c r="J91" s="223">
        <f t="shared" si="7"/>
        <v>0</v>
      </c>
      <c r="K91" s="3"/>
      <c r="L91" s="3">
        <f t="shared" si="5"/>
        <v>0</v>
      </c>
    </row>
    <row r="92" spans="1:12" hidden="1" x14ac:dyDescent="0.2">
      <c r="A92" s="11" t="s">
        <v>106</v>
      </c>
      <c r="B92" s="12" t="s">
        <v>107</v>
      </c>
      <c r="C92" s="47"/>
      <c r="D92" s="47"/>
      <c r="E92" s="20"/>
      <c r="F92" s="57"/>
      <c r="G92" s="57"/>
      <c r="J92" s="223">
        <f t="shared" si="7"/>
        <v>0</v>
      </c>
      <c r="K92" s="3"/>
      <c r="L92" s="3">
        <f t="shared" si="5"/>
        <v>0</v>
      </c>
    </row>
    <row r="93" spans="1:12" hidden="1" x14ac:dyDescent="0.2">
      <c r="A93" s="11" t="s">
        <v>108</v>
      </c>
      <c r="B93" s="12" t="s">
        <v>109</v>
      </c>
      <c r="C93" s="47"/>
      <c r="D93" s="47"/>
      <c r="E93" s="20"/>
      <c r="F93" s="57"/>
      <c r="G93" s="57"/>
      <c r="J93" s="223">
        <f t="shared" si="7"/>
        <v>0</v>
      </c>
      <c r="K93" s="3"/>
      <c r="L93" s="3">
        <f t="shared" si="5"/>
        <v>0</v>
      </c>
    </row>
    <row r="94" spans="1:12" hidden="1" x14ac:dyDescent="0.2">
      <c r="A94" s="11" t="s">
        <v>110</v>
      </c>
      <c r="B94" s="12" t="s">
        <v>111</v>
      </c>
      <c r="C94" s="47"/>
      <c r="D94" s="47"/>
      <c r="E94" s="20"/>
      <c r="F94" s="57"/>
      <c r="G94" s="57"/>
      <c r="J94" s="97">
        <f t="shared" si="7"/>
        <v>0</v>
      </c>
      <c r="K94" s="37"/>
      <c r="L94" s="37">
        <f t="shared" si="5"/>
        <v>0</v>
      </c>
    </row>
    <row r="95" spans="1:12" hidden="1" x14ac:dyDescent="0.2">
      <c r="A95" s="45" t="s">
        <v>189</v>
      </c>
      <c r="B95" s="44" t="s">
        <v>188</v>
      </c>
      <c r="C95" s="49">
        <f>C96+C97</f>
        <v>0</v>
      </c>
      <c r="D95" s="49">
        <f>D96+D97</f>
        <v>0</v>
      </c>
      <c r="E95" s="49">
        <f>E96+E97</f>
        <v>0</v>
      </c>
      <c r="F95" s="49">
        <f>F96+F97</f>
        <v>0</v>
      </c>
      <c r="G95" s="49"/>
      <c r="J95" s="226">
        <f t="shared" si="7"/>
        <v>0</v>
      </c>
      <c r="K95" s="194"/>
      <c r="L95" s="194">
        <f t="shared" si="5"/>
        <v>0</v>
      </c>
    </row>
    <row r="96" spans="1:12" hidden="1" x14ac:dyDescent="0.2">
      <c r="A96" s="11" t="s">
        <v>112</v>
      </c>
      <c r="B96" s="12" t="s">
        <v>113</v>
      </c>
      <c r="C96" s="47"/>
      <c r="D96" s="47"/>
      <c r="E96" s="20"/>
      <c r="F96" s="57"/>
      <c r="G96" s="57"/>
      <c r="J96" s="223">
        <f t="shared" si="7"/>
        <v>0</v>
      </c>
      <c r="K96" s="3"/>
      <c r="L96" s="3">
        <f t="shared" si="5"/>
        <v>0</v>
      </c>
    </row>
    <row r="97" spans="1:12" hidden="1" x14ac:dyDescent="0.2">
      <c r="A97" s="11" t="s">
        <v>114</v>
      </c>
      <c r="B97" s="12" t="s">
        <v>115</v>
      </c>
      <c r="C97" s="47"/>
      <c r="D97" s="47"/>
      <c r="E97" s="20"/>
      <c r="F97" s="57"/>
      <c r="G97" s="57"/>
      <c r="J97" s="223">
        <f t="shared" si="7"/>
        <v>0</v>
      </c>
      <c r="K97" s="3"/>
      <c r="L97" s="3">
        <f t="shared" si="5"/>
        <v>0</v>
      </c>
    </row>
    <row r="98" spans="1:12" hidden="1" x14ac:dyDescent="0.2">
      <c r="A98" s="45" t="s">
        <v>181</v>
      </c>
      <c r="B98" s="46" t="s">
        <v>179</v>
      </c>
      <c r="C98" s="49">
        <f>C99+C100+C101</f>
        <v>0</v>
      </c>
      <c r="D98" s="49">
        <f>D99+D100+D101</f>
        <v>0</v>
      </c>
      <c r="E98" s="49">
        <f>E99+E100+E101</f>
        <v>0</v>
      </c>
      <c r="F98" s="49">
        <f>F99+F100+F101</f>
        <v>0</v>
      </c>
      <c r="G98" s="49"/>
      <c r="J98" s="97">
        <f t="shared" si="7"/>
        <v>0</v>
      </c>
      <c r="K98" s="37"/>
      <c r="L98" s="37">
        <f t="shared" si="5"/>
        <v>0</v>
      </c>
    </row>
    <row r="99" spans="1:12" hidden="1" x14ac:dyDescent="0.2">
      <c r="A99" s="11" t="s">
        <v>116</v>
      </c>
      <c r="B99" s="12" t="s">
        <v>117</v>
      </c>
      <c r="C99" s="47"/>
      <c r="D99" s="47"/>
      <c r="E99" s="20"/>
      <c r="F99" s="57"/>
      <c r="G99" s="57"/>
      <c r="J99" s="97">
        <f t="shared" si="7"/>
        <v>0</v>
      </c>
      <c r="K99" s="37"/>
      <c r="L99" s="37">
        <f t="shared" si="5"/>
        <v>0</v>
      </c>
    </row>
    <row r="100" spans="1:12" hidden="1" x14ac:dyDescent="0.2">
      <c r="A100" s="11" t="s">
        <v>118</v>
      </c>
      <c r="B100" s="13" t="s">
        <v>119</v>
      </c>
      <c r="C100" s="47"/>
      <c r="D100" s="47"/>
      <c r="E100" s="20"/>
      <c r="F100" s="57"/>
      <c r="G100" s="57"/>
      <c r="J100" s="97">
        <f t="shared" si="7"/>
        <v>0</v>
      </c>
      <c r="K100" s="37"/>
      <c r="L100" s="37">
        <f t="shared" si="5"/>
        <v>0</v>
      </c>
    </row>
    <row r="101" spans="1:12" hidden="1" x14ac:dyDescent="0.2">
      <c r="A101" s="11" t="s">
        <v>120</v>
      </c>
      <c r="B101" s="13" t="s">
        <v>125</v>
      </c>
      <c r="C101" s="57"/>
      <c r="D101" s="57"/>
      <c r="E101" s="20"/>
      <c r="F101" s="57"/>
      <c r="G101" s="57"/>
      <c r="J101" s="97">
        <f t="shared" si="7"/>
        <v>0</v>
      </c>
      <c r="K101" s="37"/>
      <c r="L101" s="37">
        <f t="shared" si="5"/>
        <v>0</v>
      </c>
    </row>
    <row r="102" spans="1:12" hidden="1" x14ac:dyDescent="0.2">
      <c r="A102" s="26"/>
      <c r="B102" s="44" t="s">
        <v>182</v>
      </c>
      <c r="C102" s="49">
        <f>C103</f>
        <v>0</v>
      </c>
      <c r="D102" s="49">
        <f>D103</f>
        <v>0</v>
      </c>
      <c r="E102" s="49">
        <f>E103</f>
        <v>0</v>
      </c>
      <c r="F102" s="49">
        <f>F103</f>
        <v>0</v>
      </c>
      <c r="G102" s="49"/>
      <c r="J102" s="226">
        <f t="shared" si="7"/>
        <v>0</v>
      </c>
      <c r="K102" s="194"/>
      <c r="L102" s="194">
        <f t="shared" si="5"/>
        <v>0</v>
      </c>
    </row>
    <row r="103" spans="1:12" hidden="1" x14ac:dyDescent="0.2">
      <c r="A103" s="11" t="s">
        <v>126</v>
      </c>
      <c r="B103" s="12" t="s">
        <v>127</v>
      </c>
      <c r="C103" s="48"/>
      <c r="D103" s="48"/>
      <c r="E103" s="20"/>
      <c r="F103" s="57"/>
      <c r="G103" s="57"/>
      <c r="J103" s="223">
        <f t="shared" si="7"/>
        <v>0</v>
      </c>
      <c r="K103" s="3"/>
      <c r="L103" s="3">
        <f t="shared" si="5"/>
        <v>0</v>
      </c>
    </row>
    <row r="104" spans="1:12" hidden="1" x14ac:dyDescent="0.2">
      <c r="A104" s="8"/>
      <c r="B104" s="8"/>
      <c r="C104" s="47"/>
      <c r="D104" s="47"/>
      <c r="E104" s="28"/>
      <c r="F104" s="57"/>
      <c r="G104" s="57"/>
      <c r="J104" s="97">
        <f t="shared" si="7"/>
        <v>0</v>
      </c>
      <c r="K104" s="37"/>
      <c r="L104" s="37">
        <f t="shared" si="5"/>
        <v>0</v>
      </c>
    </row>
    <row r="105" spans="1:12" x14ac:dyDescent="0.2">
      <c r="A105" s="29"/>
      <c r="B105" s="30" t="s">
        <v>128</v>
      </c>
      <c r="C105" s="31" t="e">
        <f>C4+C5+C7+C12+C13+C14+C15+C16+C17+C20+C24+C34+C37+C41+C52+C57+C64+C71+C78+C79+C80+C84+C85+C91+C92+C93+C94+C96+C97+C100+C101+C102+C104</f>
        <v>#REF!</v>
      </c>
      <c r="D105" s="31" t="e">
        <f>D4+D5+D7+D12+D13+D14+D15+D16+D17+D20+D24+D34+D37+D41+D52+D57+D64+D71+D78+D79+D80+D84+D85+D91+D92+D93+D94+D96+D97+D100+D101+D102+D104</f>
        <v>#REF!</v>
      </c>
      <c r="E105" s="31" t="e">
        <f>E4+E5+E7+E12+E13+E14+E15+E16+E17+E20+E24+E34+E37+E41+E52+E57+E64+E71+E78+E79+E80+E84+E85+E91+E92+E93+E94+E96+E97+E100+E101+E102+E104</f>
        <v>#REF!</v>
      </c>
      <c r="F105" s="31" t="e">
        <f>F4+F5+F7+F12+F13+F14+F15+F16+F17+F20+F24+F34+F37+F41+F52+F57+F64+F71+F78+F79+F80+F84+F85+F91+F92+F93+F94+F96+F97+F100+F101+F102+F104</f>
        <v>#REF!</v>
      </c>
      <c r="G105" s="31"/>
      <c r="J105" s="199" t="e">
        <f>J4+J5+J7+J12+J13+J14+J15+J16+J17+J20+J24+J34+J37+J41+J52+J57+J64+J71+J78+J79+J80+J84+J85+J91+J92+J93+J94+J96+J97+J99+J100+J101+J102+J104</f>
        <v>#REF!</v>
      </c>
      <c r="K105" s="199" t="e">
        <f>K4+K5+K7+K12+K13+K14+K15+K16+K17+K20+K24+K34+K37+K41+K52+K57+K64+K71+K78+K79+K80+K84+K85+K91+K92+K93+K94+K96+K97+K99+K100+K101+K102+K104</f>
        <v>#REF!</v>
      </c>
      <c r="L105" s="198" t="e">
        <f t="shared" si="5"/>
        <v>#REF!</v>
      </c>
    </row>
    <row r="106" spans="1:12" x14ac:dyDescent="0.2">
      <c r="A106" s="29"/>
      <c r="B106" s="30"/>
      <c r="C106" s="59"/>
      <c r="D106" s="59"/>
      <c r="E106" s="67" t="e">
        <f>+D105+F105</f>
        <v>#REF!</v>
      </c>
      <c r="F106" s="198" t="s">
        <v>285</v>
      </c>
      <c r="G106" s="192"/>
      <c r="H106" s="195"/>
      <c r="J106" s="224"/>
      <c r="K106" s="37"/>
      <c r="L106" s="37"/>
    </row>
    <row r="107" spans="1:12" x14ac:dyDescent="0.2">
      <c r="A107" s="29"/>
      <c r="B107" s="30"/>
      <c r="C107" s="59"/>
      <c r="D107" s="59"/>
      <c r="E107" s="67" t="e">
        <f>-E106+E105</f>
        <v>#REF!</v>
      </c>
      <c r="F107" s="59" t="s">
        <v>286</v>
      </c>
      <c r="G107" s="120"/>
      <c r="H107" s="195"/>
      <c r="J107" s="97"/>
      <c r="K107" s="37"/>
      <c r="L107" s="37"/>
    </row>
    <row r="108" spans="1:12" x14ac:dyDescent="0.2">
      <c r="A108" s="33"/>
      <c r="B108" s="12" t="s">
        <v>129</v>
      </c>
      <c r="C108" s="15">
        <f>C109+C117+C133</f>
        <v>0</v>
      </c>
      <c r="D108" s="15">
        <f>D109+D117+D133</f>
        <v>0</v>
      </c>
      <c r="E108" s="15">
        <f>E109+E117+E133</f>
        <v>0</v>
      </c>
      <c r="F108" s="15">
        <f>F109+F117+F133</f>
        <v>0</v>
      </c>
      <c r="G108" s="15"/>
      <c r="J108" s="222">
        <f>J109+J117+J133</f>
        <v>0</v>
      </c>
      <c r="K108" s="222">
        <f>K109+K117+K133</f>
        <v>0</v>
      </c>
      <c r="L108" s="3">
        <f t="shared" si="5"/>
        <v>0</v>
      </c>
    </row>
    <row r="109" spans="1:12" hidden="1" x14ac:dyDescent="0.2">
      <c r="A109" s="33" t="s">
        <v>156</v>
      </c>
      <c r="B109" s="27" t="s">
        <v>130</v>
      </c>
      <c r="C109" s="34">
        <f>SUM(C110:C116)</f>
        <v>0</v>
      </c>
      <c r="D109" s="34">
        <f>SUM(D110:D116)</f>
        <v>0</v>
      </c>
      <c r="E109" s="34">
        <f>SUM(E110:E116)</f>
        <v>0</v>
      </c>
      <c r="F109" s="34">
        <f>SUM(F110:F116)</f>
        <v>0</v>
      </c>
      <c r="G109" s="34"/>
      <c r="J109" s="225">
        <f>SUM(J110:J116)</f>
        <v>0</v>
      </c>
      <c r="K109" s="225">
        <f>SUM(K110:K116)</f>
        <v>0</v>
      </c>
      <c r="L109" s="194">
        <f t="shared" si="5"/>
        <v>0</v>
      </c>
    </row>
    <row r="110" spans="1:12" hidden="1" x14ac:dyDescent="0.2">
      <c r="A110" s="16" t="s">
        <v>159</v>
      </c>
      <c r="B110" s="17" t="s">
        <v>166</v>
      </c>
      <c r="C110" s="63"/>
      <c r="D110" s="51"/>
      <c r="E110" s="18"/>
      <c r="F110" s="51"/>
      <c r="G110" s="51"/>
      <c r="J110" s="18">
        <f t="shared" ref="J110:J116" si="8">ROUND(FLOOR(E110/15.6466,0.001),2)</f>
        <v>0</v>
      </c>
      <c r="K110" s="51"/>
      <c r="L110" s="51">
        <f t="shared" si="5"/>
        <v>0</v>
      </c>
    </row>
    <row r="111" spans="1:12" hidden="1" x14ac:dyDescent="0.2">
      <c r="A111" s="16" t="s">
        <v>160</v>
      </c>
      <c r="B111" s="17" t="s">
        <v>167</v>
      </c>
      <c r="C111" s="63"/>
      <c r="D111" s="51"/>
      <c r="E111" s="18"/>
      <c r="F111" s="51"/>
      <c r="G111" s="51"/>
      <c r="J111" s="18">
        <f t="shared" si="8"/>
        <v>0</v>
      </c>
      <c r="K111" s="51"/>
      <c r="L111" s="51">
        <f t="shared" si="5"/>
        <v>0</v>
      </c>
    </row>
    <row r="112" spans="1:12" hidden="1" x14ac:dyDescent="0.2">
      <c r="A112" s="16" t="s">
        <v>161</v>
      </c>
      <c r="B112" s="17" t="s">
        <v>131</v>
      </c>
      <c r="C112" s="63"/>
      <c r="D112" s="51"/>
      <c r="E112" s="18"/>
      <c r="F112" s="51"/>
      <c r="G112" s="51"/>
      <c r="J112" s="18">
        <f t="shared" si="8"/>
        <v>0</v>
      </c>
      <c r="K112" s="51"/>
      <c r="L112" s="51">
        <f t="shared" si="5"/>
        <v>0</v>
      </c>
    </row>
    <row r="113" spans="1:12" hidden="1" x14ac:dyDescent="0.2">
      <c r="A113" s="16" t="s">
        <v>162</v>
      </c>
      <c r="B113" s="17" t="s">
        <v>132</v>
      </c>
      <c r="C113" s="62"/>
      <c r="D113" s="51"/>
      <c r="E113" s="18"/>
      <c r="F113" s="51"/>
      <c r="G113" s="51"/>
      <c r="J113" s="18">
        <f t="shared" si="8"/>
        <v>0</v>
      </c>
      <c r="K113" s="51"/>
      <c r="L113" s="51">
        <f t="shared" si="5"/>
        <v>0</v>
      </c>
    </row>
    <row r="114" spans="1:12" hidden="1" x14ac:dyDescent="0.2">
      <c r="A114" s="16" t="s">
        <v>164</v>
      </c>
      <c r="B114" s="17" t="s">
        <v>168</v>
      </c>
      <c r="C114" s="62"/>
      <c r="D114" s="51"/>
      <c r="E114" s="18"/>
      <c r="F114" s="51"/>
      <c r="G114" s="51"/>
      <c r="J114" s="18">
        <f t="shared" si="8"/>
        <v>0</v>
      </c>
      <c r="K114" s="51"/>
      <c r="L114" s="51">
        <f t="shared" si="5"/>
        <v>0</v>
      </c>
    </row>
    <row r="115" spans="1:12" hidden="1" x14ac:dyDescent="0.2">
      <c r="A115" s="16" t="s">
        <v>165</v>
      </c>
      <c r="B115" s="17" t="s">
        <v>169</v>
      </c>
      <c r="C115" s="63"/>
      <c r="D115" s="51"/>
      <c r="E115" s="18"/>
      <c r="F115" s="51"/>
      <c r="G115" s="51"/>
      <c r="J115" s="18">
        <f t="shared" si="8"/>
        <v>0</v>
      </c>
      <c r="K115" s="51"/>
      <c r="L115" s="51">
        <f t="shared" si="5"/>
        <v>0</v>
      </c>
    </row>
    <row r="116" spans="1:12" hidden="1" x14ac:dyDescent="0.2">
      <c r="A116" s="16" t="s">
        <v>163</v>
      </c>
      <c r="B116" s="17" t="s">
        <v>176</v>
      </c>
      <c r="C116" s="62"/>
      <c r="D116" s="51"/>
      <c r="E116" s="18"/>
      <c r="F116" s="51"/>
      <c r="G116" s="51"/>
      <c r="J116" s="18">
        <f t="shared" si="8"/>
        <v>0</v>
      </c>
      <c r="K116" s="51"/>
      <c r="L116" s="51">
        <f t="shared" si="5"/>
        <v>0</v>
      </c>
    </row>
    <row r="117" spans="1:12" hidden="1" x14ac:dyDescent="0.2">
      <c r="A117" s="33" t="s">
        <v>157</v>
      </c>
      <c r="B117" s="27" t="s">
        <v>133</v>
      </c>
      <c r="C117" s="34">
        <f>SUM(C118:C132)</f>
        <v>0</v>
      </c>
      <c r="D117" s="34">
        <f>SUM(D118:D132)</f>
        <v>0</v>
      </c>
      <c r="E117" s="34">
        <f>SUM(E118:E132)</f>
        <v>0</v>
      </c>
      <c r="F117" s="34">
        <f>SUM(F118:F132)</f>
        <v>0</v>
      </c>
      <c r="G117" s="34"/>
      <c r="J117" s="226">
        <f>SUM(J118:J128)</f>
        <v>0</v>
      </c>
      <c r="K117" s="226">
        <f>SUM(K118:K128)</f>
        <v>0</v>
      </c>
      <c r="L117" s="226">
        <f>SUM(L118:L128)</f>
        <v>0</v>
      </c>
    </row>
    <row r="118" spans="1:12" hidden="1" x14ac:dyDescent="0.2">
      <c r="A118" s="16" t="s">
        <v>173</v>
      </c>
      <c r="B118" s="17" t="s">
        <v>138</v>
      </c>
      <c r="C118" s="42"/>
      <c r="D118" s="42"/>
      <c r="E118" s="42"/>
      <c r="F118" s="42"/>
      <c r="G118" s="42"/>
      <c r="J118" s="18">
        <f t="shared" ref="J118:J132" si="9">ROUND(FLOOR(E118/15.6466,0.001),2)</f>
        <v>0</v>
      </c>
      <c r="K118" s="51"/>
      <c r="L118" s="51">
        <f t="shared" si="5"/>
        <v>0</v>
      </c>
    </row>
    <row r="119" spans="1:12" hidden="1" x14ac:dyDescent="0.2">
      <c r="A119" s="16" t="s">
        <v>173</v>
      </c>
      <c r="B119" s="17" t="s">
        <v>135</v>
      </c>
      <c r="C119" s="51"/>
      <c r="D119" s="51"/>
      <c r="E119" s="18"/>
      <c r="F119" s="51"/>
      <c r="G119" s="51"/>
      <c r="J119" s="18">
        <f t="shared" si="9"/>
        <v>0</v>
      </c>
      <c r="K119" s="51"/>
      <c r="L119" s="51">
        <f t="shared" si="5"/>
        <v>0</v>
      </c>
    </row>
    <row r="120" spans="1:12" hidden="1" x14ac:dyDescent="0.2">
      <c r="A120" s="16" t="s">
        <v>173</v>
      </c>
      <c r="B120" s="17" t="s">
        <v>196</v>
      </c>
      <c r="C120" s="51"/>
      <c r="D120" s="51"/>
      <c r="E120" s="18"/>
      <c r="F120" s="51"/>
      <c r="G120" s="51"/>
      <c r="J120" s="18">
        <f t="shared" si="9"/>
        <v>0</v>
      </c>
      <c r="K120" s="51"/>
      <c r="L120" s="51">
        <f t="shared" si="5"/>
        <v>0</v>
      </c>
    </row>
    <row r="121" spans="1:12" hidden="1" x14ac:dyDescent="0.2">
      <c r="A121" s="16" t="s">
        <v>173</v>
      </c>
      <c r="B121" s="17" t="s">
        <v>136</v>
      </c>
      <c r="C121" s="63"/>
      <c r="D121" s="51"/>
      <c r="E121" s="18"/>
      <c r="F121" s="51"/>
      <c r="G121" s="51"/>
      <c r="J121" s="18">
        <f t="shared" si="9"/>
        <v>0</v>
      </c>
      <c r="K121" s="51"/>
      <c r="L121" s="51">
        <f t="shared" si="5"/>
        <v>0</v>
      </c>
    </row>
    <row r="122" spans="1:12" hidden="1" x14ac:dyDescent="0.2">
      <c r="A122" s="16" t="s">
        <v>172</v>
      </c>
      <c r="B122" s="17" t="s">
        <v>134</v>
      </c>
      <c r="C122" s="62"/>
      <c r="D122" s="51"/>
      <c r="E122" s="18"/>
      <c r="F122" s="51"/>
      <c r="G122" s="51"/>
      <c r="J122" s="18">
        <f t="shared" si="9"/>
        <v>0</v>
      </c>
      <c r="K122" s="51"/>
      <c r="L122" s="51">
        <f t="shared" si="5"/>
        <v>0</v>
      </c>
    </row>
    <row r="123" spans="1:12" hidden="1" x14ac:dyDescent="0.2">
      <c r="A123" s="16" t="s">
        <v>174</v>
      </c>
      <c r="B123" s="17" t="s">
        <v>155</v>
      </c>
      <c r="C123" s="62"/>
      <c r="D123" s="51"/>
      <c r="E123" s="18"/>
      <c r="F123" s="51"/>
      <c r="G123" s="51"/>
      <c r="J123" s="18">
        <f t="shared" si="9"/>
        <v>0</v>
      </c>
      <c r="K123" s="51"/>
      <c r="L123" s="51">
        <f t="shared" si="5"/>
        <v>0</v>
      </c>
    </row>
    <row r="124" spans="1:12" hidden="1" x14ac:dyDescent="0.2">
      <c r="A124" s="16" t="s">
        <v>174</v>
      </c>
      <c r="B124" s="17" t="s">
        <v>150</v>
      </c>
      <c r="C124" s="63"/>
      <c r="D124" s="51"/>
      <c r="E124" s="18"/>
      <c r="F124" s="51"/>
      <c r="G124" s="51"/>
      <c r="J124" s="18">
        <f t="shared" si="9"/>
        <v>0</v>
      </c>
      <c r="K124" s="51"/>
      <c r="L124" s="51">
        <f t="shared" si="5"/>
        <v>0</v>
      </c>
    </row>
    <row r="125" spans="1:12" hidden="1" x14ac:dyDescent="0.2">
      <c r="A125" s="16" t="s">
        <v>174</v>
      </c>
      <c r="B125" s="19" t="s">
        <v>197</v>
      </c>
      <c r="C125" s="51"/>
      <c r="D125" s="51"/>
      <c r="E125" s="18"/>
      <c r="F125" s="51"/>
      <c r="G125" s="51"/>
      <c r="J125" s="18">
        <f t="shared" si="9"/>
        <v>0</v>
      </c>
      <c r="K125" s="51"/>
      <c r="L125" s="51">
        <f t="shared" si="5"/>
        <v>0</v>
      </c>
    </row>
    <row r="126" spans="1:12" hidden="1" x14ac:dyDescent="0.2">
      <c r="A126" s="16" t="s">
        <v>175</v>
      </c>
      <c r="B126" s="17" t="s">
        <v>137</v>
      </c>
      <c r="C126" s="51"/>
      <c r="D126" s="51"/>
      <c r="E126" s="18"/>
      <c r="F126" s="51"/>
      <c r="G126" s="51"/>
      <c r="J126" s="18">
        <f t="shared" si="9"/>
        <v>0</v>
      </c>
      <c r="K126" s="51"/>
      <c r="L126" s="51">
        <f t="shared" si="5"/>
        <v>0</v>
      </c>
    </row>
    <row r="127" spans="1:12" hidden="1" x14ac:dyDescent="0.2">
      <c r="A127" s="17" t="s">
        <v>175</v>
      </c>
      <c r="B127" s="17" t="s">
        <v>199</v>
      </c>
      <c r="C127" s="51"/>
      <c r="D127" s="51"/>
      <c r="E127" s="18"/>
      <c r="F127" s="51"/>
      <c r="G127" s="51"/>
      <c r="J127" s="18">
        <f t="shared" si="9"/>
        <v>0</v>
      </c>
      <c r="K127" s="51"/>
      <c r="L127" s="51">
        <f t="shared" si="5"/>
        <v>0</v>
      </c>
    </row>
    <row r="128" spans="1:12" hidden="1" x14ac:dyDescent="0.2">
      <c r="A128" s="16" t="s">
        <v>198</v>
      </c>
      <c r="B128" s="17" t="s">
        <v>192</v>
      </c>
      <c r="C128" s="51"/>
      <c r="D128" s="51"/>
      <c r="E128" s="18"/>
      <c r="F128" s="51"/>
      <c r="G128" s="51"/>
      <c r="J128" s="18">
        <f t="shared" si="9"/>
        <v>0</v>
      </c>
      <c r="K128" s="51"/>
      <c r="L128" s="51">
        <f t="shared" si="5"/>
        <v>0</v>
      </c>
    </row>
    <row r="129" spans="1:12" hidden="1" x14ac:dyDescent="0.2">
      <c r="A129" s="16" t="s">
        <v>198</v>
      </c>
      <c r="B129" s="66" t="s">
        <v>193</v>
      </c>
      <c r="C129" s="51"/>
      <c r="D129" s="51"/>
      <c r="E129" s="18"/>
      <c r="F129" s="51"/>
      <c r="G129" s="51"/>
      <c r="J129" s="97">
        <f t="shared" si="9"/>
        <v>0</v>
      </c>
      <c r="K129" s="37"/>
      <c r="L129" s="37">
        <f t="shared" si="5"/>
        <v>0</v>
      </c>
    </row>
    <row r="130" spans="1:12" hidden="1" x14ac:dyDescent="0.2">
      <c r="A130" s="16"/>
      <c r="B130" s="17"/>
      <c r="C130" s="51"/>
      <c r="D130" s="51"/>
      <c r="E130" s="18"/>
      <c r="F130" s="51"/>
      <c r="G130" s="51"/>
      <c r="J130" s="18">
        <f t="shared" si="9"/>
        <v>0</v>
      </c>
      <c r="K130" s="51"/>
      <c r="L130" s="51">
        <f t="shared" si="5"/>
        <v>0</v>
      </c>
    </row>
    <row r="131" spans="1:12" hidden="1" x14ac:dyDescent="0.2">
      <c r="A131" s="16"/>
      <c r="B131" s="19"/>
      <c r="C131" s="51"/>
      <c r="D131" s="51"/>
      <c r="E131" s="18"/>
      <c r="F131" s="51"/>
      <c r="G131" s="51"/>
      <c r="J131" s="97">
        <f t="shared" si="9"/>
        <v>0</v>
      </c>
      <c r="K131" s="37"/>
      <c r="L131" s="37">
        <f t="shared" si="5"/>
        <v>0</v>
      </c>
    </row>
    <row r="132" spans="1:12" hidden="1" x14ac:dyDescent="0.2">
      <c r="A132" s="16"/>
      <c r="B132" s="17"/>
      <c r="C132" s="51"/>
      <c r="D132" s="51"/>
      <c r="E132" s="18"/>
      <c r="F132" s="51"/>
      <c r="G132" s="51"/>
      <c r="J132" s="97">
        <f t="shared" si="9"/>
        <v>0</v>
      </c>
      <c r="K132" s="37"/>
      <c r="L132" s="37">
        <f t="shared" si="5"/>
        <v>0</v>
      </c>
    </row>
    <row r="133" spans="1:12" hidden="1" x14ac:dyDescent="0.2">
      <c r="A133" s="33" t="s">
        <v>158</v>
      </c>
      <c r="B133" s="27" t="s">
        <v>151</v>
      </c>
      <c r="C133" s="34">
        <f>SUM(C134:C135)</f>
        <v>0</v>
      </c>
      <c r="D133" s="34">
        <f>SUM(D134:D135)</f>
        <v>0</v>
      </c>
      <c r="E133" s="34">
        <f>SUM(E134:E135)</f>
        <v>0</v>
      </c>
      <c r="F133" s="34">
        <f>SUM(F134:F135)</f>
        <v>0</v>
      </c>
      <c r="G133" s="34"/>
      <c r="J133" s="226">
        <f>SUM(J134)</f>
        <v>0</v>
      </c>
      <c r="K133" s="226">
        <f>ROUND(FLOOR(F133/15.6466,0.001),2)</f>
        <v>0</v>
      </c>
      <c r="L133" s="194">
        <f>SUM(J133:K133)</f>
        <v>0</v>
      </c>
    </row>
    <row r="134" spans="1:12" hidden="1" x14ac:dyDescent="0.2">
      <c r="A134" s="16" t="s">
        <v>170</v>
      </c>
      <c r="B134" s="17" t="s">
        <v>152</v>
      </c>
      <c r="C134" s="51"/>
      <c r="D134" s="51"/>
      <c r="E134" s="18"/>
      <c r="F134" s="51"/>
      <c r="G134" s="51"/>
      <c r="J134" s="205">
        <f>ROUND(FLOOR(E134/15.6466,0.001),2)</f>
        <v>0</v>
      </c>
      <c r="L134" s="193">
        <f>SUM(J134:K134)</f>
        <v>0</v>
      </c>
    </row>
    <row r="135" spans="1:12" hidden="1" x14ac:dyDescent="0.2">
      <c r="A135" s="16"/>
      <c r="B135" s="17"/>
      <c r="C135" s="51"/>
      <c r="D135" s="51"/>
      <c r="E135" s="18"/>
      <c r="F135" s="51"/>
      <c r="G135" s="51"/>
      <c r="J135" s="205">
        <f>ROUND(FLOOR(E135/15.6466,0.001),2)</f>
        <v>0</v>
      </c>
    </row>
    <row r="136" spans="1:12" x14ac:dyDescent="0.2">
      <c r="A136" s="35"/>
    </row>
    <row r="137" spans="1:12" x14ac:dyDescent="0.2">
      <c r="A137" s="38"/>
      <c r="B137" s="32"/>
      <c r="C137" s="32"/>
      <c r="D137" s="32"/>
    </row>
    <row r="139" spans="1:12" x14ac:dyDescent="0.2">
      <c r="A139" s="29"/>
      <c r="B139" s="32"/>
      <c r="C139" s="32"/>
      <c r="D139" s="32"/>
      <c r="G139" s="236" t="s">
        <v>347</v>
      </c>
      <c r="H139" s="234"/>
      <c r="I139" s="234"/>
      <c r="K139" s="3" t="e">
        <f>#REF!</f>
        <v>#REF!</v>
      </c>
      <c r="L139" s="8" t="s">
        <v>69</v>
      </c>
    </row>
    <row r="141" spans="1:12" x14ac:dyDescent="0.2">
      <c r="G141" s="234" t="s">
        <v>350</v>
      </c>
      <c r="K141" s="8" t="e">
        <f>#REF!</f>
        <v>#REF!</v>
      </c>
    </row>
    <row r="149" spans="2:4" x14ac:dyDescent="0.2">
      <c r="B149" s="39"/>
      <c r="C149" s="39"/>
      <c r="D149" s="39"/>
    </row>
    <row r="150" spans="2:4" x14ac:dyDescent="0.2">
      <c r="B150" s="40"/>
      <c r="C150" s="40"/>
      <c r="D150" s="40"/>
    </row>
    <row r="158" spans="2:4" x14ac:dyDescent="0.2">
      <c r="B158" s="41"/>
      <c r="C158" s="41"/>
      <c r="D158" s="41"/>
    </row>
    <row r="163" spans="2:4" x14ac:dyDescent="0.2">
      <c r="B163" s="41"/>
      <c r="C163" s="41"/>
      <c r="D163" s="41"/>
    </row>
    <row r="168" spans="2:4" x14ac:dyDescent="0.2">
      <c r="B168" s="30"/>
      <c r="C168" s="30"/>
      <c r="D168" s="30"/>
    </row>
  </sheetData>
  <phoneticPr fontId="0" type="noConversion"/>
  <printOptions gridLines="1"/>
  <pageMargins left="0.15748031496062992" right="0.75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71"/>
  <sheetViews>
    <sheetView workbookViewId="0">
      <selection activeCell="H29" sqref="H29"/>
    </sheetView>
  </sheetViews>
  <sheetFormatPr defaultRowHeight="12.75" x14ac:dyDescent="0.2"/>
  <cols>
    <col min="1" max="1" width="7.28515625" style="9" customWidth="1"/>
    <col min="2" max="2" width="57.5703125" style="36" customWidth="1"/>
    <col min="3" max="3" width="10.85546875" style="36" customWidth="1"/>
    <col min="4" max="4" width="16" style="36" customWidth="1"/>
    <col min="5" max="5" width="13.85546875" style="96" customWidth="1"/>
    <col min="6" max="6" width="9.85546875" style="8" customWidth="1"/>
    <col min="7" max="7" width="25" style="8" customWidth="1"/>
    <col min="8" max="9" width="9.140625" style="8"/>
    <col min="10" max="10" width="11.7109375" style="39" customWidth="1"/>
    <col min="11" max="11" width="9.140625" style="39"/>
    <col min="12" max="12" width="12.140625" style="39" customWidth="1"/>
    <col min="13" max="16384" width="9.140625" style="8"/>
  </cols>
  <sheetData>
    <row r="1" spans="1:12" ht="15.75" x14ac:dyDescent="0.25">
      <c r="B1" s="5" t="s">
        <v>59</v>
      </c>
      <c r="C1" s="6"/>
      <c r="D1" s="6"/>
      <c r="E1" s="7"/>
      <c r="F1" s="6"/>
      <c r="G1" s="6"/>
      <c r="J1" s="89"/>
    </row>
    <row r="2" spans="1:12" ht="76.5" x14ac:dyDescent="0.2">
      <c r="B2" s="12" t="s">
        <v>356</v>
      </c>
      <c r="C2" s="6" t="s">
        <v>1</v>
      </c>
      <c r="D2" s="6" t="s">
        <v>0</v>
      </c>
      <c r="E2" s="10" t="s">
        <v>56</v>
      </c>
      <c r="F2" s="10" t="s">
        <v>346</v>
      </c>
      <c r="G2" s="6" t="s">
        <v>55</v>
      </c>
      <c r="J2" s="243"/>
      <c r="L2" s="243"/>
    </row>
    <row r="3" spans="1:12" x14ac:dyDescent="0.2">
      <c r="A3" s="45" t="s">
        <v>187</v>
      </c>
      <c r="B3" s="44" t="s">
        <v>180</v>
      </c>
      <c r="C3" s="48" t="e">
        <f>'1 Krõll'!#REF!+#REF!+#REF!+#REF!+#REF!+#REF!+#REF!+#REF!+#REF!+#REF!+#REF!+#REF!+Waldorfühing!C3+'Muud hariduskulud'!C3+Haridusüritused!C3</f>
        <v>#REF!</v>
      </c>
      <c r="D3" s="48" t="e">
        <f>'1 Krõll'!#REF!+#REF!+#REF!+#REF!+#REF!+#REF!+#REF!+#REF!+#REF!+#REF!+#REF!+#REF!+Waldorfühing!D3+'Muud hariduskulud'!D3+Haridusüritused!D3</f>
        <v>#REF!</v>
      </c>
      <c r="E3" s="48" t="e">
        <f>'1 Krõll'!#REF!+#REF!+#REF!+#REF!+#REF!+#REF!+#REF!+#REF!+#REF!+#REF!+#REF!+#REF!+Waldorfühing!E3+'Muud hariduskulud'!E3+Haridusüritused!E3</f>
        <v>#REF!</v>
      </c>
      <c r="F3" s="48" t="e">
        <f>'1 Krõll'!#REF!+#REF!+#REF!+#REF!+#REF!+#REF!+#REF!+#REF!+#REF!+#REF!+#REF!+#REF!+Waldorfühing!F3+'Muud hariduskulud'!F3+Haridusüritused!F3</f>
        <v>#REF!</v>
      </c>
      <c r="G3" s="49"/>
      <c r="J3" s="203"/>
      <c r="K3" s="203"/>
      <c r="L3" s="203"/>
    </row>
    <row r="4" spans="1:12" x14ac:dyDescent="0.2">
      <c r="A4" s="11" t="s">
        <v>177</v>
      </c>
      <c r="B4" s="12" t="s">
        <v>178</v>
      </c>
      <c r="C4" s="47" t="e">
        <f>'1 Krõll'!#REF!+#REF!+#REF!+#REF!+#REF!+#REF!+#REF!+#REF!+#REF!+#REF!+#REF!+#REF!+Waldorfühing!C4+'Muud hariduskulud'!C4+Haridusüritused!C4</f>
        <v>#REF!</v>
      </c>
      <c r="D4" s="47" t="e">
        <f>'1 Krõll'!#REF!+#REF!+#REF!+#REF!+#REF!+#REF!+#REF!+#REF!+#REF!+#REF!+#REF!+#REF!+Waldorfühing!D4+'Muud hariduskulud'!D4+Haridusüritused!D4</f>
        <v>#REF!</v>
      </c>
      <c r="E4" s="47" t="e">
        <f>'1 Krõll'!#REF!+#REF!+#REF!+#REF!+#REF!+#REF!+#REF!+#REF!+#REF!+#REF!+#REF!+#REF!+Waldorfühing!E4+'Muud hariduskulud'!E4+Haridusüritused!E4</f>
        <v>#REF!</v>
      </c>
      <c r="F4" s="47" t="e">
        <f>'1 Krõll'!#REF!+#REF!+#REF!+#REF!+#REF!+#REF!+#REF!+#REF!+#REF!+#REF!+#REF!+#REF!+Waldorfühing!F4+'Muud hariduskulud'!F4+Haridusüritused!F4</f>
        <v>#REF!</v>
      </c>
      <c r="G4" s="54"/>
      <c r="J4" s="220"/>
      <c r="K4" s="220"/>
      <c r="L4" s="220"/>
    </row>
    <row r="5" spans="1:12" ht="15" x14ac:dyDescent="0.25">
      <c r="A5" s="11" t="s">
        <v>357</v>
      </c>
      <c r="B5" s="12" t="s">
        <v>358</v>
      </c>
      <c r="C5" s="47" t="e">
        <f>'1 Krõll'!#REF!+#REF!+#REF!+#REF!+#REF!+#REF!+#REF!+#REF!+#REF!+#REF!+#REF!+#REF!+Waldorfühing!C5+'Muud hariduskulud'!C5+Haridusüritused!C5</f>
        <v>#REF!</v>
      </c>
      <c r="D5" s="47" t="e">
        <f>'1 Krõll'!#REF!+#REF!+#REF!+#REF!+#REF!+#REF!+#REF!+#REF!+#REF!+#REF!+#REF!+#REF!+Waldorfühing!D5+'Muud hariduskulud'!D5+Haridusüritused!D5</f>
        <v>#REF!</v>
      </c>
      <c r="E5" s="47" t="e">
        <f>'1 Krõll'!#REF!+#REF!+#REF!+#REF!+#REF!+#REF!+#REF!+#REF!+#REF!+#REF!+#REF!+#REF!+Waldorfühing!E5+'Muud hariduskulud'!E5+Haridusüritused!E5</f>
        <v>#REF!</v>
      </c>
      <c r="F5" s="47" t="e">
        <f>'1 Krõll'!#REF!+#REF!+#REF!+#REF!+#REF!+#REF!+#REF!+#REF!+#REF!+#REF!+#REF!+#REF!+Waldorfühing!F5+'Muud hariduskulud'!F5+Haridusüritused!F5</f>
        <v>#REF!</v>
      </c>
      <c r="G5" s="55"/>
      <c r="J5" s="220"/>
      <c r="K5" s="220"/>
      <c r="L5" s="220"/>
    </row>
    <row r="6" spans="1:12" x14ac:dyDescent="0.2">
      <c r="A6" s="45" t="s">
        <v>184</v>
      </c>
      <c r="B6" s="44" t="s">
        <v>183</v>
      </c>
      <c r="C6" s="48" t="e">
        <f>'1 Krõll'!#REF!+#REF!+#REF!+#REF!+#REF!+#REF!+#REF!+#REF!+#REF!+#REF!+#REF!+#REF!+Waldorfühing!C6+'Muud hariduskulud'!C6+Haridusüritused!C6</f>
        <v>#REF!</v>
      </c>
      <c r="D6" s="48" t="e">
        <f>'1 Krõll'!#REF!+#REF!+#REF!+#REF!+#REF!+#REF!+#REF!+#REF!+#REF!+#REF!+#REF!+#REF!+Waldorfühing!D6+'Muud hariduskulud'!D6+Haridusüritused!D6</f>
        <v>#REF!</v>
      </c>
      <c r="E6" s="48" t="e">
        <f>'1 Krõll'!#REF!+#REF!+#REF!+#REF!+#REF!+#REF!+#REF!+#REF!+#REF!+#REF!+#REF!+#REF!+Waldorfühing!E6+'Muud hariduskulud'!E6+Haridusüritused!E6</f>
        <v>#REF!</v>
      </c>
      <c r="F6" s="48" t="e">
        <f>'1 Krõll'!#REF!+#REF!+#REF!+#REF!+#REF!+#REF!+#REF!+#REF!+#REF!+#REF!+#REF!+#REF!+Waldorfühing!F6+'Muud hariduskulud'!F6+Haridusüritused!F6</f>
        <v>#REF!</v>
      </c>
      <c r="G6" s="49"/>
      <c r="J6" s="203"/>
      <c r="K6" s="203"/>
      <c r="L6" s="203"/>
    </row>
    <row r="7" spans="1:12" x14ac:dyDescent="0.2">
      <c r="A7" s="11" t="s">
        <v>359</v>
      </c>
      <c r="B7" s="13" t="s">
        <v>360</v>
      </c>
      <c r="C7" s="47" t="e">
        <f>'1 Krõll'!#REF!+#REF!+#REF!+#REF!+#REF!+#REF!+#REF!+#REF!+#REF!+#REF!+#REF!+#REF!+Waldorfühing!C7+'Muud hariduskulud'!C7+Haridusüritused!C7</f>
        <v>#REF!</v>
      </c>
      <c r="D7" s="47" t="e">
        <f>'1 Krõll'!#REF!+#REF!+#REF!+#REF!+#REF!+#REF!+#REF!+#REF!+#REF!+#REF!+#REF!+#REF!+Waldorfühing!D7+'Muud hariduskulud'!D7+Haridusüritused!D7</f>
        <v>#REF!</v>
      </c>
      <c r="E7" s="47" t="e">
        <f>'1 Krõll'!#REF!+#REF!+#REF!+#REF!+#REF!+#REF!+#REF!+#REF!+#REF!+#REF!+#REF!+#REF!+Waldorfühing!E7+'Muud hariduskulud'!E7+Haridusüritused!E7</f>
        <v>#REF!</v>
      </c>
      <c r="F7" s="47" t="e">
        <f>'1 Krõll'!#REF!+#REF!+#REF!+#REF!+#REF!+#REF!+#REF!+#REF!+#REF!+#REF!+#REF!+#REF!+Waldorfühing!F7+'Muud hariduskulud'!F7+Haridusüritused!F7</f>
        <v>#REF!</v>
      </c>
      <c r="G7" s="15"/>
      <c r="J7" s="220"/>
      <c r="K7" s="220"/>
      <c r="L7" s="220"/>
    </row>
    <row r="8" spans="1:12" x14ac:dyDescent="0.2">
      <c r="A8" s="16" t="s">
        <v>361</v>
      </c>
      <c r="B8" s="17" t="s">
        <v>362</v>
      </c>
      <c r="C8" s="72" t="e">
        <f>'1 Krõll'!#REF!+#REF!+#REF!+#REF!+#REF!+#REF!+#REF!+#REF!+#REF!+#REF!+#REF!+#REF!+Waldorfühing!C8+'Muud hariduskulud'!C8+Haridusüritused!C8</f>
        <v>#REF!</v>
      </c>
      <c r="D8" s="72" t="e">
        <f>'1 Krõll'!#REF!+#REF!+#REF!+#REF!+#REF!+#REF!+#REF!+#REF!+#REF!+#REF!+#REF!+#REF!+Waldorfühing!D8+'Muud hariduskulud'!D8+Haridusüritused!D8</f>
        <v>#REF!</v>
      </c>
      <c r="E8" s="72" t="e">
        <f>'1 Krõll'!#REF!+#REF!+#REF!+#REF!+#REF!+#REF!+#REF!+#REF!+#REF!+#REF!+#REF!+#REF!+Waldorfühing!E8+'Muud hariduskulud'!E8+Haridusüritused!E8</f>
        <v>#REF!</v>
      </c>
      <c r="F8" s="72" t="e">
        <f>'1 Krõll'!#REF!+#REF!+#REF!+#REF!+#REF!+#REF!+#REF!+#REF!+#REF!+#REF!+#REF!+#REF!+Waldorfühing!F8+'Muud hariduskulud'!F8+Haridusüritused!F8</f>
        <v>#REF!</v>
      </c>
      <c r="G8" s="56"/>
      <c r="J8" s="203"/>
      <c r="K8" s="203"/>
      <c r="L8" s="203"/>
    </row>
    <row r="9" spans="1:12" x14ac:dyDescent="0.2">
      <c r="A9" s="16" t="s">
        <v>363</v>
      </c>
      <c r="B9" s="17" t="s">
        <v>364</v>
      </c>
      <c r="C9" s="72" t="e">
        <f>'1 Krõll'!#REF!+#REF!+#REF!+#REF!+#REF!+#REF!+#REF!+#REF!+#REF!+#REF!+#REF!+#REF!+Waldorfühing!C9+'Muud hariduskulud'!C9+Haridusüritused!C9</f>
        <v>#REF!</v>
      </c>
      <c r="D9" s="72" t="e">
        <f>'1 Krõll'!#REF!+#REF!+#REF!+#REF!+#REF!+#REF!+#REF!+#REF!+#REF!+#REF!+#REF!+#REF!+Waldorfühing!D9+'Muud hariduskulud'!D9+Haridusüritused!D9</f>
        <v>#REF!</v>
      </c>
      <c r="E9" s="72" t="e">
        <f>'1 Krõll'!#REF!+#REF!+#REF!+#REF!+#REF!+#REF!+#REF!+#REF!+#REF!+#REF!+#REF!+#REF!+Waldorfühing!E9+'Muud hariduskulud'!E9+Haridusüritused!E9</f>
        <v>#REF!</v>
      </c>
      <c r="F9" s="72" t="e">
        <f>'1 Krõll'!#REF!+#REF!+#REF!+#REF!+#REF!+#REF!+#REF!+#REF!+#REF!+#REF!+#REF!+#REF!+Waldorfühing!F9+'Muud hariduskulud'!F9+Haridusüritused!F9</f>
        <v>#REF!</v>
      </c>
      <c r="G9" s="56"/>
      <c r="J9" s="203"/>
      <c r="K9" s="203"/>
      <c r="L9" s="203"/>
    </row>
    <row r="10" spans="1:12" x14ac:dyDescent="0.2">
      <c r="A10" s="16" t="s">
        <v>365</v>
      </c>
      <c r="B10" s="17" t="s">
        <v>328</v>
      </c>
      <c r="C10" s="72" t="e">
        <f>'1 Krõll'!#REF!+#REF!+#REF!+#REF!+#REF!+#REF!+#REF!+#REF!+#REF!+#REF!+#REF!+#REF!+Waldorfühing!C10+'Muud hariduskulud'!C10+Haridusüritused!C10</f>
        <v>#REF!</v>
      </c>
      <c r="D10" s="72" t="e">
        <f>'1 Krõll'!#REF!+#REF!+#REF!+#REF!+#REF!+#REF!+#REF!+#REF!+#REF!+#REF!+#REF!+#REF!+Waldorfühing!D10+'Muud hariduskulud'!D10+Haridusüritused!D10</f>
        <v>#REF!</v>
      </c>
      <c r="E10" s="72" t="e">
        <f>'1 Krõll'!#REF!+#REF!+#REF!+#REF!+#REF!+#REF!+#REF!+#REF!+#REF!+#REF!+#REF!+#REF!+Waldorfühing!E10+'Muud hariduskulud'!E10+Haridusüritused!E10</f>
        <v>#REF!</v>
      </c>
      <c r="F10" s="72" t="e">
        <f>'1 Krõll'!#REF!+#REF!+#REF!+#REF!+#REF!+#REF!+#REF!+#REF!+#REF!+#REF!+#REF!+#REF!+Waldorfühing!F10+'Muud hariduskulud'!F10+Haridusüritused!F10</f>
        <v>#REF!</v>
      </c>
      <c r="G10" s="56"/>
      <c r="J10" s="203"/>
      <c r="K10" s="203"/>
      <c r="L10" s="203"/>
    </row>
    <row r="11" spans="1:12" x14ac:dyDescent="0.2">
      <c r="A11" s="16" t="s">
        <v>367</v>
      </c>
      <c r="B11" s="17" t="s">
        <v>368</v>
      </c>
      <c r="C11" s="72" t="e">
        <f>'1 Krõll'!#REF!+#REF!+#REF!+#REF!+#REF!+#REF!+#REF!+#REF!+#REF!+#REF!+#REF!+#REF!+Waldorfühing!C11+'Muud hariduskulud'!C11+Haridusüritused!C11</f>
        <v>#REF!</v>
      </c>
      <c r="D11" s="72" t="e">
        <f>'1 Krõll'!#REF!+#REF!+#REF!+#REF!+#REF!+#REF!+#REF!+#REF!+#REF!+#REF!+#REF!+#REF!+Waldorfühing!D11+'Muud hariduskulud'!D11+Haridusüritused!D11</f>
        <v>#REF!</v>
      </c>
      <c r="E11" s="72" t="e">
        <f>'1 Krõll'!#REF!+#REF!+#REF!+#REF!+#REF!+#REF!+#REF!+#REF!+#REF!+#REF!+#REF!+#REF!+Waldorfühing!E11+'Muud hariduskulud'!E11+Haridusüritused!E11</f>
        <v>#REF!</v>
      </c>
      <c r="F11" s="72" t="e">
        <f>'1 Krõll'!#REF!+#REF!+#REF!+#REF!+#REF!+#REF!+#REF!+#REF!+#REF!+#REF!+#REF!+#REF!+Waldorfühing!F11+'Muud hariduskulud'!F11+Haridusüritused!F11</f>
        <v>#REF!</v>
      </c>
      <c r="G11" s="56"/>
      <c r="J11" s="203"/>
      <c r="K11" s="203"/>
      <c r="L11" s="203"/>
    </row>
    <row r="12" spans="1:12" x14ac:dyDescent="0.2">
      <c r="A12" s="11" t="s">
        <v>369</v>
      </c>
      <c r="B12" s="12" t="s">
        <v>370</v>
      </c>
      <c r="C12" s="47" t="e">
        <f>'1 Krõll'!#REF!+#REF!+#REF!+#REF!+#REF!+#REF!+#REF!+#REF!+#REF!+#REF!+#REF!+#REF!+Waldorfühing!C12+'Muud hariduskulud'!C12+Haridusüritused!C12</f>
        <v>#REF!</v>
      </c>
      <c r="D12" s="47" t="e">
        <f>'1 Krõll'!#REF!+#REF!+#REF!+#REF!+#REF!+#REF!+#REF!+#REF!+#REF!+#REF!+#REF!+#REF!+Waldorfühing!D12+'Muud hariduskulud'!D12+Haridusüritused!D12</f>
        <v>#REF!</v>
      </c>
      <c r="E12" s="47" t="e">
        <f>'1 Krõll'!#REF!+#REF!+#REF!+#REF!+#REF!+#REF!+#REF!+#REF!+#REF!+#REF!+#REF!+#REF!+Waldorfühing!E12+'Muud hariduskulud'!E12+Haridusüritused!E12</f>
        <v>#REF!</v>
      </c>
      <c r="F12" s="47" t="e">
        <f>'1 Krõll'!#REF!+#REF!+#REF!+#REF!+#REF!+#REF!+#REF!+#REF!+#REF!+#REF!+#REF!+#REF!+Waldorfühing!F12+'Muud hariduskulud'!F12+Haridusüritused!F12</f>
        <v>#REF!</v>
      </c>
      <c r="G12" s="57"/>
      <c r="J12" s="220"/>
      <c r="K12" s="220"/>
      <c r="L12" s="220"/>
    </row>
    <row r="13" spans="1:12" x14ac:dyDescent="0.2">
      <c r="A13" s="21" t="s">
        <v>371</v>
      </c>
      <c r="B13" s="12" t="s">
        <v>202</v>
      </c>
      <c r="C13" s="47" t="e">
        <f>'1 Krõll'!#REF!+#REF!+#REF!+#REF!+#REF!+#REF!+#REF!+#REF!+#REF!+#REF!+#REF!+#REF!+Waldorfühing!C13+'Muud hariduskulud'!C13+Haridusüritused!C13</f>
        <v>#REF!</v>
      </c>
      <c r="D13" s="47" t="e">
        <f>'1 Krõll'!#REF!+#REF!+#REF!+#REF!+#REF!+#REF!+#REF!+#REF!+#REF!+#REF!+#REF!+#REF!+Waldorfühing!D13+'Muud hariduskulud'!D13+Haridusüritused!D13</f>
        <v>#REF!</v>
      </c>
      <c r="E13" s="47" t="e">
        <f>'1 Krõll'!#REF!+#REF!+#REF!+#REF!+#REF!+#REF!+#REF!+#REF!+#REF!+#REF!+#REF!+#REF!+Waldorfühing!E13+'Muud hariduskulud'!E13+Haridusüritused!E13</f>
        <v>#REF!</v>
      </c>
      <c r="F13" s="47" t="e">
        <f>'1 Krõll'!#REF!+#REF!+#REF!+#REF!+#REF!+#REF!+#REF!+#REF!+#REF!+#REF!+#REF!+#REF!+Waldorfühing!F13+'Muud hariduskulud'!F13+Haridusüritused!F13</f>
        <v>#REF!</v>
      </c>
      <c r="G13" s="57"/>
      <c r="J13" s="220"/>
      <c r="K13" s="220"/>
      <c r="L13" s="220"/>
    </row>
    <row r="14" spans="1:12" x14ac:dyDescent="0.2">
      <c r="A14" s="21" t="s">
        <v>372</v>
      </c>
      <c r="B14" s="12" t="s">
        <v>373</v>
      </c>
      <c r="C14" s="47" t="e">
        <f>'1 Krõll'!#REF!+#REF!+#REF!+#REF!+#REF!+#REF!+#REF!+#REF!+#REF!+#REF!+#REF!+#REF!+Waldorfühing!C14+'Muud hariduskulud'!C14+Haridusüritused!C14</f>
        <v>#REF!</v>
      </c>
      <c r="D14" s="47" t="e">
        <f>'1 Krõll'!#REF!+#REF!+#REF!+#REF!+#REF!+#REF!+#REF!+#REF!+#REF!+#REF!+#REF!+#REF!+Waldorfühing!D14+'Muud hariduskulud'!D14+Haridusüritused!D14</f>
        <v>#REF!</v>
      </c>
      <c r="E14" s="47" t="e">
        <f>'1 Krõll'!#REF!+#REF!+#REF!+#REF!+#REF!+#REF!+#REF!+#REF!+#REF!+#REF!+#REF!+#REF!+Waldorfühing!E14+'Muud hariduskulud'!E14+Haridusüritused!E14</f>
        <v>#REF!</v>
      </c>
      <c r="F14" s="47" t="e">
        <f>'1 Krõll'!#REF!+#REF!+#REF!+#REF!+#REF!+#REF!+#REF!+#REF!+#REF!+#REF!+#REF!+#REF!+Waldorfühing!F14+'Muud hariduskulud'!F14+Haridusüritused!F14</f>
        <v>#REF!</v>
      </c>
      <c r="G14" s="57"/>
      <c r="J14" s="220"/>
      <c r="K14" s="220"/>
      <c r="L14" s="220"/>
    </row>
    <row r="15" spans="1:12" x14ac:dyDescent="0.2">
      <c r="A15" s="21" t="s">
        <v>374</v>
      </c>
      <c r="B15" s="12" t="s">
        <v>375</v>
      </c>
      <c r="C15" s="47" t="e">
        <f>'1 Krõll'!#REF!+#REF!+#REF!+#REF!+#REF!+#REF!+#REF!+#REF!+#REF!+#REF!+#REF!+#REF!+Waldorfühing!C15+'Muud hariduskulud'!C15+Haridusüritused!C15</f>
        <v>#REF!</v>
      </c>
      <c r="D15" s="47" t="e">
        <f>'1 Krõll'!#REF!+#REF!+#REF!+#REF!+#REF!+#REF!+#REF!+#REF!+#REF!+#REF!+#REF!+#REF!+Waldorfühing!D15+'Muud hariduskulud'!D15+Haridusüritused!D15</f>
        <v>#REF!</v>
      </c>
      <c r="E15" s="47" t="e">
        <f>'1 Krõll'!#REF!+#REF!+#REF!+#REF!+#REF!+#REF!+#REF!+#REF!+#REF!+#REF!+#REF!+#REF!+Waldorfühing!E15+'Muud hariduskulud'!E15+Haridusüritused!E15</f>
        <v>#REF!</v>
      </c>
      <c r="F15" s="47" t="e">
        <f>'1 Krõll'!#REF!+#REF!+#REF!+#REF!+#REF!+#REF!+#REF!+#REF!+#REF!+#REF!+#REF!+#REF!+Waldorfühing!F15+'Muud hariduskulud'!F15+Haridusüritused!F15</f>
        <v>#REF!</v>
      </c>
      <c r="G15" s="57"/>
      <c r="J15" s="220"/>
      <c r="K15" s="220"/>
      <c r="L15" s="220"/>
    </row>
    <row r="16" spans="1:12" x14ac:dyDescent="0.2">
      <c r="A16" s="21" t="s">
        <v>376</v>
      </c>
      <c r="B16" s="12" t="s">
        <v>377</v>
      </c>
      <c r="C16" s="47" t="e">
        <f>'1 Krõll'!#REF!+#REF!+#REF!+#REF!+#REF!+#REF!+#REF!+#REF!+#REF!+#REF!+#REF!+#REF!+Waldorfühing!C16+'Muud hariduskulud'!C16+Haridusüritused!C16</f>
        <v>#REF!</v>
      </c>
      <c r="D16" s="47" t="e">
        <f>'1 Krõll'!#REF!+#REF!+#REF!+#REF!+#REF!+#REF!+#REF!+#REF!+#REF!+#REF!+#REF!+#REF!+Waldorfühing!D16+'Muud hariduskulud'!D16+Haridusüritused!D16</f>
        <v>#REF!</v>
      </c>
      <c r="E16" s="47" t="e">
        <f>'1 Krõll'!#REF!+#REF!+#REF!+#REF!+#REF!+#REF!+#REF!+#REF!+#REF!+#REF!+#REF!+#REF!+Waldorfühing!E16+'Muud hariduskulud'!E16+Haridusüritused!E16</f>
        <v>#REF!</v>
      </c>
      <c r="F16" s="47" t="e">
        <f>'1 Krõll'!#REF!+#REF!+#REF!+#REF!+#REF!+#REF!+#REF!+#REF!+#REF!+#REF!+#REF!+#REF!+Waldorfühing!F16+'Muud hariduskulud'!F16+Haridusüritused!F16</f>
        <v>#REF!</v>
      </c>
      <c r="G16" s="57"/>
      <c r="J16" s="220"/>
      <c r="K16" s="220"/>
      <c r="L16" s="220"/>
    </row>
    <row r="17" spans="1:12" x14ac:dyDescent="0.2">
      <c r="A17" s="11" t="s">
        <v>378</v>
      </c>
      <c r="B17" s="12" t="s">
        <v>379</v>
      </c>
      <c r="C17" s="47" t="e">
        <f>'1 Krõll'!#REF!+#REF!+#REF!+#REF!+#REF!+#REF!+#REF!+#REF!+#REF!+#REF!+#REF!+#REF!+Waldorfühing!C17+'Muud hariduskulud'!C17+Haridusüritused!C17</f>
        <v>#REF!</v>
      </c>
      <c r="D17" s="47" t="e">
        <f>'1 Krõll'!#REF!+#REF!+#REF!+#REF!+#REF!+#REF!+#REF!+#REF!+#REF!+#REF!+#REF!+#REF!+Waldorfühing!D17+'Muud hariduskulud'!D17+Haridusüritused!D17</f>
        <v>#REF!</v>
      </c>
      <c r="E17" s="47" t="e">
        <f>'1 Krõll'!#REF!+#REF!+#REF!+#REF!+#REF!+#REF!+#REF!+#REF!+#REF!+#REF!+#REF!+#REF!+Waldorfühing!E17+'Muud hariduskulud'!E17+Haridusüritused!E17</f>
        <v>#REF!</v>
      </c>
      <c r="F17" s="20" t="e">
        <f>SUM(F18:F19)</f>
        <v>#REF!</v>
      </c>
      <c r="G17" s="20"/>
      <c r="J17" s="220"/>
      <c r="K17" s="220"/>
      <c r="L17" s="220"/>
    </row>
    <row r="18" spans="1:12" x14ac:dyDescent="0.2">
      <c r="A18" s="16" t="s">
        <v>380</v>
      </c>
      <c r="B18" s="17" t="s">
        <v>381</v>
      </c>
      <c r="C18" s="72" t="e">
        <f>'1 Krõll'!#REF!+#REF!+#REF!+#REF!+#REF!+#REF!+#REF!+#REF!+#REF!+#REF!+#REF!+#REF!+Waldorfühing!C18+'Muud hariduskulud'!C18+Haridusüritused!C18</f>
        <v>#REF!</v>
      </c>
      <c r="D18" s="72" t="e">
        <f>'1 Krõll'!#REF!+#REF!+#REF!+#REF!+#REF!+#REF!+#REF!+#REF!+#REF!+#REF!+#REF!+#REF!+Waldorfühing!D18+'Muud hariduskulud'!D18+Haridusüritused!D18</f>
        <v>#REF!</v>
      </c>
      <c r="E18" s="72" t="e">
        <f>'1 Krõll'!#REF!+#REF!+#REF!+#REF!+#REF!+#REF!+#REF!+#REF!+#REF!+#REF!+#REF!+#REF!+Waldorfühing!E18+'Muud hariduskulud'!E18+Haridusüritused!E18</f>
        <v>#REF!</v>
      </c>
      <c r="F18" s="18" t="e">
        <f>F8*33%</f>
        <v>#REF!</v>
      </c>
      <c r="G18" s="18"/>
      <c r="J18" s="203"/>
      <c r="K18" s="203"/>
      <c r="L18" s="203"/>
    </row>
    <row r="19" spans="1:12" x14ac:dyDescent="0.2">
      <c r="A19" s="16" t="s">
        <v>382</v>
      </c>
      <c r="B19" s="17" t="s">
        <v>383</v>
      </c>
      <c r="C19" s="72" t="e">
        <f>'1 Krõll'!#REF!+#REF!+#REF!+#REF!+#REF!+#REF!+#REF!+#REF!+#REF!+#REF!+#REF!+#REF!+Waldorfühing!C19+'Muud hariduskulud'!C19+Haridusüritused!C19</f>
        <v>#REF!</v>
      </c>
      <c r="D19" s="72" t="e">
        <f>'1 Krõll'!#REF!+#REF!+#REF!+#REF!+#REF!+#REF!+#REF!+#REF!+#REF!+#REF!+#REF!+#REF!+Waldorfühing!D19+'Muud hariduskulud'!D19+Haridusüritused!D19</f>
        <v>#REF!</v>
      </c>
      <c r="E19" s="72" t="e">
        <f>'1 Krõll'!#REF!+#REF!+#REF!+#REF!+#REF!+#REF!+#REF!+#REF!+#REF!+#REF!+#REF!+#REF!+Waldorfühing!E19+'Muud hariduskulud'!E19+Haridusüritused!E19</f>
        <v>#REF!</v>
      </c>
      <c r="F19" s="18" t="e">
        <f>(F9+F10+F11+F12)*33%</f>
        <v>#REF!</v>
      </c>
      <c r="G19" s="18"/>
      <c r="J19" s="203"/>
      <c r="K19" s="203"/>
      <c r="L19" s="203"/>
    </row>
    <row r="20" spans="1:12" x14ac:dyDescent="0.2">
      <c r="A20" s="11" t="s">
        <v>384</v>
      </c>
      <c r="B20" s="12" t="s">
        <v>385</v>
      </c>
      <c r="C20" s="47" t="e">
        <f>'1 Krõll'!#REF!+#REF!+#REF!+#REF!+#REF!+#REF!+#REF!+#REF!+#REF!+#REF!+#REF!+#REF!+Waldorfühing!C20+'Muud hariduskulud'!C20+Haridusüritused!C20</f>
        <v>#REF!</v>
      </c>
      <c r="D20" s="47" t="e">
        <f>'1 Krõll'!#REF!+#REF!+#REF!+#REF!+#REF!+#REF!+#REF!+#REF!+#REF!+#REF!+#REF!+#REF!+Waldorfühing!D20+'Muud hariduskulud'!D20+Haridusüritused!D20</f>
        <v>#REF!</v>
      </c>
      <c r="E20" s="47" t="e">
        <f>'1 Krõll'!#REF!+#REF!+#REF!+#REF!+#REF!+#REF!+#REF!+#REF!+#REF!+#REF!+#REF!+#REF!+Waldorfühing!E20+'Muud hariduskulud'!E20+Haridusüritused!E20</f>
        <v>#REF!</v>
      </c>
      <c r="F20" s="20" t="e">
        <f>SUM(F21:F22)</f>
        <v>#REF!</v>
      </c>
      <c r="G20" s="20"/>
      <c r="J20" s="220"/>
      <c r="K20" s="220"/>
      <c r="L20" s="220"/>
    </row>
    <row r="21" spans="1:12" x14ac:dyDescent="0.2">
      <c r="A21" s="16" t="s">
        <v>386</v>
      </c>
      <c r="B21" s="17" t="s">
        <v>387</v>
      </c>
      <c r="C21" s="72" t="e">
        <f>'1 Krõll'!#REF!+#REF!+#REF!+#REF!+#REF!+#REF!+#REF!+#REF!+#REF!+#REF!+#REF!+#REF!+Waldorfühing!C21+'Muud hariduskulud'!C21+Haridusüritused!C21</f>
        <v>#REF!</v>
      </c>
      <c r="D21" s="72" t="e">
        <f>'1 Krõll'!#REF!+#REF!+#REF!+#REF!+#REF!+#REF!+#REF!+#REF!+#REF!+#REF!+#REF!+#REF!+Waldorfühing!D21+'Muud hariduskulud'!D21+Haridusüritused!D21</f>
        <v>#REF!</v>
      </c>
      <c r="E21" s="72" t="e">
        <f>'1 Krõll'!#REF!+#REF!+#REF!+#REF!+#REF!+#REF!+#REF!+#REF!+#REF!+#REF!+#REF!+#REF!+Waldorfühing!E21+'Muud hariduskulud'!E21+Haridusüritused!E21</f>
        <v>#REF!</v>
      </c>
      <c r="F21" s="18" t="e">
        <f>F8*1.4%</f>
        <v>#REF!</v>
      </c>
      <c r="G21" s="18"/>
      <c r="J21" s="203"/>
      <c r="K21" s="203"/>
      <c r="L21" s="203"/>
    </row>
    <row r="22" spans="1:12" x14ac:dyDescent="0.2">
      <c r="A22" s="16" t="s">
        <v>388</v>
      </c>
      <c r="B22" s="17" t="s">
        <v>389</v>
      </c>
      <c r="C22" s="72" t="e">
        <f>'1 Krõll'!#REF!+#REF!+#REF!+#REF!+#REF!+#REF!+#REF!+#REF!+#REF!+#REF!+#REF!+#REF!+Waldorfühing!C22+'Muud hariduskulud'!C22+Haridusüritused!C22</f>
        <v>#REF!</v>
      </c>
      <c r="D22" s="72" t="e">
        <f>'1 Krõll'!#REF!+#REF!+#REF!+#REF!+#REF!+#REF!+#REF!+#REF!+#REF!+#REF!+#REF!+#REF!+Waldorfühing!D22+'Muud hariduskulud'!D22+Haridusüritused!D22</f>
        <v>#REF!</v>
      </c>
      <c r="E22" s="72" t="e">
        <f>'1 Krõll'!#REF!+#REF!+#REF!+#REF!+#REF!+#REF!+#REF!+#REF!+#REF!+#REF!+#REF!+#REF!+Waldorfühing!E22+'Muud hariduskulud'!E22+Haridusüritused!E22</f>
        <v>#REF!</v>
      </c>
      <c r="F22" s="18" t="e">
        <f>(F9+F10+F11+F12)*1.4%</f>
        <v>#REF!</v>
      </c>
      <c r="G22" s="18"/>
      <c r="J22" s="203"/>
      <c r="K22" s="203"/>
      <c r="L22" s="203"/>
    </row>
    <row r="23" spans="1:12" s="39" customFormat="1" x14ac:dyDescent="0.2">
      <c r="A23" s="45" t="s">
        <v>186</v>
      </c>
      <c r="B23" s="44" t="s">
        <v>185</v>
      </c>
      <c r="C23" s="48" t="e">
        <f>'1 Krõll'!#REF!+#REF!+#REF!+#REF!+#REF!+#REF!+#REF!+#REF!+#REF!+#REF!+#REF!+#REF!+Waldorfühing!C23+'Muud hariduskulud'!C23+Haridusüritused!C23</f>
        <v>#REF!</v>
      </c>
      <c r="D23" s="48" t="e">
        <f>'1 Krõll'!#REF!+#REF!+#REF!+#REF!+#REF!+#REF!+#REF!+#REF!+#REF!+#REF!+#REF!+#REF!+Waldorfühing!D23+'Muud hariduskulud'!D23+Haridusüritused!D23</f>
        <v>#REF!</v>
      </c>
      <c r="E23" s="48" t="e">
        <f>'1 Krõll'!#REF!+#REF!+#REF!+#REF!+#REF!+#REF!+#REF!+#REF!+#REF!+#REF!+#REF!+#REF!+Waldorfühing!E23+'Muud hariduskulud'!E23+Haridusüritused!E23</f>
        <v>#REF!</v>
      </c>
      <c r="F23" s="48" t="e">
        <f>'1 Krõll'!#REF!+#REF!+#REF!+#REF!+#REF!+#REF!+#REF!+#REF!+#REF!+#REF!+#REF!+#REF!+Waldorfühing!F23+'Muud hariduskulud'!F23+Haridusüritused!F23</f>
        <v>#REF!</v>
      </c>
      <c r="G23" s="49"/>
      <c r="J23" s="203"/>
      <c r="K23" s="203"/>
      <c r="L23" s="203"/>
    </row>
    <row r="24" spans="1:12" x14ac:dyDescent="0.2">
      <c r="A24" s="11" t="s">
        <v>390</v>
      </c>
      <c r="B24" s="12" t="s">
        <v>391</v>
      </c>
      <c r="C24" s="47" t="e">
        <f>'1 Krõll'!#REF!+#REF!+#REF!+#REF!+#REF!+#REF!+#REF!+#REF!+#REF!+#REF!+#REF!+#REF!+Waldorfühing!C24+'Muud hariduskulud'!C24+Haridusüritused!C24</f>
        <v>#REF!</v>
      </c>
      <c r="D24" s="47" t="e">
        <f>'1 Krõll'!#REF!+#REF!+#REF!+#REF!+#REF!+#REF!+#REF!+#REF!+#REF!+#REF!+#REF!+#REF!+Waldorfühing!D24+'Muud hariduskulud'!D24+Haridusüritused!D24</f>
        <v>#REF!</v>
      </c>
      <c r="E24" s="47" t="e">
        <f>'1 Krõll'!#REF!+#REF!+#REF!+#REF!+#REF!+#REF!+#REF!+#REF!+#REF!+#REF!+#REF!+#REF!+Waldorfühing!E24+'Muud hariduskulud'!E24+Haridusüritused!E24</f>
        <v>#REF!</v>
      </c>
      <c r="F24" s="47" t="e">
        <f>'1 Krõll'!#REF!+#REF!+#REF!+#REF!+#REF!+#REF!+#REF!+#REF!+#REF!+#REF!+#REF!+#REF!+Waldorfühing!F24+'Muud hariduskulud'!F24+Haridusüritused!F24</f>
        <v>#REF!</v>
      </c>
      <c r="G24" s="20"/>
      <c r="J24" s="220"/>
      <c r="K24" s="220"/>
      <c r="L24" s="220"/>
    </row>
    <row r="25" spans="1:12" x14ac:dyDescent="0.2">
      <c r="A25" s="16" t="s">
        <v>392</v>
      </c>
      <c r="B25" s="17" t="s">
        <v>393</v>
      </c>
      <c r="C25" s="72" t="e">
        <f>'1 Krõll'!#REF!+#REF!+#REF!+#REF!+#REF!+#REF!+#REF!+#REF!+#REF!+#REF!+#REF!+#REF!+Waldorfühing!C25+'Muud hariduskulud'!C25+Haridusüritused!C25</f>
        <v>#REF!</v>
      </c>
      <c r="D25" s="72" t="e">
        <f>'1 Krõll'!#REF!+#REF!+#REF!+#REF!+#REF!+#REF!+#REF!+#REF!+#REF!+#REF!+#REF!+#REF!+Waldorfühing!D25+'Muud hariduskulud'!D25+Haridusüritused!D25</f>
        <v>#REF!</v>
      </c>
      <c r="E25" s="72" t="e">
        <f>'1 Krõll'!#REF!+#REF!+#REF!+#REF!+#REF!+#REF!+#REF!+#REF!+#REF!+#REF!+#REF!+#REF!+Waldorfühing!E25+'Muud hariduskulud'!E25+Haridusüritused!E25</f>
        <v>#REF!</v>
      </c>
      <c r="F25" s="72" t="e">
        <f>'1 Krõll'!#REF!+#REF!+#REF!+#REF!+#REF!+#REF!+#REF!+#REF!+#REF!+#REF!+#REF!+#REF!+Waldorfühing!F25+'Muud hariduskulud'!F25+Haridusüritused!F25</f>
        <v>#REF!</v>
      </c>
      <c r="G25" s="56"/>
      <c r="J25" s="203"/>
      <c r="K25" s="203"/>
      <c r="L25" s="203"/>
    </row>
    <row r="26" spans="1:12" x14ac:dyDescent="0.2">
      <c r="A26" s="16" t="s">
        <v>394</v>
      </c>
      <c r="B26" s="17" t="s">
        <v>395</v>
      </c>
      <c r="C26" s="72" t="e">
        <f>'1 Krõll'!#REF!+#REF!+#REF!+#REF!+#REF!+#REF!+#REF!+#REF!+#REF!+#REF!+#REF!+#REF!+Waldorfühing!C26+'Muud hariduskulud'!C26+Haridusüritused!C26</f>
        <v>#REF!</v>
      </c>
      <c r="D26" s="72" t="e">
        <f>'1 Krõll'!#REF!+#REF!+#REF!+#REF!+#REF!+#REF!+#REF!+#REF!+#REF!+#REF!+#REF!+#REF!+Waldorfühing!D26+'Muud hariduskulud'!D26+Haridusüritused!D26</f>
        <v>#REF!</v>
      </c>
      <c r="E26" s="72" t="e">
        <f>'1 Krõll'!#REF!+#REF!+#REF!+#REF!+#REF!+#REF!+#REF!+#REF!+#REF!+#REF!+#REF!+#REF!+Waldorfühing!E26+'Muud hariduskulud'!E26+Haridusüritused!E26</f>
        <v>#REF!</v>
      </c>
      <c r="F26" s="72" t="e">
        <f>'1 Krõll'!#REF!+#REF!+#REF!+#REF!+#REF!+#REF!+#REF!+#REF!+#REF!+#REF!+#REF!+#REF!+Waldorfühing!F26+'Muud hariduskulud'!F26+Haridusüritused!F26</f>
        <v>#REF!</v>
      </c>
      <c r="G26" s="56"/>
      <c r="J26" s="203"/>
      <c r="K26" s="203"/>
      <c r="L26" s="203"/>
    </row>
    <row r="27" spans="1:12" x14ac:dyDescent="0.2">
      <c r="A27" s="16" t="s">
        <v>396</v>
      </c>
      <c r="B27" s="17" t="s">
        <v>397</v>
      </c>
      <c r="C27" s="72" t="e">
        <f>'1 Krõll'!#REF!+#REF!+#REF!+#REF!+#REF!+#REF!+#REF!+#REF!+#REF!+#REF!+#REF!+#REF!+Waldorfühing!C27+'Muud hariduskulud'!C27+Haridusüritused!C27</f>
        <v>#REF!</v>
      </c>
      <c r="D27" s="72" t="e">
        <f>'1 Krõll'!#REF!+#REF!+#REF!+#REF!+#REF!+#REF!+#REF!+#REF!+#REF!+#REF!+#REF!+#REF!+Waldorfühing!D27+'Muud hariduskulud'!D27+Haridusüritused!D27</f>
        <v>#REF!</v>
      </c>
      <c r="E27" s="72" t="e">
        <f>'1 Krõll'!#REF!+#REF!+#REF!+#REF!+#REF!+#REF!+#REF!+#REF!+#REF!+#REF!+#REF!+#REF!+Waldorfühing!E27+'Muud hariduskulud'!E27+Haridusüritused!E27</f>
        <v>#REF!</v>
      </c>
      <c r="F27" s="72" t="e">
        <f>'1 Krõll'!#REF!+#REF!+#REF!+#REF!+#REF!+#REF!+#REF!+#REF!+#REF!+#REF!+#REF!+#REF!+Waldorfühing!F27+'Muud hariduskulud'!F27+Haridusüritused!F27</f>
        <v>#REF!</v>
      </c>
      <c r="G27" s="56"/>
      <c r="J27" s="203"/>
      <c r="K27" s="203"/>
      <c r="L27" s="203"/>
    </row>
    <row r="28" spans="1:12" x14ac:dyDescent="0.2">
      <c r="A28" s="16" t="s">
        <v>398</v>
      </c>
      <c r="B28" s="17" t="s">
        <v>399</v>
      </c>
      <c r="C28" s="72" t="e">
        <f>'1 Krõll'!#REF!+#REF!+#REF!+#REF!+#REF!+#REF!+#REF!+#REF!+#REF!+#REF!+#REF!+#REF!+Waldorfühing!C28+'Muud hariduskulud'!C28+Haridusüritused!C28</f>
        <v>#REF!</v>
      </c>
      <c r="D28" s="72" t="e">
        <f>'1 Krõll'!#REF!+#REF!+#REF!+#REF!+#REF!+#REF!+#REF!+#REF!+#REF!+#REF!+#REF!+#REF!+Waldorfühing!D28+'Muud hariduskulud'!D28+Haridusüritused!D28</f>
        <v>#REF!</v>
      </c>
      <c r="E28" s="72" t="e">
        <f>'1 Krõll'!#REF!+#REF!+#REF!+#REF!+#REF!+#REF!+#REF!+#REF!+#REF!+#REF!+#REF!+#REF!+Waldorfühing!E28+'Muud hariduskulud'!E28+Haridusüritused!E28</f>
        <v>#REF!</v>
      </c>
      <c r="F28" s="72" t="e">
        <f>'1 Krõll'!#REF!+#REF!+#REF!+#REF!+#REF!+#REF!+#REF!+#REF!+#REF!+#REF!+#REF!+#REF!+Waldorfühing!F28+'Muud hariduskulud'!F28+Haridusüritused!F28</f>
        <v>#REF!</v>
      </c>
      <c r="G28" s="56"/>
      <c r="J28" s="203"/>
      <c r="K28" s="203"/>
      <c r="L28" s="203"/>
    </row>
    <row r="29" spans="1:12" x14ac:dyDescent="0.2">
      <c r="A29" s="16" t="s">
        <v>400</v>
      </c>
      <c r="B29" s="17" t="s">
        <v>401</v>
      </c>
      <c r="C29" s="72" t="e">
        <f>'1 Krõll'!#REF!+#REF!+#REF!+#REF!+#REF!+#REF!+#REF!+#REF!+#REF!+#REF!+#REF!+#REF!+Waldorfühing!C29+'Muud hariduskulud'!C29+Haridusüritused!C29</f>
        <v>#REF!</v>
      </c>
      <c r="D29" s="72" t="e">
        <f>'1 Krõll'!#REF!+#REF!+#REF!+#REF!+#REF!+#REF!+#REF!+#REF!+#REF!+#REF!+#REF!+#REF!+Waldorfühing!D29+'Muud hariduskulud'!D29+Haridusüritused!D29</f>
        <v>#REF!</v>
      </c>
      <c r="E29" s="72" t="e">
        <f>'1 Krõll'!#REF!+#REF!+#REF!+#REF!+#REF!+#REF!+#REF!+#REF!+#REF!+#REF!+#REF!+#REF!+Waldorfühing!E29+'Muud hariduskulud'!E29+Haridusüritused!E29</f>
        <v>#REF!</v>
      </c>
      <c r="F29" s="72" t="e">
        <f>'1 Krõll'!#REF!+#REF!+#REF!+#REF!+#REF!+#REF!+#REF!+#REF!+#REF!+#REF!+#REF!+#REF!+Waldorfühing!F29+'Muud hariduskulud'!F29+Haridusüritused!F29</f>
        <v>#REF!</v>
      </c>
      <c r="G29" s="56"/>
      <c r="J29" s="203"/>
      <c r="K29" s="203"/>
      <c r="L29" s="203"/>
    </row>
    <row r="30" spans="1:12" x14ac:dyDescent="0.2">
      <c r="A30" s="16" t="s">
        <v>402</v>
      </c>
      <c r="B30" s="17" t="s">
        <v>403</v>
      </c>
      <c r="C30" s="72" t="e">
        <f>'1 Krõll'!#REF!+#REF!+#REF!+#REF!+#REF!+#REF!+#REF!+#REF!+#REF!+#REF!+#REF!+#REF!+Waldorfühing!C30+'Muud hariduskulud'!C30+Haridusüritused!C30</f>
        <v>#REF!</v>
      </c>
      <c r="D30" s="72" t="e">
        <f>'1 Krõll'!#REF!+#REF!+#REF!+#REF!+#REF!+#REF!+#REF!+#REF!+#REF!+#REF!+#REF!+#REF!+Waldorfühing!D30+'Muud hariduskulud'!D30+Haridusüritused!D30</f>
        <v>#REF!</v>
      </c>
      <c r="E30" s="72" t="e">
        <f>'1 Krõll'!#REF!+#REF!+#REF!+#REF!+#REF!+#REF!+#REF!+#REF!+#REF!+#REF!+#REF!+#REF!+Waldorfühing!E30+'Muud hariduskulud'!E30+Haridusüritused!E30</f>
        <v>#REF!</v>
      </c>
      <c r="F30" s="72" t="e">
        <f>'1 Krõll'!#REF!+#REF!+#REF!+#REF!+#REF!+#REF!+#REF!+#REF!+#REF!+#REF!+#REF!+#REF!+Waldorfühing!F30+'Muud hariduskulud'!F30+Haridusüritused!F30</f>
        <v>#REF!</v>
      </c>
      <c r="G30" s="56"/>
      <c r="J30" s="203"/>
      <c r="K30" s="203"/>
      <c r="L30" s="203"/>
    </row>
    <row r="31" spans="1:12" x14ac:dyDescent="0.2">
      <c r="A31" s="16" t="s">
        <v>404</v>
      </c>
      <c r="B31" s="17" t="s">
        <v>405</v>
      </c>
      <c r="C31" s="72" t="e">
        <f>'1 Krõll'!#REF!+#REF!+#REF!+#REF!+#REF!+#REF!+#REF!+#REF!+#REF!+#REF!+#REF!+#REF!+Waldorfühing!C31+'Muud hariduskulud'!C31+Haridusüritused!C31</f>
        <v>#REF!</v>
      </c>
      <c r="D31" s="72" t="e">
        <f>'1 Krõll'!#REF!+#REF!+#REF!+#REF!+#REF!+#REF!+#REF!+#REF!+#REF!+#REF!+#REF!+#REF!+Waldorfühing!D31+'Muud hariduskulud'!D31+Haridusüritused!D31</f>
        <v>#REF!</v>
      </c>
      <c r="E31" s="72" t="e">
        <f>'1 Krõll'!#REF!+#REF!+#REF!+#REF!+#REF!+#REF!+#REF!+#REF!+#REF!+#REF!+#REF!+#REF!+Waldorfühing!E31+'Muud hariduskulud'!E31+Haridusüritused!E31</f>
        <v>#REF!</v>
      </c>
      <c r="F31" s="72" t="e">
        <f>'1 Krõll'!#REF!+#REF!+#REF!+#REF!+#REF!+#REF!+#REF!+#REF!+#REF!+#REF!+#REF!+#REF!+Waldorfühing!F31+'Muud hariduskulud'!F31+Haridusüritused!F31</f>
        <v>#REF!</v>
      </c>
      <c r="G31" s="56"/>
      <c r="J31" s="203"/>
      <c r="K31" s="203"/>
      <c r="L31" s="203"/>
    </row>
    <row r="32" spans="1:12" x14ac:dyDescent="0.2">
      <c r="A32" s="16" t="s">
        <v>406</v>
      </c>
      <c r="B32" s="17" t="s">
        <v>407</v>
      </c>
      <c r="C32" s="72" t="e">
        <f>'1 Krõll'!#REF!+#REF!+#REF!+#REF!+#REF!+#REF!+#REF!+#REF!+#REF!+#REF!+#REF!+#REF!+Waldorfühing!C32+'Muud hariduskulud'!C32+Haridusüritused!C32</f>
        <v>#REF!</v>
      </c>
      <c r="D32" s="72" t="e">
        <f>'1 Krõll'!#REF!+#REF!+#REF!+#REF!+#REF!+#REF!+#REF!+#REF!+#REF!+#REF!+#REF!+#REF!+Waldorfühing!D32+'Muud hariduskulud'!D32+Haridusüritused!D32</f>
        <v>#REF!</v>
      </c>
      <c r="E32" s="72" t="e">
        <f>'1 Krõll'!#REF!+#REF!+#REF!+#REF!+#REF!+#REF!+#REF!+#REF!+#REF!+#REF!+#REF!+#REF!+Waldorfühing!E32+'Muud hariduskulud'!E32+Haridusüritused!E32</f>
        <v>#REF!</v>
      </c>
      <c r="F32" s="72" t="e">
        <f>'1 Krõll'!#REF!+#REF!+#REF!+#REF!+#REF!+#REF!+#REF!+#REF!+#REF!+#REF!+#REF!+#REF!+Waldorfühing!F32+'Muud hariduskulud'!F32+Haridusüritused!F32</f>
        <v>#REF!</v>
      </c>
      <c r="G32" s="56"/>
      <c r="J32" s="203"/>
      <c r="K32" s="203"/>
      <c r="L32" s="203"/>
    </row>
    <row r="33" spans="1:12" x14ac:dyDescent="0.2">
      <c r="A33" s="16" t="s">
        <v>408</v>
      </c>
      <c r="B33" s="17" t="s">
        <v>409</v>
      </c>
      <c r="C33" s="72" t="e">
        <f>'1 Krõll'!#REF!+#REF!+#REF!+#REF!+#REF!+#REF!+#REF!+#REF!+#REF!+#REF!+#REF!+#REF!+Waldorfühing!C33+'Muud hariduskulud'!C33+Haridusüritused!C33</f>
        <v>#REF!</v>
      </c>
      <c r="D33" s="72" t="e">
        <f>'1 Krõll'!#REF!+#REF!+#REF!+#REF!+#REF!+#REF!+#REF!+#REF!+#REF!+#REF!+#REF!+#REF!+Waldorfühing!D33+'Muud hariduskulud'!D33+Haridusüritused!D33</f>
        <v>#REF!</v>
      </c>
      <c r="E33" s="72" t="e">
        <f>'1 Krõll'!#REF!+#REF!+#REF!+#REF!+#REF!+#REF!+#REF!+#REF!+#REF!+#REF!+#REF!+#REF!+Waldorfühing!E33+'Muud hariduskulud'!E33+Haridusüritused!E33</f>
        <v>#REF!</v>
      </c>
      <c r="F33" s="72" t="e">
        <f>'1 Krõll'!#REF!+#REF!+#REF!+#REF!+#REF!+#REF!+#REF!+#REF!+#REF!+#REF!+#REF!+#REF!+Waldorfühing!F33+'Muud hariduskulud'!F33+Haridusüritused!F33</f>
        <v>#REF!</v>
      </c>
      <c r="G33" s="56"/>
      <c r="J33" s="203"/>
      <c r="K33" s="203"/>
      <c r="L33" s="203"/>
    </row>
    <row r="34" spans="1:12" x14ac:dyDescent="0.2">
      <c r="A34" s="11" t="s">
        <v>410</v>
      </c>
      <c r="B34" s="12" t="s">
        <v>411</v>
      </c>
      <c r="C34" s="47" t="e">
        <f>'1 Krõll'!#REF!+#REF!+#REF!+#REF!+#REF!+#REF!+#REF!+#REF!+#REF!+#REF!+#REF!+#REF!+Waldorfühing!C34+'Muud hariduskulud'!C34+Haridusüritused!C34</f>
        <v>#REF!</v>
      </c>
      <c r="D34" s="47" t="e">
        <f>'1 Krõll'!#REF!+#REF!+#REF!+#REF!+#REF!+#REF!+#REF!+#REF!+#REF!+#REF!+#REF!+#REF!+Waldorfühing!D34+'Muud hariduskulud'!D34+Haridusüritused!D34</f>
        <v>#REF!</v>
      </c>
      <c r="E34" s="47" t="e">
        <f>'1 Krõll'!#REF!+#REF!+#REF!+#REF!+#REF!+#REF!+#REF!+#REF!+#REF!+#REF!+#REF!+#REF!+Waldorfühing!E34+'Muud hariduskulud'!E34+Haridusüritused!E34</f>
        <v>#REF!</v>
      </c>
      <c r="F34" s="47" t="e">
        <f>'1 Krõll'!#REF!+#REF!+#REF!+#REF!+#REF!+#REF!+#REF!+#REF!+#REF!+#REF!+#REF!+#REF!+Waldorfühing!F34+'Muud hariduskulud'!F34+Haridusüritused!F34</f>
        <v>#REF!</v>
      </c>
      <c r="G34" s="20"/>
      <c r="J34" s="220"/>
      <c r="K34" s="220"/>
      <c r="L34" s="220"/>
    </row>
    <row r="35" spans="1:12" x14ac:dyDescent="0.2">
      <c r="A35" s="16" t="s">
        <v>412</v>
      </c>
      <c r="B35" s="17" t="s">
        <v>413</v>
      </c>
      <c r="C35" s="72" t="e">
        <f>'1 Krõll'!#REF!+#REF!+#REF!+#REF!+#REF!+#REF!+#REF!+#REF!+#REF!+#REF!+#REF!+#REF!+Waldorfühing!C35+'Muud hariduskulud'!C35+Haridusüritused!C35</f>
        <v>#REF!</v>
      </c>
      <c r="D35" s="72" t="e">
        <f>'1 Krõll'!#REF!+#REF!+#REF!+#REF!+#REF!+#REF!+#REF!+#REF!+#REF!+#REF!+#REF!+#REF!+Waldorfühing!D35+'Muud hariduskulud'!D35+Haridusüritused!D35</f>
        <v>#REF!</v>
      </c>
      <c r="E35" s="72" t="e">
        <f>'1 Krõll'!#REF!+#REF!+#REF!+#REF!+#REF!+#REF!+#REF!+#REF!+#REF!+#REF!+#REF!+#REF!+Waldorfühing!E35+'Muud hariduskulud'!E35+Haridusüritused!E35</f>
        <v>#REF!</v>
      </c>
      <c r="F35" s="72" t="e">
        <f>'1 Krõll'!#REF!+#REF!+#REF!+#REF!+#REF!+#REF!+#REF!+#REF!+#REF!+#REF!+#REF!+#REF!+Waldorfühing!F35+'Muud hariduskulud'!F35+Haridusüritused!F35</f>
        <v>#REF!</v>
      </c>
      <c r="G35" s="51"/>
      <c r="J35" s="203"/>
      <c r="K35" s="203"/>
      <c r="L35" s="203"/>
    </row>
    <row r="36" spans="1:12" x14ac:dyDescent="0.2">
      <c r="A36" s="16" t="s">
        <v>414</v>
      </c>
      <c r="B36" s="17" t="s">
        <v>415</v>
      </c>
      <c r="C36" s="72" t="e">
        <f>'1 Krõll'!#REF!+#REF!+#REF!+#REF!+#REF!+#REF!+#REF!+#REF!+#REF!+#REF!+#REF!+#REF!+Waldorfühing!C36+'Muud hariduskulud'!C36+Haridusüritused!C36</f>
        <v>#REF!</v>
      </c>
      <c r="D36" s="72" t="e">
        <f>'1 Krõll'!#REF!+#REF!+#REF!+#REF!+#REF!+#REF!+#REF!+#REF!+#REF!+#REF!+#REF!+#REF!+Waldorfühing!D36+'Muud hariduskulud'!D36+Haridusüritused!D36</f>
        <v>#REF!</v>
      </c>
      <c r="E36" s="72" t="e">
        <f>'1 Krõll'!#REF!+#REF!+#REF!+#REF!+#REF!+#REF!+#REF!+#REF!+#REF!+#REF!+#REF!+#REF!+Waldorfühing!E36+'Muud hariduskulud'!E36+Haridusüritused!E36</f>
        <v>#REF!</v>
      </c>
      <c r="F36" s="72" t="e">
        <f>'1 Krõll'!#REF!+#REF!+#REF!+#REF!+#REF!+#REF!+#REF!+#REF!+#REF!+#REF!+#REF!+#REF!+Waldorfühing!F36+'Muud hariduskulud'!F36+Haridusüritused!F36</f>
        <v>#REF!</v>
      </c>
      <c r="G36" s="51"/>
      <c r="J36" s="203"/>
      <c r="K36" s="203"/>
      <c r="L36" s="203"/>
    </row>
    <row r="37" spans="1:12" x14ac:dyDescent="0.2">
      <c r="A37" s="11" t="s">
        <v>416</v>
      </c>
      <c r="B37" s="12" t="s">
        <v>417</v>
      </c>
      <c r="C37" s="47" t="e">
        <f>'1 Krõll'!#REF!+#REF!+#REF!+#REF!+#REF!+#REF!+#REF!+#REF!+#REF!+#REF!+#REF!+#REF!+Waldorfühing!C37+'Muud hariduskulud'!C37+Haridusüritused!C37</f>
        <v>#REF!</v>
      </c>
      <c r="D37" s="47" t="e">
        <f>'1 Krõll'!#REF!+#REF!+#REF!+#REF!+#REF!+#REF!+#REF!+#REF!+#REF!+#REF!+#REF!+#REF!+Waldorfühing!D37+'Muud hariduskulud'!D37+Haridusüritused!D37</f>
        <v>#REF!</v>
      </c>
      <c r="E37" s="47" t="e">
        <f>'1 Krõll'!#REF!+#REF!+#REF!+#REF!+#REF!+#REF!+#REF!+#REF!+#REF!+#REF!+#REF!+#REF!+Waldorfühing!E37+'Muud hariduskulud'!E37+Haridusüritused!E37</f>
        <v>#REF!</v>
      </c>
      <c r="F37" s="20" t="e">
        <f>SUM(F38:F40)</f>
        <v>#REF!</v>
      </c>
      <c r="G37" s="20"/>
      <c r="J37" s="220"/>
      <c r="K37" s="220"/>
      <c r="L37" s="220"/>
    </row>
    <row r="38" spans="1:12" x14ac:dyDescent="0.2">
      <c r="A38" s="16" t="s">
        <v>418</v>
      </c>
      <c r="B38" s="17" t="s">
        <v>419</v>
      </c>
      <c r="C38" s="72" t="e">
        <f>'1 Krõll'!#REF!+#REF!+#REF!+#REF!+#REF!+#REF!+#REF!+#REF!+#REF!+#REF!+#REF!+#REF!+Waldorfühing!C38+'Muud hariduskulud'!C38+Haridusüritused!C38</f>
        <v>#REF!</v>
      </c>
      <c r="D38" s="72" t="e">
        <f>'1 Krõll'!#REF!+#REF!+#REF!+#REF!+#REF!+#REF!+#REF!+#REF!+#REF!+#REF!+#REF!+#REF!+Waldorfühing!D38+'Muud hariduskulud'!D38+Haridusüritused!D38</f>
        <v>#REF!</v>
      </c>
      <c r="E38" s="72" t="e">
        <f>'1 Krõll'!#REF!+#REF!+#REF!+#REF!+#REF!+#REF!+#REF!+#REF!+#REF!+#REF!+#REF!+#REF!+Waldorfühing!E38+'Muud hariduskulud'!E38+Haridusüritused!E38</f>
        <v>#REF!</v>
      </c>
      <c r="F38" s="72" t="e">
        <f>'1 Krõll'!#REF!+#REF!+#REF!+#REF!+#REF!+#REF!+#REF!+#REF!+#REF!+#REF!+#REF!+#REF!+Waldorfühing!F38+'Muud hariduskulud'!F38+Haridusüritused!F38</f>
        <v>#REF!</v>
      </c>
      <c r="G38" s="51"/>
      <c r="J38" s="203"/>
      <c r="K38" s="203"/>
      <c r="L38" s="203"/>
    </row>
    <row r="39" spans="1:12" x14ac:dyDescent="0.2">
      <c r="A39" s="16" t="s">
        <v>420</v>
      </c>
      <c r="B39" s="17" t="s">
        <v>421</v>
      </c>
      <c r="C39" s="72" t="e">
        <f>'1 Krõll'!#REF!+#REF!+#REF!+#REF!+#REF!+#REF!+#REF!+#REF!+#REF!+#REF!+#REF!+#REF!+Waldorfühing!C39+'Muud hariduskulud'!C39+Haridusüritused!C39</f>
        <v>#REF!</v>
      </c>
      <c r="D39" s="72" t="e">
        <f>'1 Krõll'!#REF!+#REF!+#REF!+#REF!+#REF!+#REF!+#REF!+#REF!+#REF!+#REF!+#REF!+#REF!+Waldorfühing!D39+'Muud hariduskulud'!D39+Haridusüritused!D39</f>
        <v>#REF!</v>
      </c>
      <c r="E39" s="72" t="e">
        <f>'1 Krõll'!#REF!+#REF!+#REF!+#REF!+#REF!+#REF!+#REF!+#REF!+#REF!+#REF!+#REF!+#REF!+Waldorfühing!E39+'Muud hariduskulud'!E39+Haridusüritused!E39</f>
        <v>#REF!</v>
      </c>
      <c r="F39" s="72" t="e">
        <f>'1 Krõll'!#REF!+#REF!+#REF!+#REF!+#REF!+#REF!+#REF!+#REF!+#REF!+#REF!+#REF!+#REF!+Waldorfühing!F39+'Muud hariduskulud'!F39+Haridusüritused!F39</f>
        <v>#REF!</v>
      </c>
      <c r="G39" s="51"/>
      <c r="J39" s="203"/>
      <c r="K39" s="203"/>
      <c r="L39" s="203"/>
    </row>
    <row r="40" spans="1:12" x14ac:dyDescent="0.2">
      <c r="A40" s="16" t="s">
        <v>422</v>
      </c>
      <c r="B40" s="17" t="s">
        <v>423</v>
      </c>
      <c r="C40" s="72" t="e">
        <f>'1 Krõll'!#REF!+#REF!+#REF!+#REF!+#REF!+#REF!+#REF!+#REF!+#REF!+#REF!+#REF!+#REF!+Waldorfühing!C40+'Muud hariduskulud'!C40+Haridusüritused!C40</f>
        <v>#REF!</v>
      </c>
      <c r="D40" s="72" t="e">
        <f>'1 Krõll'!#REF!+#REF!+#REF!+#REF!+#REF!+#REF!+#REF!+#REF!+#REF!+#REF!+#REF!+#REF!+Waldorfühing!D40+'Muud hariduskulud'!D40+Haridusüritused!D40</f>
        <v>#REF!</v>
      </c>
      <c r="E40" s="72" t="e">
        <f>'1 Krõll'!#REF!+#REF!+#REF!+#REF!+#REF!+#REF!+#REF!+#REF!+#REF!+#REF!+#REF!+#REF!+Waldorfühing!E40+'Muud hariduskulud'!E40+Haridusüritused!E40</f>
        <v>#REF!</v>
      </c>
      <c r="F40" s="72" t="e">
        <f>'1 Krõll'!#REF!+#REF!+#REF!+#REF!+#REF!+#REF!+#REF!+#REF!+#REF!+#REF!+#REF!+#REF!+Waldorfühing!F40+'Muud hariduskulud'!F40+Haridusüritused!F40</f>
        <v>#REF!</v>
      </c>
      <c r="G40" s="51"/>
      <c r="J40" s="203"/>
      <c r="K40" s="203"/>
      <c r="L40" s="203"/>
    </row>
    <row r="41" spans="1:12" x14ac:dyDescent="0.2">
      <c r="A41" s="11" t="s">
        <v>424</v>
      </c>
      <c r="B41" s="12" t="s">
        <v>425</v>
      </c>
      <c r="C41" s="47" t="e">
        <f>'1 Krõll'!#REF!+#REF!+#REF!+#REF!+#REF!+#REF!+#REF!+#REF!+#REF!+#REF!+#REF!+#REF!+Waldorfühing!C41+'Muud hariduskulud'!C41+Haridusüritused!C41</f>
        <v>#REF!</v>
      </c>
      <c r="D41" s="47" t="e">
        <f>'1 Krõll'!#REF!+#REF!+#REF!+#REF!+#REF!+#REF!+#REF!+#REF!+#REF!+#REF!+#REF!+#REF!+Waldorfühing!D41+'Muud hariduskulud'!D41+Haridusüritused!D41</f>
        <v>#REF!</v>
      </c>
      <c r="E41" s="47" t="e">
        <f>'1 Krõll'!#REF!+#REF!+#REF!+#REF!+#REF!+#REF!+#REF!+#REF!+#REF!+#REF!+#REF!+#REF!+Waldorfühing!E41+'Muud hariduskulud'!E41+Haridusüritused!E41</f>
        <v>#REF!</v>
      </c>
      <c r="F41" s="47" t="e">
        <f>'1 Krõll'!#REF!+#REF!+#REF!+#REF!+#REF!+#REF!+#REF!+#REF!+#REF!+#REF!+#REF!+#REF!+Waldorfühing!F41+'Muud hariduskulud'!F41+Haridusüritused!F41</f>
        <v>#REF!</v>
      </c>
      <c r="G41" s="20"/>
      <c r="J41" s="220"/>
      <c r="K41" s="220"/>
      <c r="L41" s="220"/>
    </row>
    <row r="42" spans="1:12" x14ac:dyDescent="0.2">
      <c r="A42" s="237" t="s">
        <v>253</v>
      </c>
      <c r="B42" s="238" t="s">
        <v>254</v>
      </c>
      <c r="C42" s="72" t="e">
        <f>'1 Krõll'!#REF!+#REF!+#REF!+#REF!+#REF!+#REF!+#REF!+#REF!+#REF!+#REF!+#REF!+#REF!+Waldorfühing!C42+'Muud hariduskulud'!C42+Haridusüritused!C42</f>
        <v>#REF!</v>
      </c>
      <c r="D42" s="72" t="e">
        <f>'1 Krõll'!#REF!+#REF!+#REF!+#REF!+#REF!+#REF!+#REF!+#REF!+#REF!+#REF!+#REF!+#REF!+Waldorfühing!D42+'Muud hariduskulud'!D42+Haridusüritused!D42</f>
        <v>#REF!</v>
      </c>
      <c r="E42" s="72" t="e">
        <f>'1 Krõll'!#REF!+#REF!+#REF!+#REF!+#REF!+#REF!+#REF!+#REF!+#REF!+#REF!+#REF!+#REF!+Waldorfühing!E42+'Muud hariduskulud'!E42+Haridusüritused!E42</f>
        <v>#REF!</v>
      </c>
      <c r="F42" s="72" t="e">
        <f>'1 Krõll'!#REF!+#REF!+#REF!+#REF!+#REF!+#REF!+#REF!+#REF!+#REF!+#REF!+#REF!+#REF!+Waldorfühing!F42+'Muud hariduskulud'!F42+Haridusüritused!F42</f>
        <v>#REF!</v>
      </c>
      <c r="G42" s="23"/>
      <c r="J42" s="203"/>
      <c r="K42" s="203"/>
      <c r="L42" s="203"/>
    </row>
    <row r="43" spans="1:12" x14ac:dyDescent="0.2">
      <c r="A43" s="16" t="s">
        <v>426</v>
      </c>
      <c r="B43" s="17" t="s">
        <v>427</v>
      </c>
      <c r="C43" s="72" t="e">
        <f>'1 Krõll'!#REF!+#REF!+#REF!+#REF!+#REF!+#REF!+#REF!+#REF!+#REF!+#REF!+#REF!+#REF!+Waldorfühing!C43+'Muud hariduskulud'!C43+Haridusüritused!C43</f>
        <v>#REF!</v>
      </c>
      <c r="D43" s="72" t="e">
        <f>'1 Krõll'!#REF!+#REF!+#REF!+#REF!+#REF!+#REF!+#REF!+#REF!+#REF!+#REF!+#REF!+#REF!+Waldorfühing!D43+'Muud hariduskulud'!D43+Haridusüritused!D43</f>
        <v>#REF!</v>
      </c>
      <c r="E43" s="72" t="e">
        <f>'1 Krõll'!#REF!+#REF!+#REF!+#REF!+#REF!+#REF!+#REF!+#REF!+#REF!+#REF!+#REF!+#REF!+Waldorfühing!E43+'Muud hariduskulud'!E43+Haridusüritused!E43</f>
        <v>#REF!</v>
      </c>
      <c r="F43" s="72" t="e">
        <f>'1 Krõll'!#REF!+#REF!+#REF!+#REF!+#REF!+#REF!+#REF!+#REF!+#REF!+#REF!+#REF!+#REF!+Waldorfühing!F43+'Muud hariduskulud'!F43+Haridusüritused!F43</f>
        <v>#REF!</v>
      </c>
      <c r="G43" s="56"/>
      <c r="J43" s="203"/>
      <c r="K43" s="203"/>
      <c r="L43" s="203"/>
    </row>
    <row r="44" spans="1:12" x14ac:dyDescent="0.2">
      <c r="A44" s="16" t="s">
        <v>428</v>
      </c>
      <c r="B44" s="17" t="s">
        <v>2</v>
      </c>
      <c r="C44" s="72" t="e">
        <f>'1 Krõll'!#REF!+#REF!+#REF!+#REF!+#REF!+#REF!+#REF!+#REF!+#REF!+#REF!+#REF!+#REF!+Waldorfühing!C43+'Muud hariduskulud'!C44+Haridusüritused!C44</f>
        <v>#REF!</v>
      </c>
      <c r="D44" s="72" t="e">
        <f>'1 Krõll'!#REF!+#REF!+#REF!+#REF!+#REF!+#REF!+#REF!+#REF!+#REF!+#REF!+#REF!+#REF!+Waldorfühing!D43+'Muud hariduskulud'!D44+Haridusüritused!D44</f>
        <v>#REF!</v>
      </c>
      <c r="E44" s="72" t="e">
        <f>'1 Krõll'!#REF!+#REF!+#REF!+#REF!+#REF!+#REF!+#REF!+#REF!+#REF!+#REF!+#REF!+#REF!+Waldorfühing!E43+'Muud hariduskulud'!E44+Haridusüritused!E44</f>
        <v>#REF!</v>
      </c>
      <c r="F44" s="72" t="e">
        <f>'1 Krõll'!#REF!+#REF!+#REF!+#REF!+#REF!+#REF!+#REF!+#REF!+#REF!+#REF!+#REF!+#REF!+Waldorfühing!F44+'Muud hariduskulud'!F44+Haridusüritused!F44</f>
        <v>#REF!</v>
      </c>
      <c r="G44" s="56"/>
      <c r="J44" s="203"/>
      <c r="K44" s="203"/>
      <c r="L44" s="203"/>
    </row>
    <row r="45" spans="1:12" x14ac:dyDescent="0.2">
      <c r="A45" s="16" t="s">
        <v>3</v>
      </c>
      <c r="B45" s="17" t="s">
        <v>4</v>
      </c>
      <c r="C45" s="72" t="e">
        <f>'1 Krõll'!#REF!+#REF!+#REF!+#REF!+#REF!+#REF!+#REF!+#REF!+#REF!+#REF!+#REF!+#REF!+Waldorfühing!C44+'Muud hariduskulud'!C45+Haridusüritused!C45</f>
        <v>#REF!</v>
      </c>
      <c r="D45" s="72" t="e">
        <f>'1 Krõll'!#REF!+#REF!+#REF!+#REF!+#REF!+#REF!+#REF!+#REF!+#REF!+#REF!+#REF!+#REF!+Waldorfühing!D44+'Muud hariduskulud'!D45+Haridusüritused!D45</f>
        <v>#REF!</v>
      </c>
      <c r="E45" s="72" t="e">
        <f>'1 Krõll'!#REF!+#REF!+#REF!+#REF!+#REF!+#REF!+#REF!+#REF!+#REF!+#REF!+#REF!+#REF!+Waldorfühing!E44+'Muud hariduskulud'!E45+Haridusüritused!E45</f>
        <v>#REF!</v>
      </c>
      <c r="F45" s="72" t="e">
        <f>'1 Krõll'!#REF!+#REF!+#REF!+#REF!+#REF!+#REF!+#REF!+#REF!+#REF!+#REF!+#REF!+#REF!+Waldorfühing!F45+'Muud hariduskulud'!F45+Haridusüritused!F45</f>
        <v>#REF!</v>
      </c>
      <c r="G45" s="56"/>
      <c r="J45" s="203"/>
      <c r="K45" s="203"/>
      <c r="L45" s="203"/>
    </row>
    <row r="46" spans="1:12" x14ac:dyDescent="0.2">
      <c r="A46" s="16" t="s">
        <v>5</v>
      </c>
      <c r="B46" s="17" t="s">
        <v>6</v>
      </c>
      <c r="C46" s="72" t="e">
        <f>'1 Krõll'!#REF!+#REF!+#REF!+#REF!+#REF!+#REF!+#REF!+#REF!+#REF!+#REF!+#REF!+#REF!+Waldorfühing!C45+'Muud hariduskulud'!C46+Haridusüritused!C46</f>
        <v>#REF!</v>
      </c>
      <c r="D46" s="72" t="e">
        <f>'1 Krõll'!#REF!+#REF!+#REF!+#REF!+#REF!+#REF!+#REF!+#REF!+#REF!+#REF!+#REF!+#REF!+Waldorfühing!D45+'Muud hariduskulud'!D46+Haridusüritused!D46</f>
        <v>#REF!</v>
      </c>
      <c r="E46" s="72" t="e">
        <f>'1 Krõll'!#REF!+#REF!+#REF!+#REF!+#REF!+#REF!+#REF!+#REF!+#REF!+#REF!+#REF!+#REF!+Waldorfühing!E45+'Muud hariduskulud'!E46+Haridusüritused!E46</f>
        <v>#REF!</v>
      </c>
      <c r="F46" s="72" t="e">
        <f>'1 Krõll'!#REF!+#REF!+#REF!+#REF!+#REF!+#REF!+#REF!+#REF!+#REF!+#REF!+#REF!+#REF!+Waldorfühing!F46+'Muud hariduskulud'!F46+Haridusüritused!F46</f>
        <v>#REF!</v>
      </c>
      <c r="G46" s="56"/>
      <c r="J46" s="203"/>
      <c r="K46" s="203"/>
      <c r="L46" s="203"/>
    </row>
    <row r="47" spans="1:12" x14ac:dyDescent="0.2">
      <c r="A47" s="16" t="s">
        <v>7</v>
      </c>
      <c r="B47" s="17" t="s">
        <v>8</v>
      </c>
      <c r="C47" s="72" t="e">
        <f>'1 Krõll'!#REF!+#REF!+#REF!+#REF!+#REF!+#REF!+#REF!+#REF!+#REF!+#REF!+#REF!+#REF!+Waldorfühing!C46+'Muud hariduskulud'!C47+Haridusüritused!C47</f>
        <v>#REF!</v>
      </c>
      <c r="D47" s="72" t="e">
        <f>'1 Krõll'!#REF!+#REF!+#REF!+#REF!+#REF!+#REF!+#REF!+#REF!+#REF!+#REF!+#REF!+#REF!+Waldorfühing!D46+'Muud hariduskulud'!D47+Haridusüritused!D47</f>
        <v>#REF!</v>
      </c>
      <c r="E47" s="72" t="e">
        <f>'1 Krõll'!#REF!+#REF!+#REF!+#REF!+#REF!+#REF!+#REF!+#REF!+#REF!+#REF!+#REF!+#REF!+Waldorfühing!E46+'Muud hariduskulud'!E47+Haridusüritused!E47</f>
        <v>#REF!</v>
      </c>
      <c r="F47" s="72" t="e">
        <f>'1 Krõll'!#REF!+#REF!+#REF!+#REF!+#REF!+#REF!+#REF!+#REF!+#REF!+#REF!+#REF!+#REF!+Waldorfühing!F47+'Muud hariduskulud'!F47+Haridusüritused!F47</f>
        <v>#REF!</v>
      </c>
      <c r="G47" s="56"/>
      <c r="J47" s="203"/>
      <c r="K47" s="203"/>
      <c r="L47" s="203"/>
    </row>
    <row r="48" spans="1:12" x14ac:dyDescent="0.2">
      <c r="A48" s="16" t="s">
        <v>9</v>
      </c>
      <c r="B48" s="17" t="s">
        <v>10</v>
      </c>
      <c r="C48" s="72" t="e">
        <f>'1 Krõll'!#REF!+#REF!+#REF!+#REF!+#REF!+#REF!+#REF!+#REF!+#REF!+#REF!+#REF!+#REF!+Waldorfühing!C47+'Muud hariduskulud'!C48+Haridusüritused!C48</f>
        <v>#REF!</v>
      </c>
      <c r="D48" s="72" t="e">
        <f>'1 Krõll'!#REF!+#REF!+#REF!+#REF!+#REF!+#REF!+#REF!+#REF!+#REF!+#REF!+#REF!+#REF!+Waldorfühing!D47+'Muud hariduskulud'!D48+Haridusüritused!D48</f>
        <v>#REF!</v>
      </c>
      <c r="E48" s="72" t="e">
        <f>'1 Krõll'!#REF!+#REF!+#REF!+#REF!+#REF!+#REF!+#REF!+#REF!+#REF!+#REF!+#REF!+#REF!+Waldorfühing!E47+'Muud hariduskulud'!E48+Haridusüritused!E48</f>
        <v>#REF!</v>
      </c>
      <c r="F48" s="72" t="e">
        <f>'1 Krõll'!#REF!+#REF!+#REF!+#REF!+#REF!+#REF!+#REF!+#REF!+#REF!+#REF!+#REF!+#REF!+Waldorfühing!F48+'Muud hariduskulud'!F48+Haridusüritused!F48</f>
        <v>#REF!</v>
      </c>
      <c r="G48" s="56"/>
      <c r="J48" s="203"/>
      <c r="K48" s="203"/>
      <c r="L48" s="203"/>
    </row>
    <row r="49" spans="1:12" x14ac:dyDescent="0.2">
      <c r="A49" s="16" t="s">
        <v>11</v>
      </c>
      <c r="B49" s="17" t="s">
        <v>12</v>
      </c>
      <c r="C49" s="72" t="e">
        <f>'1 Krõll'!#REF!+#REF!+#REF!+#REF!+#REF!+#REF!+#REF!+#REF!+#REF!+#REF!+#REF!+#REF!+Waldorfühing!C48+'Muud hariduskulud'!C49+Haridusüritused!C49</f>
        <v>#REF!</v>
      </c>
      <c r="D49" s="72" t="e">
        <f>'1 Krõll'!#REF!+#REF!+#REF!+#REF!+#REF!+#REF!+#REF!+#REF!+#REF!+#REF!+#REF!+#REF!+Waldorfühing!D48+'Muud hariduskulud'!D49+Haridusüritused!D49</f>
        <v>#REF!</v>
      </c>
      <c r="E49" s="72" t="e">
        <f>'1 Krõll'!#REF!+#REF!+#REF!+#REF!+#REF!+#REF!+#REF!+#REF!+#REF!+#REF!+#REF!+#REF!+Waldorfühing!E48+'Muud hariduskulud'!E49+Haridusüritused!E49</f>
        <v>#REF!</v>
      </c>
      <c r="F49" s="72" t="e">
        <f>'1 Krõll'!#REF!+#REF!+#REF!+#REF!+#REF!+#REF!+#REF!+#REF!+#REF!+#REF!+#REF!+#REF!+Waldorfühing!F49+'Muud hariduskulud'!F49+Haridusüritused!F49</f>
        <v>#REF!</v>
      </c>
      <c r="G49" s="56"/>
      <c r="J49" s="203"/>
      <c r="K49" s="203"/>
      <c r="L49" s="203"/>
    </row>
    <row r="50" spans="1:12" x14ac:dyDescent="0.2">
      <c r="A50" s="16" t="s">
        <v>13</v>
      </c>
      <c r="B50" s="17" t="s">
        <v>14</v>
      </c>
      <c r="C50" s="72" t="e">
        <f>'1 Krõll'!#REF!+#REF!+#REF!+#REF!+#REF!+#REF!+#REF!+#REF!+#REF!+#REF!+#REF!+#REF!+Waldorfühing!C49+'Muud hariduskulud'!C50+Haridusüritused!C50</f>
        <v>#REF!</v>
      </c>
      <c r="D50" s="72" t="e">
        <f>'1 Krõll'!#REF!+#REF!+#REF!+#REF!+#REF!+#REF!+#REF!+#REF!+#REF!+#REF!+#REF!+#REF!+Waldorfühing!D49+'Muud hariduskulud'!D50+Haridusüritused!D50</f>
        <v>#REF!</v>
      </c>
      <c r="E50" s="72" t="e">
        <f>'1 Krõll'!#REF!+#REF!+#REF!+#REF!+#REF!+#REF!+#REF!+#REF!+#REF!+#REF!+#REF!+#REF!+Waldorfühing!E49+'Muud hariduskulud'!E50+Haridusüritused!E50</f>
        <v>#REF!</v>
      </c>
      <c r="F50" s="72" t="e">
        <f>'1 Krõll'!#REF!+#REF!+#REF!+#REF!+#REF!+#REF!+#REF!+#REF!+#REF!+#REF!+#REF!+#REF!+Waldorfühing!F50+'Muud hariduskulud'!F50+Haridusüritused!F50</f>
        <v>#REF!</v>
      </c>
      <c r="G50" s="56"/>
      <c r="J50" s="203"/>
      <c r="K50" s="203"/>
      <c r="L50" s="203"/>
    </row>
    <row r="51" spans="1:12" x14ac:dyDescent="0.2">
      <c r="A51" s="16" t="s">
        <v>15</v>
      </c>
      <c r="B51" s="17" t="s">
        <v>16</v>
      </c>
      <c r="C51" s="72" t="e">
        <f>'1 Krõll'!#REF!+#REF!+#REF!+#REF!+#REF!+#REF!+#REF!+#REF!+#REF!+#REF!+#REF!+#REF!+Waldorfühing!C51+'Muud hariduskulud'!C51+Haridusüritused!C51</f>
        <v>#REF!</v>
      </c>
      <c r="D51" s="72" t="e">
        <f>'1 Krõll'!#REF!+#REF!+#REF!+#REF!+#REF!+#REF!+#REF!+#REF!+#REF!+#REF!+#REF!+#REF!+Waldorfühing!D51+'Muud hariduskulud'!D51+Haridusüritused!D51</f>
        <v>#REF!</v>
      </c>
      <c r="E51" s="72" t="e">
        <f>'1 Krõll'!#REF!+#REF!+#REF!+#REF!+#REF!+#REF!+#REF!+#REF!+#REF!+#REF!+#REF!+#REF!+Waldorfühing!E51+'Muud hariduskulud'!E51+Haridusüritused!E51</f>
        <v>#REF!</v>
      </c>
      <c r="F51" s="72" t="e">
        <f>'1 Krõll'!#REF!+#REF!+#REF!+#REF!+#REF!+#REF!+#REF!+#REF!+#REF!+#REF!+#REF!+#REF!+Waldorfühing!F51+'Muud hariduskulud'!F51+Haridusüritused!F51</f>
        <v>#REF!</v>
      </c>
      <c r="G51" s="56"/>
      <c r="J51" s="203"/>
      <c r="K51" s="203"/>
      <c r="L51" s="203"/>
    </row>
    <row r="52" spans="1:12" hidden="1" x14ac:dyDescent="0.2">
      <c r="A52" s="11" t="s">
        <v>17</v>
      </c>
      <c r="B52" s="12" t="s">
        <v>18</v>
      </c>
      <c r="C52" s="47" t="e">
        <f>'1 Krõll'!#REF!+#REF!+#REF!+#REF!+#REF!+#REF!+#REF!+#REF!+#REF!+#REF!+#REF!+#REF!+Waldorfühing!C52+'Muud hariduskulud'!C52+Haridusüritused!C52</f>
        <v>#REF!</v>
      </c>
      <c r="D52" s="47" t="e">
        <f>'1 Krõll'!#REF!+#REF!+#REF!+#REF!+#REF!+#REF!+#REF!+#REF!+#REF!+#REF!+#REF!+#REF!+Waldorfühing!D52+'Muud hariduskulud'!D52+Haridusüritused!D52</f>
        <v>#REF!</v>
      </c>
      <c r="E52" s="47" t="e">
        <f>'1 Krõll'!#REF!+#REF!+#REF!+#REF!+#REF!+#REF!+#REF!+#REF!+#REF!+#REF!+#REF!+#REF!+Waldorfühing!E52+'Muud hariduskulud'!E52+Haridusüritused!E52</f>
        <v>#REF!</v>
      </c>
      <c r="F52" s="20">
        <f>SUM(F53:F56)</f>
        <v>0</v>
      </c>
      <c r="G52" s="20"/>
      <c r="J52" s="220"/>
      <c r="K52" s="220"/>
      <c r="L52" s="220"/>
    </row>
    <row r="53" spans="1:12" hidden="1" x14ac:dyDescent="0.2">
      <c r="A53" s="16" t="s">
        <v>19</v>
      </c>
      <c r="B53" s="17" t="s">
        <v>6</v>
      </c>
      <c r="C53" s="72" t="e">
        <f>'1 Krõll'!#REF!+#REF!+#REF!+#REF!+#REF!+#REF!+#REF!+#REF!+#REF!+#REF!+#REF!+#REF!+Waldorfühing!C53+'Muud hariduskulud'!C53+Haridusüritused!C53</f>
        <v>#REF!</v>
      </c>
      <c r="D53" s="72" t="e">
        <f>'1 Krõll'!#REF!+#REF!+#REF!+#REF!+#REF!+#REF!+#REF!+#REF!+#REF!+#REF!+#REF!+#REF!+Waldorfühing!D53+'Muud hariduskulud'!D53+Haridusüritused!D53</f>
        <v>#REF!</v>
      </c>
      <c r="E53" s="72" t="e">
        <f>'1 Krõll'!#REF!+#REF!+#REF!+#REF!+#REF!+#REF!+#REF!+#REF!+#REF!+#REF!+#REF!+#REF!+Waldorfühing!E53+'Muud hariduskulud'!E53+Haridusüritused!E53</f>
        <v>#REF!</v>
      </c>
      <c r="F53" s="51"/>
      <c r="G53" s="51"/>
      <c r="J53" s="203"/>
      <c r="K53" s="203"/>
      <c r="L53" s="203"/>
    </row>
    <row r="54" spans="1:12" hidden="1" x14ac:dyDescent="0.2">
      <c r="A54" s="16" t="s">
        <v>20</v>
      </c>
      <c r="B54" s="17" t="s">
        <v>8</v>
      </c>
      <c r="C54" s="72" t="e">
        <f>'1 Krõll'!#REF!+#REF!+#REF!+#REF!+#REF!+#REF!+#REF!+#REF!+#REF!+#REF!+#REF!+#REF!+Waldorfühing!C54+'Muud hariduskulud'!C54+Haridusüritused!C54</f>
        <v>#REF!</v>
      </c>
      <c r="D54" s="72" t="e">
        <f>'1 Krõll'!#REF!+#REF!+#REF!+#REF!+#REF!+#REF!+#REF!+#REF!+#REF!+#REF!+#REF!+#REF!+Waldorfühing!D54+'Muud hariduskulud'!D54+Haridusüritused!D54</f>
        <v>#REF!</v>
      </c>
      <c r="E54" s="72" t="e">
        <f>'1 Krõll'!#REF!+#REF!+#REF!+#REF!+#REF!+#REF!+#REF!+#REF!+#REF!+#REF!+#REF!+#REF!+Waldorfühing!E54+'Muud hariduskulud'!E54+Haridusüritused!E54</f>
        <v>#REF!</v>
      </c>
      <c r="F54" s="51"/>
      <c r="G54" s="51"/>
      <c r="J54" s="203"/>
      <c r="K54" s="203"/>
      <c r="L54" s="203"/>
    </row>
    <row r="55" spans="1:12" hidden="1" x14ac:dyDescent="0.2">
      <c r="A55" s="16" t="s">
        <v>21</v>
      </c>
      <c r="B55" s="17" t="s">
        <v>10</v>
      </c>
      <c r="C55" s="72" t="e">
        <f>'1 Krõll'!#REF!+#REF!+#REF!+#REF!+#REF!+#REF!+#REF!+#REF!+#REF!+#REF!+#REF!+#REF!+Waldorfühing!C55+'Muud hariduskulud'!C55+Haridusüritused!C55</f>
        <v>#REF!</v>
      </c>
      <c r="D55" s="72" t="e">
        <f>'1 Krõll'!#REF!+#REF!+#REF!+#REF!+#REF!+#REF!+#REF!+#REF!+#REF!+#REF!+#REF!+#REF!+Waldorfühing!D55+'Muud hariduskulud'!D55+Haridusüritused!D55</f>
        <v>#REF!</v>
      </c>
      <c r="E55" s="72" t="e">
        <f>'1 Krõll'!#REF!+#REF!+#REF!+#REF!+#REF!+#REF!+#REF!+#REF!+#REF!+#REF!+#REF!+#REF!+Waldorfühing!E55+'Muud hariduskulud'!E55+Haridusüritused!E55</f>
        <v>#REF!</v>
      </c>
      <c r="F55" s="51"/>
      <c r="G55" s="51"/>
      <c r="J55" s="203"/>
      <c r="K55" s="203"/>
      <c r="L55" s="203"/>
    </row>
    <row r="56" spans="1:12" hidden="1" x14ac:dyDescent="0.2">
      <c r="A56" s="16" t="s">
        <v>22</v>
      </c>
      <c r="B56" s="17" t="s">
        <v>16</v>
      </c>
      <c r="C56" s="72" t="e">
        <f>'1 Krõll'!#REF!+#REF!+#REF!+#REF!+#REF!+#REF!+#REF!+#REF!+#REF!+#REF!+#REF!+#REF!+Waldorfühing!C56+'Muud hariduskulud'!C56+Haridusüritused!C56</f>
        <v>#REF!</v>
      </c>
      <c r="D56" s="72" t="e">
        <f>'1 Krõll'!#REF!+#REF!+#REF!+#REF!+#REF!+#REF!+#REF!+#REF!+#REF!+#REF!+#REF!+#REF!+Waldorfühing!D56+'Muud hariduskulud'!D56+Haridusüritused!D56</f>
        <v>#REF!</v>
      </c>
      <c r="E56" s="72" t="e">
        <f>'1 Krõll'!#REF!+#REF!+#REF!+#REF!+#REF!+#REF!+#REF!+#REF!+#REF!+#REF!+#REF!+#REF!+Waldorfühing!E56+'Muud hariduskulud'!E56+Haridusüritused!E56</f>
        <v>#REF!</v>
      </c>
      <c r="F56" s="51"/>
      <c r="G56" s="51"/>
      <c r="J56" s="203"/>
      <c r="K56" s="203"/>
      <c r="L56" s="203"/>
    </row>
    <row r="57" spans="1:12" x14ac:dyDescent="0.2">
      <c r="A57" s="11" t="s">
        <v>23</v>
      </c>
      <c r="B57" s="12" t="s">
        <v>24</v>
      </c>
      <c r="C57" s="47" t="e">
        <f>'1 Krõll'!#REF!+#REF!+#REF!+#REF!+#REF!+#REF!+#REF!+#REF!+#REF!+#REF!+#REF!+#REF!+Waldorfühing!C57+'Muud hariduskulud'!C57+Haridusüritused!C57</f>
        <v>#REF!</v>
      </c>
      <c r="D57" s="47" t="e">
        <f>'1 Krõll'!#REF!+#REF!+#REF!+#REF!+#REF!+#REF!+#REF!+#REF!+#REF!+#REF!+#REF!+#REF!+Waldorfühing!D57+'Muud hariduskulud'!D57+Haridusüritused!D57</f>
        <v>#REF!</v>
      </c>
      <c r="E57" s="47" t="e">
        <f>'1 Krõll'!#REF!+#REF!+#REF!+#REF!+#REF!+#REF!+#REF!+#REF!+#REF!+#REF!+#REF!+#REF!+Waldorfühing!E57+'Muud hariduskulud'!E57+Haridusüritused!E57</f>
        <v>#REF!</v>
      </c>
      <c r="F57" s="20" t="e">
        <f>SUM(F58:F63)</f>
        <v>#REF!</v>
      </c>
      <c r="G57" s="20"/>
      <c r="J57" s="220"/>
      <c r="K57" s="220"/>
      <c r="L57" s="220"/>
    </row>
    <row r="58" spans="1:12" x14ac:dyDescent="0.2">
      <c r="A58" s="16" t="s">
        <v>25</v>
      </c>
      <c r="B58" s="17" t="s">
        <v>26</v>
      </c>
      <c r="C58" s="72" t="e">
        <f>'1 Krõll'!#REF!+#REF!+#REF!+#REF!+#REF!+#REF!+#REF!+#REF!+#REF!+#REF!+#REF!+#REF!+Waldorfühing!C58+'Muud hariduskulud'!C58+Haridusüritused!C58</f>
        <v>#REF!</v>
      </c>
      <c r="D58" s="72" t="e">
        <f>'1 Krõll'!#REF!+#REF!+#REF!+#REF!+#REF!+#REF!+#REF!+#REF!+#REF!+#REF!+#REF!+#REF!+Waldorfühing!D58+'Muud hariduskulud'!D58+Haridusüritused!D58</f>
        <v>#REF!</v>
      </c>
      <c r="E58" s="72" t="e">
        <f>'1 Krõll'!#REF!+#REF!+#REF!+#REF!+#REF!+#REF!+#REF!+#REF!+#REF!+#REF!+#REF!+#REF!+Waldorfühing!E58+'Muud hariduskulud'!E58+Haridusüritused!E58</f>
        <v>#REF!</v>
      </c>
      <c r="F58" s="72" t="e">
        <f>'1 Krõll'!#REF!+#REF!+#REF!+#REF!+#REF!+#REF!+#REF!+#REF!+#REF!+#REF!+#REF!+#REF!+Waldorfühing!F58+'Muud hariduskulud'!F58+Haridusüritused!F58</f>
        <v>#REF!</v>
      </c>
      <c r="G58" s="56"/>
      <c r="J58" s="203"/>
      <c r="K58" s="203"/>
      <c r="L58" s="203"/>
    </row>
    <row r="59" spans="1:12" x14ac:dyDescent="0.2">
      <c r="A59" s="16" t="s">
        <v>27</v>
      </c>
      <c r="B59" s="17" t="s">
        <v>28</v>
      </c>
      <c r="C59" s="72" t="e">
        <f>'1 Krõll'!#REF!+#REF!+#REF!+#REF!+#REF!+#REF!+#REF!+#REF!+#REF!+#REF!+#REF!+#REF!+Waldorfühing!C59+'Muud hariduskulud'!C59+Haridusüritused!C59</f>
        <v>#REF!</v>
      </c>
      <c r="D59" s="72" t="e">
        <f>'1 Krõll'!#REF!+#REF!+#REF!+#REF!+#REF!+#REF!+#REF!+#REF!+#REF!+#REF!+#REF!+#REF!+Waldorfühing!D59+'Muud hariduskulud'!D59+Haridusüritused!D59</f>
        <v>#REF!</v>
      </c>
      <c r="E59" s="72" t="e">
        <f>'1 Krõll'!#REF!+#REF!+#REF!+#REF!+#REF!+#REF!+#REF!+#REF!+#REF!+#REF!+#REF!+#REF!+Waldorfühing!E59+'Muud hariduskulud'!E59+Haridusüritused!E59</f>
        <v>#REF!</v>
      </c>
      <c r="F59" s="72" t="e">
        <f>'1 Krõll'!#REF!+#REF!+#REF!+#REF!+#REF!+#REF!+#REF!+#REF!+#REF!+#REF!+#REF!+#REF!+Waldorfühing!F59+'Muud hariduskulud'!F59+Haridusüritused!F59</f>
        <v>#REF!</v>
      </c>
      <c r="G59" s="56"/>
      <c r="J59" s="203"/>
      <c r="K59" s="203"/>
      <c r="L59" s="203"/>
    </row>
    <row r="60" spans="1:12" x14ac:dyDescent="0.2">
      <c r="A60" s="16" t="s">
        <v>29</v>
      </c>
      <c r="B60" s="17" t="s">
        <v>12</v>
      </c>
      <c r="C60" s="72" t="e">
        <f>'1 Krõll'!#REF!+#REF!+#REF!+#REF!+#REF!+#REF!+#REF!+#REF!+#REF!+#REF!+#REF!+#REF!+Waldorfühing!C60+'Muud hariduskulud'!C60+Haridusüritused!C60</f>
        <v>#REF!</v>
      </c>
      <c r="D60" s="72" t="e">
        <f>'1 Krõll'!#REF!+#REF!+#REF!+#REF!+#REF!+#REF!+#REF!+#REF!+#REF!+#REF!+#REF!+#REF!+Waldorfühing!D60+'Muud hariduskulud'!D60+Haridusüritused!D60</f>
        <v>#REF!</v>
      </c>
      <c r="E60" s="72" t="e">
        <f>'1 Krõll'!#REF!+#REF!+#REF!+#REF!+#REF!+#REF!+#REF!+#REF!+#REF!+#REF!+#REF!+#REF!+Waldorfühing!E60+'Muud hariduskulud'!E60+Haridusüritused!E60</f>
        <v>#REF!</v>
      </c>
      <c r="F60" s="72" t="e">
        <f>'1 Krõll'!#REF!+#REF!+#REF!+#REF!+#REF!+#REF!+#REF!+#REF!+#REF!+#REF!+#REF!+#REF!+Waldorfühing!F60+'Muud hariduskulud'!F60+Haridusüritused!F60</f>
        <v>#REF!</v>
      </c>
      <c r="G60" s="56"/>
      <c r="J60" s="203"/>
      <c r="K60" s="203"/>
      <c r="L60" s="203"/>
    </row>
    <row r="61" spans="1:12" x14ac:dyDescent="0.2">
      <c r="A61" s="16" t="s">
        <v>30</v>
      </c>
      <c r="B61" s="17" t="s">
        <v>14</v>
      </c>
      <c r="C61" s="72" t="e">
        <f>'1 Krõll'!#REF!+#REF!+#REF!+#REF!+#REF!+#REF!+#REF!+#REF!+#REF!+#REF!+#REF!+#REF!+Waldorfühing!C61+'Muud hariduskulud'!C61+Haridusüritused!C61</f>
        <v>#REF!</v>
      </c>
      <c r="D61" s="72" t="e">
        <f>'1 Krõll'!#REF!+#REF!+#REF!+#REF!+#REF!+#REF!+#REF!+#REF!+#REF!+#REF!+#REF!+#REF!+Waldorfühing!D61+'Muud hariduskulud'!D61+Haridusüritused!D61</f>
        <v>#REF!</v>
      </c>
      <c r="E61" s="72" t="e">
        <f>'1 Krõll'!#REF!+#REF!+#REF!+#REF!+#REF!+#REF!+#REF!+#REF!+#REF!+#REF!+#REF!+#REF!+Waldorfühing!E61+'Muud hariduskulud'!E61+Haridusüritused!E61</f>
        <v>#REF!</v>
      </c>
      <c r="F61" s="72" t="e">
        <f>'1 Krõll'!#REF!+#REF!+#REF!+#REF!+#REF!+#REF!+#REF!+#REF!+#REF!+#REF!+#REF!+#REF!+Waldorfühing!F61+'Muud hariduskulud'!F61+Haridusüritused!F61</f>
        <v>#REF!</v>
      </c>
      <c r="G61" s="56"/>
      <c r="J61" s="203"/>
      <c r="K61" s="203"/>
      <c r="L61" s="203"/>
    </row>
    <row r="62" spans="1:12" x14ac:dyDescent="0.2">
      <c r="A62" s="16" t="s">
        <v>31</v>
      </c>
      <c r="B62" s="17" t="s">
        <v>32</v>
      </c>
      <c r="C62" s="72" t="e">
        <f>'1 Krõll'!#REF!+#REF!+#REF!+#REF!+#REF!+#REF!+#REF!+#REF!+#REF!+#REF!+#REF!+#REF!+Waldorfühing!C62+'Muud hariduskulud'!C62+Haridusüritused!C62</f>
        <v>#REF!</v>
      </c>
      <c r="D62" s="72" t="e">
        <f>'1 Krõll'!#REF!+#REF!+#REF!+#REF!+#REF!+#REF!+#REF!+#REF!+#REF!+#REF!+#REF!+#REF!+Waldorfühing!D62+'Muud hariduskulud'!D62+Haridusüritused!D62</f>
        <v>#REF!</v>
      </c>
      <c r="E62" s="72" t="e">
        <f>'1 Krõll'!#REF!+#REF!+#REF!+#REF!+#REF!+#REF!+#REF!+#REF!+#REF!+#REF!+#REF!+#REF!+Waldorfühing!E62+'Muud hariduskulud'!E62+Haridusüritused!E62</f>
        <v>#REF!</v>
      </c>
      <c r="F62" s="72" t="e">
        <f>'1 Krõll'!#REF!+#REF!+#REF!+#REF!+#REF!+#REF!+#REF!+#REF!+#REF!+#REF!+#REF!+#REF!+Waldorfühing!F62+'Muud hariduskulud'!F62+Haridusüritused!F62</f>
        <v>#REF!</v>
      </c>
      <c r="G62" s="56"/>
      <c r="J62" s="203"/>
      <c r="K62" s="203"/>
      <c r="L62" s="203"/>
    </row>
    <row r="63" spans="1:12" x14ac:dyDescent="0.2">
      <c r="A63" s="16" t="s">
        <v>33</v>
      </c>
      <c r="B63" s="17" t="s">
        <v>34</v>
      </c>
      <c r="C63" s="72" t="e">
        <f>'1 Krõll'!#REF!+#REF!+#REF!+#REF!+#REF!+#REF!+#REF!+#REF!+#REF!+#REF!+#REF!+#REF!+Waldorfühing!C63+'Muud hariduskulud'!C63+Haridusüritused!C63</f>
        <v>#REF!</v>
      </c>
      <c r="D63" s="72" t="e">
        <f>'1 Krõll'!#REF!+#REF!+#REF!+#REF!+#REF!+#REF!+#REF!+#REF!+#REF!+#REF!+#REF!+#REF!+Waldorfühing!D63+'Muud hariduskulud'!D63+Haridusüritused!D63</f>
        <v>#REF!</v>
      </c>
      <c r="E63" s="72" t="e">
        <f>'1 Krõll'!#REF!+#REF!+#REF!+#REF!+#REF!+#REF!+#REF!+#REF!+#REF!+#REF!+#REF!+#REF!+Waldorfühing!E63+'Muud hariduskulud'!E63+Haridusüritused!E63</f>
        <v>#REF!</v>
      </c>
      <c r="F63" s="72" t="e">
        <f>'1 Krõll'!#REF!+#REF!+#REF!+#REF!+#REF!+#REF!+#REF!+#REF!+#REF!+#REF!+#REF!+#REF!+Waldorfühing!F63+'Muud hariduskulud'!F63+Haridusüritused!F63</f>
        <v>#REF!</v>
      </c>
      <c r="G63" s="56"/>
      <c r="J63" s="203"/>
      <c r="K63" s="203"/>
      <c r="L63" s="203"/>
    </row>
    <row r="64" spans="1:12" x14ac:dyDescent="0.2">
      <c r="A64" s="11" t="s">
        <v>35</v>
      </c>
      <c r="B64" s="12" t="s">
        <v>36</v>
      </c>
      <c r="C64" s="47" t="e">
        <f>'1 Krõll'!#REF!+#REF!+#REF!+#REF!+#REF!+#REF!+#REF!+#REF!+#REF!+#REF!+#REF!+#REF!+Waldorfühing!C64+'Muud hariduskulud'!C64+Haridusüritused!C64</f>
        <v>#REF!</v>
      </c>
      <c r="D64" s="47" t="e">
        <f>'1 Krõll'!#REF!+#REF!+#REF!+#REF!+#REF!+#REF!+#REF!+#REF!+#REF!+#REF!+#REF!+#REF!+Waldorfühing!D64+'Muud hariduskulud'!D64+Haridusüritused!D64</f>
        <v>#REF!</v>
      </c>
      <c r="E64" s="47" t="e">
        <f>'1 Krõll'!#REF!+#REF!+#REF!+#REF!+#REF!+#REF!+#REF!+#REF!+#REF!+#REF!+#REF!+#REF!+Waldorfühing!E64+'Muud hariduskulud'!E64+Haridusüritused!E64</f>
        <v>#REF!</v>
      </c>
      <c r="F64" s="47" t="e">
        <f>'1 Krõll'!#REF!+#REF!+#REF!+#REF!+#REF!+#REF!+#REF!+#REF!+#REF!+#REF!+#REF!+#REF!+Waldorfühing!F64+'Muud hariduskulud'!F64+Haridusüritused!F64</f>
        <v>#REF!</v>
      </c>
      <c r="G64" s="20"/>
      <c r="J64" s="220"/>
      <c r="K64" s="220"/>
      <c r="L64" s="220"/>
    </row>
    <row r="65" spans="1:12" x14ac:dyDescent="0.2">
      <c r="A65" s="16" t="s">
        <v>37</v>
      </c>
      <c r="B65" s="17" t="s">
        <v>38</v>
      </c>
      <c r="C65" s="72" t="e">
        <f>'1 Krõll'!#REF!+#REF!+#REF!+#REF!+#REF!+#REF!+#REF!+#REF!+#REF!+#REF!+#REF!+#REF!+Waldorfühing!C65+'Muud hariduskulud'!C65+Haridusüritused!C65</f>
        <v>#REF!</v>
      </c>
      <c r="D65" s="72" t="e">
        <f>'1 Krõll'!#REF!+#REF!+#REF!+#REF!+#REF!+#REF!+#REF!+#REF!+#REF!+#REF!+#REF!+#REF!+Waldorfühing!D65+'Muud hariduskulud'!D65+Haridusüritused!D65</f>
        <v>#REF!</v>
      </c>
      <c r="E65" s="72" t="e">
        <f>'1 Krõll'!#REF!+#REF!+#REF!+#REF!+#REF!+#REF!+#REF!+#REF!+#REF!+#REF!+#REF!+#REF!+Waldorfühing!E65+'Muud hariduskulud'!E65+Haridusüritused!E65</f>
        <v>#REF!</v>
      </c>
      <c r="F65" s="72" t="e">
        <f>'1 Krõll'!#REF!+#REF!+#REF!+#REF!+#REF!+#REF!+#REF!+#REF!+#REF!+#REF!+#REF!+#REF!+Waldorfühing!F65+'Muud hariduskulud'!F65+Haridusüritused!F65</f>
        <v>#REF!</v>
      </c>
      <c r="G65" s="56"/>
      <c r="J65" s="203"/>
      <c r="K65" s="203"/>
      <c r="L65" s="203"/>
    </row>
    <row r="66" spans="1:12" x14ac:dyDescent="0.2">
      <c r="A66" s="16" t="s">
        <v>39</v>
      </c>
      <c r="B66" s="17" t="s">
        <v>40</v>
      </c>
      <c r="C66" s="72" t="e">
        <f>'1 Krõll'!#REF!+#REF!+#REF!+#REF!+#REF!+#REF!+#REF!+#REF!+#REF!+#REF!+#REF!+#REF!+Waldorfühing!C66+'Muud hariduskulud'!C66+Haridusüritused!C66</f>
        <v>#REF!</v>
      </c>
      <c r="D66" s="72" t="e">
        <f>'1 Krõll'!#REF!+#REF!+#REF!+#REF!+#REF!+#REF!+#REF!+#REF!+#REF!+#REF!+#REF!+#REF!+Waldorfühing!D66+'Muud hariduskulud'!D66+Haridusüritused!D66</f>
        <v>#REF!</v>
      </c>
      <c r="E66" s="72" t="e">
        <f>'1 Krõll'!#REF!+#REF!+#REF!+#REF!+#REF!+#REF!+#REF!+#REF!+#REF!+#REF!+#REF!+#REF!+Waldorfühing!E66+'Muud hariduskulud'!E66+Haridusüritused!E66</f>
        <v>#REF!</v>
      </c>
      <c r="F66" s="72" t="e">
        <f>'1 Krõll'!#REF!+#REF!+#REF!+#REF!+#REF!+#REF!+#REF!+#REF!+#REF!+#REF!+#REF!+#REF!+Waldorfühing!F66+'Muud hariduskulud'!F66+Haridusüritused!F66</f>
        <v>#REF!</v>
      </c>
      <c r="G66" s="56"/>
      <c r="J66" s="203"/>
      <c r="K66" s="203"/>
      <c r="L66" s="203"/>
    </row>
    <row r="67" spans="1:12" x14ac:dyDescent="0.2">
      <c r="A67" s="16" t="s">
        <v>41</v>
      </c>
      <c r="B67" s="17" t="s">
        <v>42</v>
      </c>
      <c r="C67" s="72" t="e">
        <f>'1 Krõll'!#REF!+#REF!+#REF!+#REF!+#REF!+#REF!+#REF!+#REF!+#REF!+#REF!+#REF!+#REF!+Waldorfühing!C67+'Muud hariduskulud'!C67+Haridusüritused!C67</f>
        <v>#REF!</v>
      </c>
      <c r="D67" s="72" t="e">
        <f>'1 Krõll'!#REF!+#REF!+#REF!+#REF!+#REF!+#REF!+#REF!+#REF!+#REF!+#REF!+#REF!+#REF!+Waldorfühing!D67+'Muud hariduskulud'!D67+Haridusüritused!D67</f>
        <v>#REF!</v>
      </c>
      <c r="E67" s="72" t="e">
        <f>'1 Krõll'!#REF!+#REF!+#REF!+#REF!+#REF!+#REF!+#REF!+#REF!+#REF!+#REF!+#REF!+#REF!+Waldorfühing!E67+'Muud hariduskulud'!E67+Haridusüritused!E67</f>
        <v>#REF!</v>
      </c>
      <c r="F67" s="72" t="e">
        <f>'1 Krõll'!#REF!+#REF!+#REF!+#REF!+#REF!+#REF!+#REF!+#REF!+#REF!+#REF!+#REF!+#REF!+Waldorfühing!F67+'Muud hariduskulud'!F67+Haridusüritused!F67</f>
        <v>#REF!</v>
      </c>
      <c r="G67" s="56"/>
      <c r="J67" s="203"/>
      <c r="K67" s="203"/>
      <c r="L67" s="203"/>
    </row>
    <row r="68" spans="1:12" x14ac:dyDescent="0.2">
      <c r="A68" s="16" t="s">
        <v>43</v>
      </c>
      <c r="B68" s="17" t="s">
        <v>44</v>
      </c>
      <c r="C68" s="72" t="e">
        <f>'1 Krõll'!#REF!+#REF!+#REF!+#REF!+#REF!+#REF!+#REF!+#REF!+#REF!+#REF!+#REF!+#REF!+Waldorfühing!C68+'Muud hariduskulud'!C68+Haridusüritused!C68</f>
        <v>#REF!</v>
      </c>
      <c r="D68" s="72" t="e">
        <f>'1 Krõll'!#REF!+#REF!+#REF!+#REF!+#REF!+#REF!+#REF!+#REF!+#REF!+#REF!+#REF!+#REF!+Waldorfühing!D68+'Muud hariduskulud'!D68+Haridusüritused!D68</f>
        <v>#REF!</v>
      </c>
      <c r="E68" s="72" t="e">
        <f>'1 Krõll'!#REF!+#REF!+#REF!+#REF!+#REF!+#REF!+#REF!+#REF!+#REF!+#REF!+#REF!+#REF!+Waldorfühing!E68+'Muud hariduskulud'!E68+Haridusüritused!E68</f>
        <v>#REF!</v>
      </c>
      <c r="F68" s="72" t="e">
        <f>'1 Krõll'!#REF!+#REF!+#REF!+#REF!+#REF!+#REF!+#REF!+#REF!+#REF!+#REF!+#REF!+#REF!+Waldorfühing!F68+'Muud hariduskulud'!F68+Haridusüritused!F68</f>
        <v>#REF!</v>
      </c>
      <c r="G68" s="56"/>
      <c r="J68" s="203"/>
      <c r="K68" s="203"/>
      <c r="L68" s="203"/>
    </row>
    <row r="69" spans="1:12" x14ac:dyDescent="0.2">
      <c r="A69" s="16" t="s">
        <v>45</v>
      </c>
      <c r="B69" s="17" t="s">
        <v>46</v>
      </c>
      <c r="C69" s="72" t="e">
        <f>'1 Krõll'!#REF!+#REF!+#REF!+#REF!+#REF!+#REF!+#REF!+#REF!+#REF!+#REF!+#REF!+#REF!+Waldorfühing!C69+'Muud hariduskulud'!C69+Haridusüritused!C69</f>
        <v>#REF!</v>
      </c>
      <c r="D69" s="72" t="e">
        <f>'1 Krõll'!#REF!+#REF!+#REF!+#REF!+#REF!+#REF!+#REF!+#REF!+#REF!+#REF!+#REF!+#REF!+Waldorfühing!D69+'Muud hariduskulud'!D69+Haridusüritused!D69</f>
        <v>#REF!</v>
      </c>
      <c r="E69" s="72" t="e">
        <f>'1 Krõll'!#REF!+#REF!+#REF!+#REF!+#REF!+#REF!+#REF!+#REF!+#REF!+#REF!+#REF!+#REF!+Waldorfühing!E69+'Muud hariduskulud'!E69+Haridusüritused!E69</f>
        <v>#REF!</v>
      </c>
      <c r="F69" s="72" t="e">
        <f>'1 Krõll'!#REF!+#REF!+#REF!+#REF!+#REF!+#REF!+#REF!+#REF!+#REF!+#REF!+#REF!+#REF!+Waldorfühing!F69+'Muud hariduskulud'!F69+Haridusüritused!F69</f>
        <v>#REF!</v>
      </c>
      <c r="G69" s="56"/>
      <c r="J69" s="203"/>
      <c r="K69" s="203"/>
      <c r="L69" s="203"/>
    </row>
    <row r="70" spans="1:12" x14ac:dyDescent="0.2">
      <c r="A70" s="16" t="s">
        <v>47</v>
      </c>
      <c r="B70" s="17" t="s">
        <v>48</v>
      </c>
      <c r="C70" s="72" t="e">
        <f>'1 Krõll'!#REF!+#REF!+#REF!+#REF!+#REF!+#REF!+#REF!+#REF!+#REF!+#REF!+#REF!+#REF!+Waldorfühing!C70+'Muud hariduskulud'!C70+Haridusüritused!C70</f>
        <v>#REF!</v>
      </c>
      <c r="D70" s="72" t="e">
        <f>'1 Krõll'!#REF!+#REF!+#REF!+#REF!+#REF!+#REF!+#REF!+#REF!+#REF!+#REF!+#REF!+#REF!+Waldorfühing!D70+'Muud hariduskulud'!D70+Haridusüritused!D70</f>
        <v>#REF!</v>
      </c>
      <c r="E70" s="72" t="e">
        <f>'1 Krõll'!#REF!+#REF!+#REF!+#REF!+#REF!+#REF!+#REF!+#REF!+#REF!+#REF!+#REF!+#REF!+Waldorfühing!E70+'Muud hariduskulud'!E70+Haridusüritused!E70</f>
        <v>#REF!</v>
      </c>
      <c r="F70" s="72" t="e">
        <f>'1 Krõll'!#REF!+#REF!+#REF!+#REF!+#REF!+#REF!+#REF!+#REF!+#REF!+#REF!+#REF!+#REF!+Waldorfühing!F70+'Muud hariduskulud'!F70+Haridusüritused!F70</f>
        <v>#REF!</v>
      </c>
      <c r="G70" s="56"/>
      <c r="J70" s="203"/>
      <c r="K70" s="203"/>
      <c r="L70" s="203"/>
    </row>
    <row r="71" spans="1:12" x14ac:dyDescent="0.2">
      <c r="A71" s="11" t="s">
        <v>49</v>
      </c>
      <c r="B71" s="13" t="s">
        <v>50</v>
      </c>
      <c r="C71" s="47" t="e">
        <f>'1 Krõll'!#REF!+#REF!+#REF!+#REF!+#REF!+#REF!+#REF!+#REF!+#REF!+#REF!+#REF!+#REF!+Waldorfühing!C71+'Muud hariduskulud'!C71+Haridusüritused!C71</f>
        <v>#REF!</v>
      </c>
      <c r="D71" s="47" t="e">
        <f>'1 Krõll'!#REF!+#REF!+#REF!+#REF!+#REF!+#REF!+#REF!+#REF!+#REF!+#REF!+#REF!+#REF!+Waldorfühing!D71+'Muud hariduskulud'!D71+Haridusüritused!D71</f>
        <v>#REF!</v>
      </c>
      <c r="E71" s="47" t="e">
        <f>'1 Krõll'!#REF!+#REF!+#REF!+#REF!+#REF!+#REF!+#REF!+#REF!+#REF!+#REF!+#REF!+#REF!+Waldorfühing!E71+'Muud hariduskulud'!E71+Haridusüritused!E71</f>
        <v>#REF!</v>
      </c>
      <c r="F71" s="20" t="e">
        <f>SUM(F72:F77)</f>
        <v>#REF!</v>
      </c>
      <c r="G71" s="20"/>
      <c r="J71" s="220"/>
      <c r="K71" s="220"/>
      <c r="L71" s="220"/>
    </row>
    <row r="72" spans="1:12" x14ac:dyDescent="0.2">
      <c r="A72" s="16" t="s">
        <v>51</v>
      </c>
      <c r="B72" s="17" t="s">
        <v>52</v>
      </c>
      <c r="C72" s="72" t="e">
        <f>'1 Krõll'!#REF!+#REF!+#REF!+#REF!+#REF!+#REF!+#REF!+#REF!+#REF!+#REF!+#REF!+#REF!+Waldorfühing!C72+'Muud hariduskulud'!C72+Haridusüritused!C72</f>
        <v>#REF!</v>
      </c>
      <c r="D72" s="72" t="e">
        <f>'1 Krõll'!#REF!+#REF!+#REF!+#REF!+#REF!+#REF!+#REF!+#REF!+#REF!+#REF!+#REF!+#REF!+Waldorfühing!D72+'Muud hariduskulud'!D72+Haridusüritused!D72</f>
        <v>#REF!</v>
      </c>
      <c r="E72" s="72" t="e">
        <f>'1 Krõll'!#REF!+#REF!+#REF!+#REF!+#REF!+#REF!+#REF!+#REF!+#REF!+#REF!+#REF!+#REF!+Waldorfühing!E72+'Muud hariduskulud'!E72+Haridusüritused!E72</f>
        <v>#REF!</v>
      </c>
      <c r="F72" s="72" t="e">
        <f>'1 Krõll'!#REF!+#REF!+#REF!+#REF!+#REF!+#REF!+#REF!+#REF!+#REF!+#REF!+#REF!+#REF!+Waldorfühing!F72+'Muud hariduskulud'!F72+Haridusüritused!F72</f>
        <v>#REF!</v>
      </c>
      <c r="G72" s="51"/>
      <c r="J72" s="203"/>
      <c r="K72" s="203"/>
      <c r="L72" s="203"/>
    </row>
    <row r="73" spans="1:12" x14ac:dyDescent="0.2">
      <c r="A73" s="16" t="s">
        <v>53</v>
      </c>
      <c r="B73" s="17" t="s">
        <v>54</v>
      </c>
      <c r="C73" s="72" t="e">
        <f>'1 Krõll'!#REF!+#REF!+#REF!+#REF!+#REF!+#REF!+#REF!+#REF!+#REF!+#REF!+#REF!+#REF!+Waldorfühing!C73+'Muud hariduskulud'!C73+Haridusüritused!C73</f>
        <v>#REF!</v>
      </c>
      <c r="D73" s="72" t="e">
        <f>'1 Krõll'!#REF!+#REF!+#REF!+#REF!+#REF!+#REF!+#REF!+#REF!+#REF!+#REF!+#REF!+#REF!+Waldorfühing!D73+'Muud hariduskulud'!D73+Haridusüritused!D73</f>
        <v>#REF!</v>
      </c>
      <c r="E73" s="72" t="e">
        <f>'1 Krõll'!#REF!+#REF!+#REF!+#REF!+#REF!+#REF!+#REF!+#REF!+#REF!+#REF!+#REF!+#REF!+Waldorfühing!E73+'Muud hariduskulud'!E73+Haridusüritused!E73</f>
        <v>#REF!</v>
      </c>
      <c r="F73" s="72" t="e">
        <f>'1 Krõll'!#REF!+#REF!+#REF!+#REF!+#REF!+#REF!+#REF!+#REF!+#REF!+#REF!+#REF!+#REF!+Waldorfühing!F73+'Muud hariduskulud'!F73+Haridusüritused!F73</f>
        <v>#REF!</v>
      </c>
      <c r="G73" s="51"/>
      <c r="J73" s="203"/>
      <c r="K73" s="203"/>
      <c r="L73" s="203"/>
    </row>
    <row r="74" spans="1:12" x14ac:dyDescent="0.2">
      <c r="A74" s="16" t="s">
        <v>70</v>
      </c>
      <c r="B74" s="17" t="s">
        <v>71</v>
      </c>
      <c r="C74" s="72" t="e">
        <f>'1 Krõll'!#REF!+#REF!+#REF!+#REF!+#REF!+#REF!+#REF!+#REF!+#REF!+#REF!+#REF!+#REF!+Waldorfühing!C74+'Muud hariduskulud'!C74+Haridusüritused!C74</f>
        <v>#REF!</v>
      </c>
      <c r="D74" s="72" t="e">
        <f>'1 Krõll'!#REF!+#REF!+#REF!+#REF!+#REF!+#REF!+#REF!+#REF!+#REF!+#REF!+#REF!+#REF!+Waldorfühing!D74+'Muud hariduskulud'!D74+Haridusüritused!D74</f>
        <v>#REF!</v>
      </c>
      <c r="E74" s="72" t="e">
        <f>'1 Krõll'!#REF!+#REF!+#REF!+#REF!+#REF!+#REF!+#REF!+#REF!+#REF!+#REF!+#REF!+#REF!+Waldorfühing!E74+'Muud hariduskulud'!E74+Haridusüritused!E74</f>
        <v>#REF!</v>
      </c>
      <c r="F74" s="72" t="e">
        <f>'1 Krõll'!#REF!+#REF!+#REF!+#REF!+#REF!+#REF!+#REF!+#REF!+#REF!+#REF!+#REF!+#REF!+Waldorfühing!F74+'Muud hariduskulud'!F74+Haridusüritused!F74</f>
        <v>#REF!</v>
      </c>
      <c r="G74" s="51"/>
      <c r="J74" s="203"/>
      <c r="K74" s="203"/>
      <c r="L74" s="203"/>
    </row>
    <row r="75" spans="1:12" x14ac:dyDescent="0.2">
      <c r="A75" s="16" t="s">
        <v>72</v>
      </c>
      <c r="B75" s="17" t="s">
        <v>73</v>
      </c>
      <c r="C75" s="72" t="e">
        <f>'1 Krõll'!#REF!+#REF!+#REF!+#REF!+#REF!+#REF!+#REF!+#REF!+#REF!+#REF!+#REF!+#REF!+Waldorfühing!C75+'Muud hariduskulud'!C75+Haridusüritused!C75</f>
        <v>#REF!</v>
      </c>
      <c r="D75" s="72" t="e">
        <f>'1 Krõll'!#REF!+#REF!+#REF!+#REF!+#REF!+#REF!+#REF!+#REF!+#REF!+#REF!+#REF!+#REF!+Waldorfühing!D75+'Muud hariduskulud'!D75+Haridusüritused!D75</f>
        <v>#REF!</v>
      </c>
      <c r="E75" s="72" t="e">
        <f>'1 Krõll'!#REF!+#REF!+#REF!+#REF!+#REF!+#REF!+#REF!+#REF!+#REF!+#REF!+#REF!+#REF!+Waldorfühing!E75+'Muud hariduskulud'!E75+Haridusüritused!E75</f>
        <v>#REF!</v>
      </c>
      <c r="F75" s="72" t="e">
        <f>'1 Krõll'!#REF!+#REF!+#REF!+#REF!+#REF!+#REF!+#REF!+#REF!+#REF!+#REF!+#REF!+#REF!+Waldorfühing!F75+'Muud hariduskulud'!F75+Haridusüritused!F75</f>
        <v>#REF!</v>
      </c>
      <c r="G75" s="51"/>
      <c r="J75" s="203"/>
      <c r="K75" s="203"/>
      <c r="L75" s="203"/>
    </row>
    <row r="76" spans="1:12" x14ac:dyDescent="0.2">
      <c r="A76" s="16" t="s">
        <v>74</v>
      </c>
      <c r="B76" s="17" t="s">
        <v>75</v>
      </c>
      <c r="C76" s="72" t="e">
        <f>'1 Krõll'!#REF!+#REF!+#REF!+#REF!+#REF!+#REF!+#REF!+#REF!+#REF!+#REF!+#REF!+#REF!+Waldorfühing!C76+'Muud hariduskulud'!C76+Haridusüritused!C76</f>
        <v>#REF!</v>
      </c>
      <c r="D76" s="72" t="e">
        <f>'1 Krõll'!#REF!+#REF!+#REF!+#REF!+#REF!+#REF!+#REF!+#REF!+#REF!+#REF!+#REF!+#REF!+Waldorfühing!D76+'Muud hariduskulud'!D76+Haridusüritused!D76</f>
        <v>#REF!</v>
      </c>
      <c r="E76" s="72" t="e">
        <f>'1 Krõll'!#REF!+#REF!+#REF!+#REF!+#REF!+#REF!+#REF!+#REF!+#REF!+#REF!+#REF!+#REF!+Waldorfühing!E76+'Muud hariduskulud'!E76+Haridusüritused!E76</f>
        <v>#REF!</v>
      </c>
      <c r="F76" s="72" t="e">
        <f>'1 Krõll'!#REF!+#REF!+#REF!+#REF!+#REF!+#REF!+#REF!+#REF!+#REF!+#REF!+#REF!+#REF!+Waldorfühing!F76+'Muud hariduskulud'!F76+Haridusüritused!F76</f>
        <v>#REF!</v>
      </c>
      <c r="G76" s="51"/>
      <c r="J76" s="203"/>
      <c r="K76" s="203"/>
      <c r="L76" s="203"/>
    </row>
    <row r="77" spans="1:12" x14ac:dyDescent="0.2">
      <c r="A77" s="16" t="s">
        <v>76</v>
      </c>
      <c r="B77" s="17" t="s">
        <v>77</v>
      </c>
      <c r="C77" s="72" t="e">
        <f>'1 Krõll'!#REF!+#REF!+#REF!+#REF!+#REF!+#REF!+#REF!+#REF!+#REF!+#REF!+#REF!+#REF!+Waldorfühing!C77+'Muud hariduskulud'!C77+Haridusüritused!C77</f>
        <v>#REF!</v>
      </c>
      <c r="D77" s="72" t="e">
        <f>'1 Krõll'!#REF!+#REF!+#REF!+#REF!+#REF!+#REF!+#REF!+#REF!+#REF!+#REF!+#REF!+#REF!+Waldorfühing!D77+'Muud hariduskulud'!D77+Haridusüritused!D77</f>
        <v>#REF!</v>
      </c>
      <c r="E77" s="72" t="e">
        <f>'1 Krõll'!#REF!+#REF!+#REF!+#REF!+#REF!+#REF!+#REF!+#REF!+#REF!+#REF!+#REF!+#REF!+Waldorfühing!E77+'Muud hariduskulud'!E77+Haridusüritused!E77</f>
        <v>#REF!</v>
      </c>
      <c r="F77" s="72" t="e">
        <f>'1 Krõll'!#REF!+#REF!+#REF!+#REF!+#REF!+#REF!+#REF!+#REF!+#REF!+#REF!+#REF!+#REF!+Waldorfühing!F77+'Muud hariduskulud'!F77+Haridusüritused!F77</f>
        <v>#REF!</v>
      </c>
      <c r="G77" s="51"/>
      <c r="J77" s="203"/>
      <c r="K77" s="203"/>
      <c r="L77" s="203"/>
    </row>
    <row r="78" spans="1:12" x14ac:dyDescent="0.2">
      <c r="A78" s="11" t="s">
        <v>78</v>
      </c>
      <c r="B78" s="24" t="s">
        <v>79</v>
      </c>
      <c r="C78" s="47" t="e">
        <f>'1 Krõll'!#REF!+#REF!+#REF!+#REF!+#REF!+#REF!+#REF!+#REF!+#REF!+#REF!+#REF!+#REF!+Waldorfühing!C78+'Muud hariduskulud'!C78+Haridusüritused!C78</f>
        <v>#REF!</v>
      </c>
      <c r="D78" s="47" t="e">
        <f>'1 Krõll'!#REF!+#REF!+#REF!+#REF!+#REF!+#REF!+#REF!+#REF!+#REF!+#REF!+#REF!+#REF!+Waldorfühing!D78+'Muud hariduskulud'!D78+Haridusüritused!D78</f>
        <v>#REF!</v>
      </c>
      <c r="E78" s="47" t="e">
        <f>'1 Krõll'!#REF!+#REF!+#REF!+#REF!+#REF!+#REF!+#REF!+#REF!+#REF!+#REF!+#REF!+#REF!+Waldorfühing!E78+'Muud hariduskulud'!E78+Haridusüritused!E78</f>
        <v>#REF!</v>
      </c>
      <c r="F78" s="47" t="e">
        <f>'1 Krõll'!#REF!+#REF!+#REF!+#REF!+#REF!+#REF!+#REF!+#REF!+#REF!+#REF!+#REF!+#REF!+Waldorfühing!F78+'Muud hariduskulud'!F78+Haridusüritused!F78</f>
        <v>#REF!</v>
      </c>
      <c r="G78" s="58"/>
      <c r="J78" s="220"/>
      <c r="K78" s="220"/>
      <c r="L78" s="220"/>
    </row>
    <row r="79" spans="1:12" x14ac:dyDescent="0.2">
      <c r="A79" s="11" t="s">
        <v>80</v>
      </c>
      <c r="B79" s="12" t="s">
        <v>81</v>
      </c>
      <c r="C79" s="47" t="e">
        <f>'1 Krõll'!#REF!+#REF!+#REF!+#REF!+#REF!+#REF!+#REF!+#REF!+#REF!+#REF!+#REF!+#REF!+Waldorfühing!C79+'Muud hariduskulud'!C79+Haridusüritused!C79</f>
        <v>#REF!</v>
      </c>
      <c r="D79" s="47" t="e">
        <f>'1 Krõll'!#REF!+#REF!+#REF!+#REF!+#REF!+#REF!+#REF!+#REF!+#REF!+#REF!+#REF!+#REF!+Waldorfühing!D79+'Muud hariduskulud'!D79+Haridusüritused!D79</f>
        <v>#REF!</v>
      </c>
      <c r="E79" s="47" t="e">
        <f>'1 Krõll'!#REF!+#REF!+#REF!+#REF!+#REF!+#REF!+#REF!+#REF!+#REF!+#REF!+#REF!+#REF!+Waldorfühing!E79+'Muud hariduskulud'!E79+Haridusüritused!E79</f>
        <v>#REF!</v>
      </c>
      <c r="F79" s="47" t="e">
        <f>'1 Krõll'!#REF!+#REF!+#REF!+#REF!+#REF!+#REF!+#REF!+#REF!+#REF!+#REF!+#REF!+#REF!+Waldorfühing!F79+'Muud hariduskulud'!F79+Haridusüritused!F79</f>
        <v>#REF!</v>
      </c>
      <c r="G79" s="57"/>
      <c r="J79" s="220"/>
      <c r="K79" s="220"/>
      <c r="L79" s="220"/>
    </row>
    <row r="80" spans="1:12" x14ac:dyDescent="0.2">
      <c r="A80" s="11" t="s">
        <v>82</v>
      </c>
      <c r="B80" s="12" t="s">
        <v>83</v>
      </c>
      <c r="C80" s="47" t="e">
        <f>'1 Krõll'!#REF!+#REF!+#REF!+#REF!+#REF!+#REF!+#REF!+#REF!+#REF!+#REF!+#REF!+#REF!+Waldorfühing!C80+'Muud hariduskulud'!C80+Haridusüritused!C80</f>
        <v>#REF!</v>
      </c>
      <c r="D80" s="47" t="e">
        <f>'1 Krõll'!#REF!+#REF!+#REF!+#REF!+#REF!+#REF!+#REF!+#REF!+#REF!+#REF!+#REF!+#REF!+Waldorfühing!D80+'Muud hariduskulud'!D80+Haridusüritused!D80</f>
        <v>#REF!</v>
      </c>
      <c r="E80" s="47" t="e">
        <f>'1 Krõll'!#REF!+#REF!+#REF!+#REF!+#REF!+#REF!+#REF!+#REF!+#REF!+#REF!+#REF!+#REF!+Waldorfühing!E80+'Muud hariduskulud'!E80+Haridusüritused!E80</f>
        <v>#REF!</v>
      </c>
      <c r="F80" s="47" t="e">
        <f>'1 Krõll'!#REF!+#REF!+#REF!+#REF!+#REF!+#REF!+#REF!+#REF!+#REF!+#REF!+#REF!+#REF!+Waldorfühing!F80+'Muud hariduskulud'!F80+Haridusüritused!F80</f>
        <v>#REF!</v>
      </c>
      <c r="G80" s="20"/>
      <c r="J80" s="220"/>
      <c r="K80" s="220"/>
      <c r="L80" s="220"/>
    </row>
    <row r="81" spans="1:12" x14ac:dyDescent="0.2">
      <c r="A81" s="16" t="s">
        <v>84</v>
      </c>
      <c r="B81" s="17" t="s">
        <v>85</v>
      </c>
      <c r="C81" s="72" t="e">
        <f>'1 Krõll'!#REF!+#REF!+#REF!+#REF!+#REF!+#REF!+#REF!+#REF!+#REF!+#REF!+#REF!+#REF!+Waldorfühing!C81+'Muud hariduskulud'!C81+Haridusüritused!C81</f>
        <v>#REF!</v>
      </c>
      <c r="D81" s="72" t="e">
        <f>'1 Krõll'!#REF!+#REF!+#REF!+#REF!+#REF!+#REF!+#REF!+#REF!+#REF!+#REF!+#REF!+#REF!+Waldorfühing!D81+'Muud hariduskulud'!D81+Haridusüritused!D81</f>
        <v>#REF!</v>
      </c>
      <c r="E81" s="72" t="e">
        <f>'1 Krõll'!#REF!+#REF!+#REF!+#REF!+#REF!+#REF!+#REF!+#REF!+#REF!+#REF!+#REF!+#REF!+Waldorfühing!E81+'Muud hariduskulud'!E81+Haridusüritused!E81</f>
        <v>#REF!</v>
      </c>
      <c r="F81" s="72" t="e">
        <f>'1 Krõll'!#REF!+#REF!+#REF!+#REF!+#REF!+#REF!+#REF!+#REF!+#REF!+#REF!+#REF!+#REF!+Waldorfühing!F81+'Muud hariduskulud'!F81+Haridusüritused!F81</f>
        <v>#REF!</v>
      </c>
      <c r="G81" s="56"/>
      <c r="J81" s="203"/>
      <c r="K81" s="203"/>
      <c r="L81" s="203"/>
    </row>
    <row r="82" spans="1:12" x14ac:dyDescent="0.2">
      <c r="A82" s="16" t="s">
        <v>86</v>
      </c>
      <c r="B82" s="17" t="s">
        <v>87</v>
      </c>
      <c r="C82" s="72" t="e">
        <f>'1 Krõll'!#REF!+#REF!+#REF!+#REF!+#REF!+#REF!+#REF!+#REF!+#REF!+#REF!+#REF!+#REF!+Waldorfühing!C82+'Muud hariduskulud'!C82+Haridusüritused!C82</f>
        <v>#REF!</v>
      </c>
      <c r="D82" s="72" t="e">
        <f>'1 Krõll'!#REF!+#REF!+#REF!+#REF!+#REF!+#REF!+#REF!+#REF!+#REF!+#REF!+#REF!+#REF!+Waldorfühing!D82+'Muud hariduskulud'!D82+Haridusüritused!D82</f>
        <v>#REF!</v>
      </c>
      <c r="E82" s="72" t="e">
        <f>'1 Krõll'!#REF!+#REF!+#REF!+#REF!+#REF!+#REF!+#REF!+#REF!+#REF!+#REF!+#REF!+#REF!+Waldorfühing!E82+'Muud hariduskulud'!E82+Haridusüritused!E82</f>
        <v>#REF!</v>
      </c>
      <c r="F82" s="72" t="e">
        <f>'1 Krõll'!#REF!+#REF!+#REF!+#REF!+#REF!+#REF!+#REF!+#REF!+#REF!+#REF!+#REF!+#REF!+Waldorfühing!F82+'Muud hariduskulud'!F82+Haridusüritused!F82</f>
        <v>#REF!</v>
      </c>
      <c r="G82" s="56"/>
      <c r="J82" s="203"/>
      <c r="K82" s="203"/>
      <c r="L82" s="203"/>
    </row>
    <row r="83" spans="1:12" x14ac:dyDescent="0.2">
      <c r="A83" s="16" t="s">
        <v>88</v>
      </c>
      <c r="B83" s="17" t="s">
        <v>89</v>
      </c>
      <c r="C83" s="72" t="e">
        <f>'1 Krõll'!#REF!+#REF!+#REF!+#REF!+#REF!+#REF!+#REF!+#REF!+#REF!+#REF!+#REF!+#REF!+Waldorfühing!C83+'Muud hariduskulud'!C83+Haridusüritused!C83</f>
        <v>#REF!</v>
      </c>
      <c r="D83" s="72" t="e">
        <f>'1 Krõll'!#REF!+#REF!+#REF!+#REF!+#REF!+#REF!+#REF!+#REF!+#REF!+#REF!+#REF!+#REF!+Waldorfühing!D83+'Muud hariduskulud'!D83+Haridusüritused!D83</f>
        <v>#REF!</v>
      </c>
      <c r="E83" s="72" t="e">
        <f>'1 Krõll'!#REF!+#REF!+#REF!+#REF!+#REF!+#REF!+#REF!+#REF!+#REF!+#REF!+#REF!+#REF!+Waldorfühing!E83+'Muud hariduskulud'!E83+Haridusüritused!E83</f>
        <v>#REF!</v>
      </c>
      <c r="F83" s="72" t="e">
        <f>'1 Krõll'!#REF!+#REF!+#REF!+#REF!+#REF!+#REF!+#REF!+#REF!+#REF!+#REF!+#REF!+#REF!+Waldorfühing!F83+'Muud hariduskulud'!F83+Haridusüritused!F83</f>
        <v>#REF!</v>
      </c>
      <c r="G83" s="56"/>
      <c r="J83" s="203"/>
      <c r="K83" s="203"/>
      <c r="L83" s="203"/>
    </row>
    <row r="84" spans="1:12" hidden="1" x14ac:dyDescent="0.2">
      <c r="A84" s="11" t="s">
        <v>90</v>
      </c>
      <c r="B84" s="12" t="s">
        <v>91</v>
      </c>
      <c r="C84" s="47" t="e">
        <f>'1 Krõll'!#REF!+#REF!+#REF!+#REF!+#REF!+#REF!+#REF!+#REF!+#REF!+#REF!+#REF!+#REF!+Waldorfühing!C84+'Muud hariduskulud'!C84+Haridusüritused!C84</f>
        <v>#REF!</v>
      </c>
      <c r="D84" s="47" t="e">
        <f>'1 Krõll'!#REF!+#REF!+#REF!+#REF!+#REF!+#REF!+#REF!+#REF!+#REF!+#REF!+#REF!+#REF!+Waldorfühing!D84+'Muud hariduskulud'!D84+Haridusüritused!D84</f>
        <v>#REF!</v>
      </c>
      <c r="E84" s="48" t="e">
        <f>'1 Krõll'!#REF!+#REF!+#REF!+#REF!+#REF!+#REF!+#REF!+#REF!+#REF!+#REF!+#REF!+#REF!+Waldorfühing!E84+'Muud hariduskulud'!E84+Haridusüritused!E84</f>
        <v>#REF!</v>
      </c>
      <c r="F84" s="57"/>
      <c r="G84" s="57"/>
      <c r="J84" s="220"/>
      <c r="K84" s="220"/>
      <c r="L84" s="220"/>
    </row>
    <row r="85" spans="1:12" x14ac:dyDescent="0.2">
      <c r="A85" s="11" t="s">
        <v>92</v>
      </c>
      <c r="B85" s="12" t="s">
        <v>93</v>
      </c>
      <c r="C85" s="47" t="e">
        <f>'1 Krõll'!#REF!+#REF!+#REF!+#REF!+#REF!+#REF!+#REF!+#REF!+#REF!+#REF!+#REF!+#REF!+Waldorfühing!C85+'Muud hariduskulud'!C85+Haridusüritused!C85</f>
        <v>#REF!</v>
      </c>
      <c r="D85" s="47" t="e">
        <f>'1 Krõll'!#REF!+#REF!+#REF!+#REF!+#REF!+#REF!+#REF!+#REF!+#REF!+#REF!+#REF!+#REF!+Waldorfühing!D85+'Muud hariduskulud'!D85+Haridusüritused!D85</f>
        <v>#REF!</v>
      </c>
      <c r="E85" s="47" t="e">
        <f>'1 Krõll'!#REF!+#REF!+#REF!+#REF!+#REF!+#REF!+#REF!+#REF!+#REF!+#REF!+#REF!+#REF!+Waldorfühing!E85+'Muud hariduskulud'!E85+Haridusüritused!E85</f>
        <v>#REF!</v>
      </c>
      <c r="F85" s="47" t="e">
        <f>'1 Krõll'!#REF!+#REF!+#REF!+#REF!+#REF!+#REF!+#REF!+#REF!+#REF!+#REF!+#REF!+#REF!+Waldorfühing!F85+'Muud hariduskulud'!F85+Haridusüritused!F85</f>
        <v>#REF!</v>
      </c>
      <c r="G85" s="20"/>
      <c r="J85" s="220"/>
      <c r="K85" s="220"/>
      <c r="L85" s="220"/>
    </row>
    <row r="86" spans="1:12" x14ac:dyDescent="0.2">
      <c r="A86" s="16" t="s">
        <v>94</v>
      </c>
      <c r="B86" s="17" t="s">
        <v>95</v>
      </c>
      <c r="C86" s="72" t="e">
        <f>'1 Krõll'!#REF!+#REF!+#REF!+#REF!+#REF!+#REF!+#REF!+#REF!+#REF!+#REF!+#REF!+#REF!+Waldorfühing!C86+'Muud hariduskulud'!C86+Haridusüritused!C86</f>
        <v>#REF!</v>
      </c>
      <c r="D86" s="72" t="e">
        <f>'1 Krõll'!#REF!+#REF!+#REF!+#REF!+#REF!+#REF!+#REF!+#REF!+#REF!+#REF!+#REF!+#REF!+Waldorfühing!D86+'Muud hariduskulud'!D86+Haridusüritused!D86</f>
        <v>#REF!</v>
      </c>
      <c r="E86" s="72" t="e">
        <f>'1 Krõll'!#REF!+#REF!+#REF!+#REF!+#REF!+#REF!+#REF!+#REF!+#REF!+#REF!+#REF!+#REF!+Waldorfühing!E86+'Muud hariduskulud'!E86+Haridusüritused!E86</f>
        <v>#REF!</v>
      </c>
      <c r="F86" s="72" t="e">
        <f>'1 Krõll'!#REF!+#REF!+#REF!+#REF!+#REF!+#REF!+#REF!+#REF!+#REF!+#REF!+#REF!+#REF!+Waldorfühing!F86+'Muud hariduskulud'!F86+Haridusüritused!F86</f>
        <v>#REF!</v>
      </c>
      <c r="G86" s="56"/>
      <c r="J86" s="203"/>
      <c r="K86" s="203"/>
      <c r="L86" s="203"/>
    </row>
    <row r="87" spans="1:12" x14ac:dyDescent="0.2">
      <c r="A87" s="16" t="s">
        <v>96</v>
      </c>
      <c r="B87" s="17" t="s">
        <v>97</v>
      </c>
      <c r="C87" s="72" t="e">
        <f>'1 Krõll'!#REF!+#REF!+#REF!+#REF!+#REF!+#REF!+#REF!+#REF!+#REF!+#REF!+#REF!+#REF!+Waldorfühing!C87+'Muud hariduskulud'!C87+Haridusüritused!C87</f>
        <v>#REF!</v>
      </c>
      <c r="D87" s="72" t="e">
        <f>'1 Krõll'!#REF!+#REF!+#REF!+#REF!+#REF!+#REF!+#REF!+#REF!+#REF!+#REF!+#REF!+#REF!+Waldorfühing!D87+'Muud hariduskulud'!D87+Haridusüritused!D87</f>
        <v>#REF!</v>
      </c>
      <c r="E87" s="72" t="e">
        <f>'1 Krõll'!#REF!+#REF!+#REF!+#REF!+#REF!+#REF!+#REF!+#REF!+#REF!+#REF!+#REF!+#REF!+Waldorfühing!E87+'Muud hariduskulud'!E87+Haridusüritused!E87</f>
        <v>#REF!</v>
      </c>
      <c r="F87" s="72" t="e">
        <f>'1 Krõll'!#REF!+#REF!+#REF!+#REF!+#REF!+#REF!+#REF!+#REF!+#REF!+#REF!+#REF!+#REF!+Waldorfühing!F87+'Muud hariduskulud'!F87+Haridusüritused!F87</f>
        <v>#REF!</v>
      </c>
      <c r="G87" s="56"/>
      <c r="J87" s="203"/>
      <c r="K87" s="203"/>
      <c r="L87" s="203"/>
    </row>
    <row r="88" spans="1:12" x14ac:dyDescent="0.2">
      <c r="A88" s="16" t="s">
        <v>98</v>
      </c>
      <c r="B88" s="17" t="s">
        <v>99</v>
      </c>
      <c r="C88" s="72" t="e">
        <f>'1 Krõll'!#REF!+#REF!+#REF!+#REF!+#REF!+#REF!+#REF!+#REF!+#REF!+#REF!+#REF!+#REF!+Waldorfühing!C88+'Muud hariduskulud'!C88+Haridusüritused!C88</f>
        <v>#REF!</v>
      </c>
      <c r="D88" s="72" t="e">
        <f>'1 Krõll'!#REF!+#REF!+#REF!+#REF!+#REF!+#REF!+#REF!+#REF!+#REF!+#REF!+#REF!+#REF!+Waldorfühing!D88+'Muud hariduskulud'!D88+Haridusüritused!D88</f>
        <v>#REF!</v>
      </c>
      <c r="E88" s="72" t="e">
        <f>'1 Krõll'!#REF!+#REF!+#REF!+#REF!+#REF!+#REF!+#REF!+#REF!+#REF!+#REF!+#REF!+#REF!+Waldorfühing!E88+'Muud hariduskulud'!E88+Haridusüritused!E88</f>
        <v>#REF!</v>
      </c>
      <c r="F88" s="72" t="e">
        <f>'1 Krõll'!#REF!+#REF!+#REF!+#REF!+#REF!+#REF!+#REF!+#REF!+#REF!+#REF!+#REF!+#REF!+Waldorfühing!F88+'Muud hariduskulud'!F88+Haridusüritused!F88</f>
        <v>#REF!</v>
      </c>
      <c r="G88" s="56"/>
      <c r="J88" s="203"/>
      <c r="K88" s="203"/>
      <c r="L88" s="203"/>
    </row>
    <row r="89" spans="1:12" x14ac:dyDescent="0.2">
      <c r="A89" s="16" t="s">
        <v>100</v>
      </c>
      <c r="B89" s="17" t="s">
        <v>101</v>
      </c>
      <c r="C89" s="72" t="e">
        <f>'1 Krõll'!#REF!+#REF!+#REF!+#REF!+#REF!+#REF!+#REF!+#REF!+#REF!+#REF!+#REF!+#REF!+Waldorfühing!C89+'Muud hariduskulud'!C89+Haridusüritused!C89</f>
        <v>#REF!</v>
      </c>
      <c r="D89" s="72" t="e">
        <f>'1 Krõll'!#REF!+#REF!+#REF!+#REF!+#REF!+#REF!+#REF!+#REF!+#REF!+#REF!+#REF!+#REF!+Waldorfühing!D89+'Muud hariduskulud'!D89+Haridusüritused!D89</f>
        <v>#REF!</v>
      </c>
      <c r="E89" s="72" t="e">
        <f>'1 Krõll'!#REF!+#REF!+#REF!+#REF!+#REF!+#REF!+#REF!+#REF!+#REF!+#REF!+#REF!+#REF!+Waldorfühing!E89+'Muud hariduskulud'!E89+Haridusüritused!E89</f>
        <v>#REF!</v>
      </c>
      <c r="F89" s="72" t="e">
        <f>'1 Krõll'!#REF!+#REF!+#REF!+#REF!+#REF!+#REF!+#REF!+#REF!+#REF!+#REF!+#REF!+#REF!+Waldorfühing!F89+'Muud hariduskulud'!F89+Haridusüritused!F89</f>
        <v>#REF!</v>
      </c>
      <c r="G89" s="56"/>
      <c r="J89" s="203"/>
      <c r="K89" s="203"/>
      <c r="L89" s="203"/>
    </row>
    <row r="90" spans="1:12" x14ac:dyDescent="0.2">
      <c r="A90" s="16" t="s">
        <v>102</v>
      </c>
      <c r="B90" s="17" t="s">
        <v>103</v>
      </c>
      <c r="C90" s="72" t="e">
        <f>'1 Krõll'!#REF!+#REF!+#REF!+#REF!+#REF!+#REF!+#REF!+#REF!+#REF!+#REF!+#REF!+#REF!+Waldorfühing!C90+'Muud hariduskulud'!C90+Haridusüritused!C90</f>
        <v>#REF!</v>
      </c>
      <c r="D90" s="72" t="e">
        <f>'1 Krõll'!#REF!+#REF!+#REF!+#REF!+#REF!+#REF!+#REF!+#REF!+#REF!+#REF!+#REF!+#REF!+Waldorfühing!D90+'Muud hariduskulud'!D90+Haridusüritused!D90</f>
        <v>#REF!</v>
      </c>
      <c r="E90" s="72" t="e">
        <f>'1 Krõll'!#REF!+#REF!+#REF!+#REF!+#REF!+#REF!+#REF!+#REF!+#REF!+#REF!+#REF!+#REF!+Waldorfühing!E90+'Muud hariduskulud'!E90+Haridusüritused!E90</f>
        <v>#REF!</v>
      </c>
      <c r="F90" s="72" t="e">
        <f>'1 Krõll'!#REF!+#REF!+#REF!+#REF!+#REF!+#REF!+#REF!+#REF!+#REF!+#REF!+#REF!+#REF!+Waldorfühing!F90+'Muud hariduskulud'!F90+Haridusüritused!F90</f>
        <v>#REF!</v>
      </c>
      <c r="G90" s="56"/>
      <c r="J90" s="203"/>
      <c r="K90" s="203"/>
      <c r="L90" s="203"/>
    </row>
    <row r="91" spans="1:12" x14ac:dyDescent="0.2">
      <c r="A91" s="11" t="s">
        <v>104</v>
      </c>
      <c r="B91" s="12" t="s">
        <v>105</v>
      </c>
      <c r="C91" s="47" t="e">
        <f>'1 Krõll'!#REF!+#REF!+#REF!+#REF!+#REF!+#REF!+#REF!+#REF!+#REF!+#REF!+#REF!+#REF!+Waldorfühing!C91+'Muud hariduskulud'!C91+Haridusüritused!C91</f>
        <v>#REF!</v>
      </c>
      <c r="D91" s="47" t="e">
        <f>'1 Krõll'!#REF!+#REF!+#REF!+#REF!+#REF!+#REF!+#REF!+#REF!+#REF!+#REF!+#REF!+#REF!+Waldorfühing!D91+'Muud hariduskulud'!D91+Haridusüritused!D91</f>
        <v>#REF!</v>
      </c>
      <c r="E91" s="47" t="e">
        <f>'1 Krõll'!#REF!+#REF!+#REF!+#REF!+#REF!+#REF!+#REF!+#REF!+#REF!+#REF!+#REF!+#REF!+Waldorfühing!E91+'Muud hariduskulud'!E91+Haridusüritused!E91</f>
        <v>#REF!</v>
      </c>
      <c r="F91" s="47" t="e">
        <f>'1 Krõll'!#REF!+#REF!+#REF!+#REF!+#REF!+#REF!+#REF!+#REF!+#REF!+#REF!+#REF!+#REF!+Waldorfühing!F91+'Muud hariduskulud'!F91+Haridusüritused!F91</f>
        <v>#REF!</v>
      </c>
      <c r="G91" s="57"/>
      <c r="J91" s="220"/>
      <c r="K91" s="220"/>
      <c r="L91" s="220"/>
    </row>
    <row r="92" spans="1:12" x14ac:dyDescent="0.2">
      <c r="A92" s="11" t="s">
        <v>106</v>
      </c>
      <c r="B92" s="12" t="s">
        <v>107</v>
      </c>
      <c r="C92" s="47" t="e">
        <f>'1 Krõll'!#REF!+#REF!+#REF!+#REF!+#REF!+#REF!+#REF!+#REF!+#REF!+#REF!+#REF!+#REF!+Waldorfühing!C92+'Muud hariduskulud'!C92+Haridusüritused!C92</f>
        <v>#REF!</v>
      </c>
      <c r="D92" s="47" t="e">
        <f>'1 Krõll'!#REF!+#REF!+#REF!+#REF!+#REF!+#REF!+#REF!+#REF!+#REF!+#REF!+#REF!+#REF!+Waldorfühing!D92+'Muud hariduskulud'!D92+Haridusüritused!D92</f>
        <v>#REF!</v>
      </c>
      <c r="E92" s="47" t="e">
        <f>'1 Krõll'!#REF!+#REF!+#REF!+#REF!+#REF!+#REF!+#REF!+#REF!+#REF!+#REF!+#REF!+#REF!+Waldorfühing!E92+'Muud hariduskulud'!E92+Haridusüritused!E92</f>
        <v>#REF!</v>
      </c>
      <c r="F92" s="47" t="e">
        <f>'1 Krõll'!#REF!+#REF!+#REF!+#REF!+#REF!+#REF!+#REF!+#REF!+#REF!+#REF!+#REF!+#REF!+Waldorfühing!F92+'Muud hariduskulud'!F92+Haridusüritused!F92</f>
        <v>#REF!</v>
      </c>
      <c r="G92" s="57"/>
      <c r="J92" s="220"/>
      <c r="K92" s="220"/>
      <c r="L92" s="220"/>
    </row>
    <row r="93" spans="1:12" x14ac:dyDescent="0.2">
      <c r="A93" s="11" t="s">
        <v>108</v>
      </c>
      <c r="B93" s="12" t="s">
        <v>109</v>
      </c>
      <c r="C93" s="47" t="e">
        <f>'1 Krõll'!#REF!+#REF!+#REF!+#REF!+#REF!+#REF!+#REF!+#REF!+#REF!+#REF!+#REF!+#REF!+Waldorfühing!C93+'Muud hariduskulud'!C93+Haridusüritused!C93</f>
        <v>#REF!</v>
      </c>
      <c r="D93" s="47" t="e">
        <f>'1 Krõll'!#REF!+#REF!+#REF!+#REF!+#REF!+#REF!+#REF!+#REF!+#REF!+#REF!+#REF!+#REF!+Waldorfühing!D93+'Muud hariduskulud'!D93+Haridusüritused!D93</f>
        <v>#REF!</v>
      </c>
      <c r="E93" s="47" t="e">
        <f>'1 Krõll'!#REF!+#REF!+#REF!+#REF!+#REF!+#REF!+#REF!+#REF!+#REF!+#REF!+#REF!+#REF!+Waldorfühing!E93+'Muud hariduskulud'!E93+Haridusüritused!E93</f>
        <v>#REF!</v>
      </c>
      <c r="F93" s="47" t="e">
        <f>'1 Krõll'!#REF!+#REF!+#REF!+#REF!+#REF!+#REF!+#REF!+#REF!+#REF!+#REF!+#REF!+#REF!+Waldorfühing!F93+'Muud hariduskulud'!F93+Haridusüritused!F93</f>
        <v>#REF!</v>
      </c>
      <c r="G93" s="57"/>
      <c r="J93" s="220"/>
      <c r="K93" s="220"/>
      <c r="L93" s="220"/>
    </row>
    <row r="94" spans="1:12" x14ac:dyDescent="0.2">
      <c r="A94" s="11" t="s">
        <v>110</v>
      </c>
      <c r="B94" s="12" t="s">
        <v>111</v>
      </c>
      <c r="C94" s="47" t="e">
        <f>'1 Krõll'!#REF!+#REF!+#REF!+#REF!+#REF!+#REF!+#REF!+#REF!+#REF!+#REF!+#REF!+#REF!+Waldorfühing!C94+'Muud hariduskulud'!C94+Haridusüritused!C94</f>
        <v>#REF!</v>
      </c>
      <c r="D94" s="47" t="e">
        <f>'1 Krõll'!#REF!+#REF!+#REF!+#REF!+#REF!+#REF!+#REF!+#REF!+#REF!+#REF!+#REF!+#REF!+Waldorfühing!D94+'Muud hariduskulud'!D94+Haridusüritused!D94</f>
        <v>#REF!</v>
      </c>
      <c r="E94" s="47" t="e">
        <f>'1 Krõll'!#REF!+#REF!+#REF!+#REF!+#REF!+#REF!+#REF!+#REF!+#REF!+#REF!+#REF!+#REF!+Waldorfühing!E94+'Muud hariduskulud'!E94+Haridusüritused!E94</f>
        <v>#REF!</v>
      </c>
      <c r="F94" s="47" t="e">
        <f>'1 Krõll'!#REF!+#REF!+#REF!+#REF!+#REF!+#REF!+#REF!+#REF!+#REF!+#REF!+#REF!+#REF!+Waldorfühing!F94+'Muud hariduskulud'!F94+Haridusüritused!F94</f>
        <v>#REF!</v>
      </c>
      <c r="G94" s="57"/>
      <c r="J94" s="220"/>
      <c r="K94" s="220"/>
      <c r="L94" s="220"/>
    </row>
    <row r="95" spans="1:12" x14ac:dyDescent="0.2">
      <c r="A95" s="45" t="s">
        <v>189</v>
      </c>
      <c r="B95" s="44" t="s">
        <v>188</v>
      </c>
      <c r="C95" s="48" t="e">
        <f>'1 Krõll'!#REF!+#REF!+#REF!+#REF!+#REF!+#REF!+#REF!+#REF!+#REF!+#REF!+#REF!+#REF!+Waldorfühing!C95+'Muud hariduskulud'!C95+Haridusüritused!C95</f>
        <v>#REF!</v>
      </c>
      <c r="D95" s="48" t="e">
        <f>'1 Krõll'!#REF!+#REF!+#REF!+#REF!+#REF!+#REF!+#REF!+#REF!+#REF!+#REF!+#REF!+#REF!+Waldorfühing!D95+'Muud hariduskulud'!D95+Haridusüritused!D95</f>
        <v>#REF!</v>
      </c>
      <c r="E95" s="48" t="e">
        <f>'1 Krõll'!#REF!+#REF!+#REF!+#REF!+#REF!+#REF!+#REF!+#REF!+#REF!+#REF!+#REF!+#REF!+Waldorfühing!E95+'Muud hariduskulud'!E95+Haridusüritused!E95</f>
        <v>#REF!</v>
      </c>
      <c r="F95" s="48" t="e">
        <f>'1 Krõll'!#REF!+#REF!+#REF!+#REF!+#REF!+#REF!+#REF!+#REF!+#REF!+#REF!+#REF!+#REF!+Waldorfühing!F95+'Muud hariduskulud'!F95+Haridusüritused!F95</f>
        <v>#REF!</v>
      </c>
      <c r="G95" s="49"/>
      <c r="J95" s="203"/>
      <c r="K95" s="203"/>
      <c r="L95" s="203"/>
    </row>
    <row r="96" spans="1:12" x14ac:dyDescent="0.2">
      <c r="A96" s="11" t="s">
        <v>112</v>
      </c>
      <c r="B96" s="12" t="s">
        <v>113</v>
      </c>
      <c r="C96" s="47" t="e">
        <f>'1 Krõll'!#REF!+#REF!+#REF!+#REF!+#REF!+#REF!+#REF!+#REF!+#REF!+#REF!+#REF!+#REF!+Waldorfühing!C96+'Muud hariduskulud'!C96+Haridusüritused!C96</f>
        <v>#REF!</v>
      </c>
      <c r="D96" s="47" t="e">
        <f>'1 Krõll'!#REF!+#REF!+#REF!+#REF!+#REF!+#REF!+#REF!+#REF!+#REF!+#REF!+#REF!+#REF!+Waldorfühing!D96+'Muud hariduskulud'!D96+Haridusüritused!D96</f>
        <v>#REF!</v>
      </c>
      <c r="E96" s="47" t="e">
        <f>'1 Krõll'!#REF!+#REF!+#REF!+#REF!+#REF!+#REF!+#REF!+#REF!+#REF!+#REF!+#REF!+#REF!+Waldorfühing!E96+'Muud hariduskulud'!E96+Haridusüritused!E96</f>
        <v>#REF!</v>
      </c>
      <c r="F96" s="47" t="e">
        <f>'1 Krõll'!#REF!+#REF!+#REF!+#REF!+#REF!+#REF!+#REF!+#REF!+#REF!+#REF!+#REF!+#REF!+Waldorfühing!F96+'Muud hariduskulud'!F96+Haridusüritused!F96</f>
        <v>#REF!</v>
      </c>
      <c r="G96" s="57"/>
      <c r="J96" s="220"/>
      <c r="K96" s="220"/>
      <c r="L96" s="220"/>
    </row>
    <row r="97" spans="1:12" x14ac:dyDescent="0.2">
      <c r="A97" s="11" t="s">
        <v>114</v>
      </c>
      <c r="B97" s="12" t="s">
        <v>115</v>
      </c>
      <c r="C97" s="47" t="e">
        <f>'1 Krõll'!#REF!+#REF!+#REF!+#REF!+#REF!+#REF!+#REF!+#REF!+#REF!+#REF!+#REF!+#REF!+Waldorfühing!C97+'Muud hariduskulud'!C97+Haridusüritused!C97</f>
        <v>#REF!</v>
      </c>
      <c r="D97" s="47" t="e">
        <f>'1 Krõll'!#REF!+#REF!+#REF!+#REF!+#REF!+#REF!+#REF!+#REF!+#REF!+#REF!+#REF!+#REF!+Waldorfühing!D97+'Muud hariduskulud'!D97+Haridusüritused!D97</f>
        <v>#REF!</v>
      </c>
      <c r="E97" s="47" t="e">
        <f>'1 Krõll'!#REF!+#REF!+#REF!+#REF!+#REF!+#REF!+#REF!+#REF!+#REF!+#REF!+#REF!+#REF!+Waldorfühing!E97+'Muud hariduskulud'!E97+Haridusüritused!E97</f>
        <v>#REF!</v>
      </c>
      <c r="F97" s="47" t="e">
        <f>'1 Krõll'!#REF!+#REF!+#REF!+#REF!+#REF!+#REF!+#REF!+#REF!+#REF!+#REF!+#REF!+#REF!+Waldorfühing!F97+'Muud hariduskulud'!F97+Haridusüritused!F97</f>
        <v>#REF!</v>
      </c>
      <c r="G97" s="57"/>
      <c r="J97" s="220"/>
      <c r="K97" s="220"/>
      <c r="L97" s="220"/>
    </row>
    <row r="98" spans="1:12" x14ac:dyDescent="0.2">
      <c r="A98" s="45" t="s">
        <v>181</v>
      </c>
      <c r="B98" s="46" t="s">
        <v>179</v>
      </c>
      <c r="C98" s="48" t="e">
        <f>'1 Krõll'!#REF!+#REF!+#REF!+#REF!+#REF!+#REF!+#REF!+#REF!+#REF!+#REF!+#REF!+#REF!+Waldorfühing!C98+'Muud hariduskulud'!C98+Haridusüritused!C98</f>
        <v>#REF!</v>
      </c>
      <c r="D98" s="48" t="e">
        <f>'1 Krõll'!#REF!+#REF!+#REF!+#REF!+#REF!+#REF!+#REF!+#REF!+#REF!+#REF!+#REF!+#REF!+Waldorfühing!D98+'Muud hariduskulud'!D98+Haridusüritused!D98</f>
        <v>#REF!</v>
      </c>
      <c r="E98" s="48" t="e">
        <f>'1 Krõll'!#REF!+#REF!+#REF!+#REF!+#REF!+#REF!+#REF!+#REF!+#REF!+#REF!+#REF!+#REF!+Waldorfühing!E98+'Muud hariduskulud'!E98+Haridusüritused!E98</f>
        <v>#REF!</v>
      </c>
      <c r="F98" s="48" t="e">
        <f>'1 Krõll'!#REF!+#REF!+#REF!+#REF!+#REF!+#REF!+#REF!+#REF!+#REF!+#REF!+#REF!+#REF!+Waldorfühing!F98+'Muud hariduskulud'!F98+Haridusüritused!F98</f>
        <v>#REF!</v>
      </c>
      <c r="G98" s="49"/>
      <c r="J98" s="203"/>
      <c r="K98" s="203"/>
      <c r="L98" s="203"/>
    </row>
    <row r="99" spans="1:12" x14ac:dyDescent="0.2">
      <c r="A99" s="11" t="s">
        <v>116</v>
      </c>
      <c r="B99" s="12" t="s">
        <v>117</v>
      </c>
      <c r="C99" s="47" t="e">
        <f>'1 Krõll'!#REF!+#REF!+#REF!+#REF!+#REF!+#REF!+#REF!+#REF!+#REF!+#REF!+#REF!+#REF!+Waldorfühing!C99+'Muud hariduskulud'!C99+Haridusüritused!C99</f>
        <v>#REF!</v>
      </c>
      <c r="D99" s="47" t="e">
        <f>'1 Krõll'!#REF!+#REF!+#REF!+#REF!+#REF!+#REF!+#REF!+#REF!+#REF!+#REF!+#REF!+#REF!+Waldorfühing!D99+'Muud hariduskulud'!D99+Haridusüritused!D99</f>
        <v>#REF!</v>
      </c>
      <c r="E99" s="47" t="e">
        <f>'1 Krõll'!#REF!+#REF!+#REF!+#REF!+#REF!+#REF!+#REF!+#REF!+#REF!+#REF!+#REF!+#REF!+Waldorfühing!E99+'Muud hariduskulud'!E99+Haridusüritused!E99</f>
        <v>#REF!</v>
      </c>
      <c r="F99" s="47" t="e">
        <f>'1 Krõll'!#REF!+#REF!+#REF!+#REF!+#REF!+#REF!+#REF!+#REF!+#REF!+#REF!+#REF!+#REF!+Waldorfühing!F99+'Muud hariduskulud'!F99+Haridusüritused!F99</f>
        <v>#REF!</v>
      </c>
      <c r="G99" s="57"/>
      <c r="J99" s="220"/>
      <c r="K99" s="220"/>
      <c r="L99" s="220"/>
    </row>
    <row r="100" spans="1:12" x14ac:dyDescent="0.2">
      <c r="A100" s="11" t="s">
        <v>118</v>
      </c>
      <c r="B100" s="13" t="s">
        <v>119</v>
      </c>
      <c r="C100" s="47" t="e">
        <f>'1 Krõll'!#REF!+#REF!+#REF!+#REF!+#REF!+#REF!+#REF!+#REF!+#REF!+#REF!+#REF!+#REF!+Waldorfühing!C100+'Muud hariduskulud'!C100+Haridusüritused!C100</f>
        <v>#REF!</v>
      </c>
      <c r="D100" s="47" t="e">
        <f>'1 Krõll'!#REF!+#REF!+#REF!+#REF!+#REF!+#REF!+#REF!+#REF!+#REF!+#REF!+#REF!+#REF!+Waldorfühing!D100+'Muud hariduskulud'!D100+Haridusüritused!D100</f>
        <v>#REF!</v>
      </c>
      <c r="E100" s="47" t="e">
        <f>'1 Krõll'!#REF!+#REF!+#REF!+#REF!+#REF!+#REF!+#REF!+#REF!+#REF!+#REF!+#REF!+#REF!+Waldorfühing!E100+'Muud hariduskulud'!E100+Haridusüritused!E100</f>
        <v>#REF!</v>
      </c>
      <c r="F100" s="47" t="e">
        <f>'1 Krõll'!#REF!+#REF!+#REF!+#REF!+#REF!+#REF!+#REF!+#REF!+#REF!+#REF!+#REF!+#REF!+Waldorfühing!F100+'Muud hariduskulud'!F100+Haridusüritused!F100</f>
        <v>#REF!</v>
      </c>
      <c r="G100" s="57"/>
      <c r="J100" s="220"/>
      <c r="K100" s="220"/>
      <c r="L100" s="220"/>
    </row>
    <row r="101" spans="1:12" x14ac:dyDescent="0.2">
      <c r="A101" s="11" t="s">
        <v>120</v>
      </c>
      <c r="B101" s="13" t="s">
        <v>125</v>
      </c>
      <c r="C101" s="47" t="e">
        <f>'1 Krõll'!#REF!+#REF!+#REF!+#REF!+#REF!+#REF!+#REF!+#REF!+#REF!+#REF!+#REF!+#REF!+Waldorfühing!C101+'Muud hariduskulud'!C101+Haridusüritused!C101</f>
        <v>#REF!</v>
      </c>
      <c r="D101" s="47" t="e">
        <f>'1 Krõll'!#REF!+#REF!+#REF!+#REF!+#REF!+#REF!+#REF!+#REF!+#REF!+#REF!+#REF!+#REF!+Waldorfühing!D101+'Muud hariduskulud'!D101+Haridusüritused!D101</f>
        <v>#REF!</v>
      </c>
      <c r="E101" s="47" t="e">
        <f>'1 Krõll'!#REF!+#REF!+#REF!+#REF!+#REF!+#REF!+#REF!+#REF!+#REF!+#REF!+#REF!+#REF!+Waldorfühing!E101+'Muud hariduskulud'!E101+Haridusüritused!E101</f>
        <v>#REF!</v>
      </c>
      <c r="F101" s="47" t="e">
        <f>'1 Krõll'!#REF!+#REF!+#REF!+#REF!+#REF!+#REF!+#REF!+#REF!+#REF!+#REF!+#REF!+#REF!+Waldorfühing!F101+'Muud hariduskulud'!F101+Haridusüritused!F101</f>
        <v>#REF!</v>
      </c>
      <c r="G101" s="57"/>
      <c r="J101" s="220"/>
      <c r="K101" s="220"/>
      <c r="L101" s="220"/>
    </row>
    <row r="102" spans="1:12" x14ac:dyDescent="0.2">
      <c r="A102" s="26"/>
      <c r="B102" s="44" t="s">
        <v>182</v>
      </c>
      <c r="C102" s="48" t="e">
        <f>'1 Krõll'!#REF!+#REF!+#REF!+#REF!+#REF!+#REF!+#REF!+#REF!+#REF!+#REF!+#REF!+#REF!+Waldorfühing!C102+'Muud hariduskulud'!C102+Haridusüritused!C102</f>
        <v>#REF!</v>
      </c>
      <c r="D102" s="48" t="e">
        <f>'1 Krõll'!#REF!+#REF!+#REF!+#REF!+#REF!+#REF!+#REF!+#REF!+#REF!+#REF!+#REF!+#REF!+Waldorfühing!D102+'Muud hariduskulud'!D102+Haridusüritused!D102</f>
        <v>#REF!</v>
      </c>
      <c r="E102" s="48" t="e">
        <f>'1 Krõll'!#REF!+#REF!+#REF!+#REF!+#REF!+#REF!+#REF!+#REF!+#REF!+#REF!+#REF!+#REF!+Waldorfühing!E102+'Muud hariduskulud'!E102+Haridusüritused!E102</f>
        <v>#REF!</v>
      </c>
      <c r="F102" s="48" t="e">
        <f>'1 Krõll'!#REF!+#REF!+#REF!+#REF!+#REF!+#REF!+#REF!+#REF!+#REF!+#REF!+#REF!+#REF!+Waldorfühing!F102+'Muud hariduskulud'!F102+Haridusüritused!F102</f>
        <v>#REF!</v>
      </c>
      <c r="G102" s="49"/>
      <c r="J102" s="203"/>
      <c r="K102" s="203"/>
      <c r="L102" s="203"/>
    </row>
    <row r="103" spans="1:12" x14ac:dyDescent="0.2">
      <c r="A103" s="11" t="s">
        <v>126</v>
      </c>
      <c r="B103" s="12" t="s">
        <v>127</v>
      </c>
      <c r="C103" s="47" t="e">
        <f>'1 Krõll'!#REF!+#REF!+#REF!+#REF!+#REF!+#REF!+#REF!+#REF!+#REF!+#REF!+#REF!+#REF!+Waldorfühing!C103+'Muud hariduskulud'!C103+Haridusüritused!C103</f>
        <v>#REF!</v>
      </c>
      <c r="D103" s="47" t="e">
        <f>'1 Krõll'!#REF!+#REF!+#REF!+#REF!+#REF!+#REF!+#REF!+#REF!+#REF!+#REF!+#REF!+#REF!+Waldorfühing!D103+'Muud hariduskulud'!D103+Haridusüritused!D103</f>
        <v>#REF!</v>
      </c>
      <c r="E103" s="47" t="e">
        <f>'1 Krõll'!#REF!+#REF!+#REF!+#REF!+#REF!+#REF!+#REF!+#REF!+#REF!+#REF!+#REF!+#REF!+Waldorfühing!E103+'Muud hariduskulud'!E103+Haridusüritused!E103</f>
        <v>#REF!</v>
      </c>
      <c r="F103" s="47" t="e">
        <f>'1 Krõll'!#REF!+#REF!+#REF!+#REF!+#REF!+#REF!+#REF!+#REF!+#REF!+#REF!+#REF!+#REF!+Waldorfühing!F103+'Muud hariduskulud'!F103+Haridusüritused!F103</f>
        <v>#REF!</v>
      </c>
      <c r="G103" s="57"/>
      <c r="J103" s="220"/>
      <c r="K103" s="220"/>
      <c r="L103" s="220"/>
    </row>
    <row r="104" spans="1:12" x14ac:dyDescent="0.2">
      <c r="A104" s="8"/>
      <c r="B104" s="8"/>
      <c r="C104" s="47"/>
      <c r="D104" s="47"/>
      <c r="E104" s="48"/>
      <c r="F104" s="57"/>
      <c r="G104" s="57"/>
      <c r="J104" s="203"/>
      <c r="K104" s="203"/>
      <c r="L104" s="203"/>
    </row>
    <row r="105" spans="1:12" x14ac:dyDescent="0.2">
      <c r="A105" s="29"/>
      <c r="B105" s="30" t="s">
        <v>128</v>
      </c>
      <c r="C105" s="67" t="e">
        <f>'1 Krõll'!#REF!+#REF!+#REF!+#REF!+#REF!+#REF!+#REF!+#REF!+#REF!+#REF!+#REF!+#REF!+Waldorfühing!C105+'Muud hariduskulud'!C105+Haridusüritused!C105</f>
        <v>#REF!</v>
      </c>
      <c r="D105" s="67" t="e">
        <f>'1 Krõll'!#REF!+#REF!+#REF!+#REF!+#REF!+#REF!+#REF!+#REF!+#REF!+#REF!+#REF!+#REF!+Waldorfühing!D105+'Muud hariduskulud'!D105+Haridusüritused!D105</f>
        <v>#REF!</v>
      </c>
      <c r="E105" s="67" t="e">
        <f>'1 Krõll'!#REF!+#REF!+#REF!+#REF!+#REF!+#REF!+#REF!+#REF!+#REF!+#REF!+#REF!+#REF!+Waldorfühing!E105+'Muud hariduskulud'!E105+Haridusüritused!E105</f>
        <v>#REF!</v>
      </c>
      <c r="F105" s="67" t="e">
        <f>'1 Krõll'!#REF!+#REF!+#REF!+#REF!+#REF!+#REF!+#REF!+#REF!+#REF!+#REF!+#REF!+#REF!+Waldorfühing!F105+'Muud hariduskulud'!F105+Haridusüritused!F105</f>
        <v>#REF!</v>
      </c>
      <c r="G105" s="31"/>
      <c r="J105" s="232"/>
      <c r="K105" s="232"/>
      <c r="L105" s="232"/>
    </row>
    <row r="106" spans="1:12" x14ac:dyDescent="0.2">
      <c r="A106" s="29"/>
      <c r="B106" s="30"/>
      <c r="C106" s="47"/>
      <c r="D106" s="47"/>
      <c r="E106" s="67" t="e">
        <f>+D105+F105</f>
        <v>#REF!</v>
      </c>
      <c r="F106" s="198" t="s">
        <v>285</v>
      </c>
      <c r="G106" s="192"/>
      <c r="J106" s="203"/>
      <c r="K106" s="203"/>
      <c r="L106" s="203"/>
    </row>
    <row r="107" spans="1:12" x14ac:dyDescent="0.2">
      <c r="A107" s="29"/>
      <c r="B107" s="30"/>
      <c r="C107" s="47"/>
      <c r="D107" s="47"/>
      <c r="E107" s="67" t="e">
        <f>-E106+E105</f>
        <v>#REF!</v>
      </c>
      <c r="F107" s="59" t="s">
        <v>286</v>
      </c>
      <c r="G107" s="120"/>
      <c r="J107" s="203"/>
      <c r="K107" s="203"/>
      <c r="L107" s="203"/>
    </row>
    <row r="108" spans="1:12" x14ac:dyDescent="0.2">
      <c r="A108" s="33"/>
      <c r="B108" s="12" t="s">
        <v>129</v>
      </c>
      <c r="C108" s="47" t="e">
        <f>C109+C117+C133</f>
        <v>#REF!</v>
      </c>
      <c r="D108" s="47" t="e">
        <f>D109+D117+D133</f>
        <v>#REF!</v>
      </c>
      <c r="E108" s="47" t="e">
        <f>E109+E117+E133</f>
        <v>#REF!</v>
      </c>
      <c r="F108" s="47" t="e">
        <f>F109+F117+F133</f>
        <v>#REF!</v>
      </c>
      <c r="G108" s="15"/>
      <c r="J108" s="220"/>
      <c r="K108" s="220"/>
      <c r="L108" s="220"/>
    </row>
    <row r="109" spans="1:12" x14ac:dyDescent="0.2">
      <c r="A109" s="33" t="s">
        <v>156</v>
      </c>
      <c r="B109" s="27" t="s">
        <v>130</v>
      </c>
      <c r="C109" s="48" t="e">
        <f>SUM(C110:C116)</f>
        <v>#REF!</v>
      </c>
      <c r="D109" s="48" t="e">
        <f>SUM(D110:D116)</f>
        <v>#REF!</v>
      </c>
      <c r="E109" s="48" t="e">
        <f>SUM(E110:E116)</f>
        <v>#REF!</v>
      </c>
      <c r="F109" s="48" t="e">
        <f>SUM(F110:F116)</f>
        <v>#REF!</v>
      </c>
      <c r="G109" s="34"/>
      <c r="J109" s="203"/>
      <c r="K109" s="203"/>
      <c r="L109" s="203"/>
    </row>
    <row r="110" spans="1:12" x14ac:dyDescent="0.2">
      <c r="A110" s="16" t="s">
        <v>159</v>
      </c>
      <c r="B110" s="17" t="s">
        <v>166</v>
      </c>
      <c r="C110" s="72" t="e">
        <f>'1 Krõll'!#REF!+#REF!+#REF!+#REF!+#REF!+#REF!+#REF!+#REF!+#REF!+#REF!+#REF!+#REF!+Waldorfühing!C110+'Muud hariduskulud'!C110+Haridusüritused!C110</f>
        <v>#REF!</v>
      </c>
      <c r="D110" s="72" t="e">
        <f>'1 Krõll'!#REF!+#REF!+#REF!+#REF!+#REF!+#REF!+#REF!+#REF!+#REF!+#REF!+#REF!+#REF!+Waldorfühing!D110+'Muud hariduskulud'!D110+Haridusüritused!D110</f>
        <v>#REF!</v>
      </c>
      <c r="E110" s="72" t="e">
        <f>'1 Krõll'!#REF!+#REF!+#REF!+#REF!+#REF!+#REF!+#REF!+#REF!+#REF!+#REF!+#REF!+#REF!+Waldorfühing!E110+'Muud hariduskulud'!E110+Haridusüritused!E110</f>
        <v>#REF!</v>
      </c>
      <c r="F110" s="72" t="e">
        <f>'1 Krõll'!#REF!+#REF!+#REF!+#REF!+#REF!+#REF!+#REF!+#REF!+#REF!+#REF!+#REF!+#REF!+Waldorfühing!F110+'Muud hariduskulud'!F110+Haridusüritused!F110</f>
        <v>#REF!</v>
      </c>
      <c r="G110" s="51"/>
      <c r="J110" s="220"/>
      <c r="K110" s="220"/>
      <c r="L110" s="220"/>
    </row>
    <row r="111" spans="1:12" x14ac:dyDescent="0.2">
      <c r="A111" s="16" t="s">
        <v>160</v>
      </c>
      <c r="B111" s="17" t="s">
        <v>167</v>
      </c>
      <c r="C111" s="72" t="e">
        <f>'1 Krõll'!#REF!+#REF!+#REF!+#REF!+#REF!+#REF!+#REF!+#REF!+#REF!+#REF!+#REF!+#REF!+Waldorfühing!C111+'Muud hariduskulud'!C111+Haridusüritused!C111</f>
        <v>#REF!</v>
      </c>
      <c r="D111" s="72" t="e">
        <f>'1 Krõll'!#REF!+#REF!+#REF!+#REF!+#REF!+#REF!+#REF!+#REF!+#REF!+#REF!+#REF!+#REF!+Waldorfühing!D111+'Muud hariduskulud'!D111+Haridusüritused!D111</f>
        <v>#REF!</v>
      </c>
      <c r="E111" s="72" t="e">
        <f>'1 Krõll'!#REF!+#REF!+#REF!+#REF!+#REF!+#REF!+#REF!+#REF!+#REF!+#REF!+#REF!+#REF!+Waldorfühing!E111+'Muud hariduskulud'!E111+Haridusüritused!E111</f>
        <v>#REF!</v>
      </c>
      <c r="F111" s="72" t="e">
        <f>'1 Krõll'!#REF!+#REF!+#REF!+#REF!+#REF!+#REF!+#REF!+#REF!+#REF!+#REF!+#REF!+#REF!+Waldorfühing!F111+'Muud hariduskulud'!F111+Haridusüritused!F111</f>
        <v>#REF!</v>
      </c>
      <c r="G111" s="51"/>
      <c r="J111" s="220"/>
      <c r="K111" s="220"/>
      <c r="L111" s="220"/>
    </row>
    <row r="112" spans="1:12" x14ac:dyDescent="0.2">
      <c r="A112" s="16" t="s">
        <v>161</v>
      </c>
      <c r="B112" s="17" t="s">
        <v>131</v>
      </c>
      <c r="C112" s="72" t="e">
        <f>'1 Krõll'!#REF!+#REF!+#REF!+#REF!+#REF!+#REF!+#REF!+#REF!+#REF!+#REF!+#REF!+#REF!+Waldorfühing!C112+'Muud hariduskulud'!C112+Haridusüritused!C112</f>
        <v>#REF!</v>
      </c>
      <c r="D112" s="72" t="e">
        <f>'1 Krõll'!#REF!+#REF!+#REF!+#REF!+#REF!+#REF!+#REF!+#REF!+#REF!+#REF!+#REF!+#REF!+Waldorfühing!D112+'Muud hariduskulud'!D112+Haridusüritused!D112</f>
        <v>#REF!</v>
      </c>
      <c r="E112" s="72" t="e">
        <f>'1 Krõll'!#REF!+#REF!+#REF!+#REF!+#REF!+#REF!+#REF!+#REF!+#REF!+#REF!+#REF!+#REF!+Waldorfühing!E112+'Muud hariduskulud'!E112+Haridusüritused!E112</f>
        <v>#REF!</v>
      </c>
      <c r="F112" s="72" t="e">
        <f>'1 Krõll'!#REF!+#REF!+#REF!+#REF!+#REF!+#REF!+#REF!+#REF!+#REF!+#REF!+#REF!+#REF!+Waldorfühing!F112+'Muud hariduskulud'!F112+Haridusüritused!F112</f>
        <v>#REF!</v>
      </c>
      <c r="G112" s="51"/>
      <c r="J112" s="220"/>
      <c r="K112" s="220"/>
      <c r="L112" s="220"/>
    </row>
    <row r="113" spans="1:12" x14ac:dyDescent="0.2">
      <c r="A113" s="16" t="s">
        <v>162</v>
      </c>
      <c r="B113" s="17" t="s">
        <v>132</v>
      </c>
      <c r="C113" s="72" t="e">
        <f>'1 Krõll'!#REF!+#REF!+#REF!+#REF!+#REF!+#REF!+#REF!+#REF!+#REF!+#REF!+#REF!+#REF!+Waldorfühing!C113+'Muud hariduskulud'!C113+Haridusüritused!C113</f>
        <v>#REF!</v>
      </c>
      <c r="D113" s="72" t="e">
        <f>'1 Krõll'!#REF!+#REF!+#REF!+#REF!+#REF!+#REF!+#REF!+#REF!+#REF!+#REF!+#REF!+#REF!+Waldorfühing!D113+'Muud hariduskulud'!D113+Haridusüritused!D113</f>
        <v>#REF!</v>
      </c>
      <c r="E113" s="72" t="e">
        <f>'1 Krõll'!#REF!+#REF!+#REF!+#REF!+#REF!+#REF!+#REF!+#REF!+#REF!+#REF!+#REF!+#REF!+Waldorfühing!E113+'Muud hariduskulud'!E113+Haridusüritused!E113</f>
        <v>#REF!</v>
      </c>
      <c r="F113" s="72" t="e">
        <f>'1 Krõll'!#REF!+#REF!+#REF!+#REF!+#REF!+#REF!+#REF!+#REF!+#REF!+#REF!+#REF!+#REF!+Waldorfühing!F113+'Muud hariduskulud'!F113+Haridusüritused!F113</f>
        <v>#REF!</v>
      </c>
      <c r="G113" s="51"/>
      <c r="J113" s="220"/>
      <c r="K113" s="220"/>
      <c r="L113" s="220"/>
    </row>
    <row r="114" spans="1:12" x14ac:dyDescent="0.2">
      <c r="A114" s="16" t="s">
        <v>164</v>
      </c>
      <c r="B114" s="17" t="s">
        <v>168</v>
      </c>
      <c r="C114" s="72" t="e">
        <f>'1 Krõll'!#REF!+#REF!+#REF!+#REF!+#REF!+#REF!+#REF!+#REF!+#REF!+#REF!+#REF!+#REF!+Waldorfühing!C114+'Muud hariduskulud'!C114+Haridusüritused!C114</f>
        <v>#REF!</v>
      </c>
      <c r="D114" s="72" t="e">
        <f>'1 Krõll'!#REF!+#REF!+#REF!+#REF!+#REF!+#REF!+#REF!+#REF!+#REF!+#REF!+#REF!+#REF!+Waldorfühing!D114+'Muud hariduskulud'!D114+Haridusüritused!D114</f>
        <v>#REF!</v>
      </c>
      <c r="E114" s="72" t="e">
        <f>'1 Krõll'!#REF!+#REF!+#REF!+#REF!+#REF!+#REF!+#REF!+#REF!+#REF!+#REF!+#REF!+#REF!+Waldorfühing!E114+'Muud hariduskulud'!E114+Haridusüritused!E114</f>
        <v>#REF!</v>
      </c>
      <c r="F114" s="72" t="e">
        <f>'1 Krõll'!#REF!+#REF!+#REF!+#REF!+#REF!+#REF!+#REF!+#REF!+#REF!+#REF!+#REF!+#REF!+Waldorfühing!F114+'Muud hariduskulud'!F114+Haridusüritused!F114</f>
        <v>#REF!</v>
      </c>
      <c r="G114" s="51"/>
      <c r="J114" s="220"/>
      <c r="K114" s="220"/>
      <c r="L114" s="220"/>
    </row>
    <row r="115" spans="1:12" x14ac:dyDescent="0.2">
      <c r="A115" s="16" t="s">
        <v>165</v>
      </c>
      <c r="B115" s="17" t="s">
        <v>169</v>
      </c>
      <c r="C115" s="72" t="e">
        <f>'1 Krõll'!#REF!+#REF!+#REF!+#REF!+#REF!+#REF!+#REF!+#REF!+#REF!+#REF!+#REF!+#REF!+Waldorfühing!C115+'Muud hariduskulud'!C115+Haridusüritused!C115</f>
        <v>#REF!</v>
      </c>
      <c r="D115" s="72" t="e">
        <f>'1 Krõll'!#REF!+#REF!+#REF!+#REF!+#REF!+#REF!+#REF!+#REF!+#REF!+#REF!+#REF!+#REF!+Waldorfühing!D115+'Muud hariduskulud'!D115+Haridusüritused!D115</f>
        <v>#REF!</v>
      </c>
      <c r="E115" s="72" t="e">
        <f>'1 Krõll'!#REF!+#REF!+#REF!+#REF!+#REF!+#REF!+#REF!+#REF!+#REF!+#REF!+#REF!+#REF!+Waldorfühing!E115+'Muud hariduskulud'!E115+Haridusüritused!E115</f>
        <v>#REF!</v>
      </c>
      <c r="F115" s="72" t="e">
        <f>'1 Krõll'!#REF!+#REF!+#REF!+#REF!+#REF!+#REF!+#REF!+#REF!+#REF!+#REF!+#REF!+#REF!+Waldorfühing!F115+'Muud hariduskulud'!F115+Haridusüritused!F115</f>
        <v>#REF!</v>
      </c>
      <c r="G115" s="51"/>
      <c r="J115" s="220"/>
      <c r="K115" s="220"/>
      <c r="L115" s="220"/>
    </row>
    <row r="116" spans="1:12" x14ac:dyDescent="0.2">
      <c r="A116" s="16" t="s">
        <v>163</v>
      </c>
      <c r="B116" s="17" t="s">
        <v>176</v>
      </c>
      <c r="C116" s="72" t="e">
        <f>'1 Krõll'!#REF!+#REF!+#REF!+#REF!+#REF!+#REF!+#REF!+#REF!+#REF!+#REF!+#REF!+#REF!+Waldorfühing!C116+'Muud hariduskulud'!C116+Haridusüritused!C116</f>
        <v>#REF!</v>
      </c>
      <c r="D116" s="72" t="e">
        <f>'1 Krõll'!#REF!+#REF!+#REF!+#REF!+#REF!+#REF!+#REF!+#REF!+#REF!+#REF!+#REF!+#REF!+Waldorfühing!D116+'Muud hariduskulud'!D116+Haridusüritused!D116</f>
        <v>#REF!</v>
      </c>
      <c r="E116" s="72" t="e">
        <f>'1 Krõll'!#REF!+#REF!+#REF!+#REF!+#REF!+#REF!+#REF!+#REF!+#REF!+#REF!+#REF!+#REF!+Waldorfühing!E116+'Muud hariduskulud'!E116+Haridusüritused!E116</f>
        <v>#REF!</v>
      </c>
      <c r="F116" s="72" t="e">
        <f>'1 Krõll'!#REF!+#REF!+#REF!+#REF!+#REF!+#REF!+#REF!+#REF!+#REF!+#REF!+#REF!+#REF!+Waldorfühing!F116+'Muud hariduskulud'!F116+Haridusüritused!F116</f>
        <v>#REF!</v>
      </c>
      <c r="G116" s="51"/>
      <c r="J116" s="220"/>
      <c r="K116" s="220"/>
      <c r="L116" s="220"/>
    </row>
    <row r="117" spans="1:12" x14ac:dyDescent="0.2">
      <c r="A117" s="33" t="s">
        <v>157</v>
      </c>
      <c r="B117" s="27" t="s">
        <v>133</v>
      </c>
      <c r="C117" s="48" t="e">
        <f>SUM(C118:C132)</f>
        <v>#REF!</v>
      </c>
      <c r="D117" s="48" t="e">
        <f>SUM(D118:D132)</f>
        <v>#REF!</v>
      </c>
      <c r="E117" s="48" t="e">
        <f>SUM(E118:E132)</f>
        <v>#REF!</v>
      </c>
      <c r="F117" s="48" t="e">
        <f>SUM(F118:F132)</f>
        <v>#REF!</v>
      </c>
      <c r="G117" s="34"/>
      <c r="J117" s="220"/>
      <c r="K117" s="220"/>
      <c r="L117" s="220"/>
    </row>
    <row r="118" spans="1:12" hidden="1" x14ac:dyDescent="0.2">
      <c r="A118" s="16" t="s">
        <v>173</v>
      </c>
      <c r="B118" s="17" t="s">
        <v>138</v>
      </c>
      <c r="C118" s="72" t="e">
        <f>'1 Krõll'!#REF!+#REF!+#REF!+#REF!+#REF!+#REF!+#REF!+#REF!+#REF!+#REF!+#REF!+#REF!+Waldorfühing!C118+'Muud hariduskulud'!C118+Haridusüritused!C118</f>
        <v>#REF!</v>
      </c>
      <c r="D118" s="72" t="e">
        <f>'1 Krõll'!#REF!+#REF!+#REF!+#REF!+#REF!+#REF!+#REF!+#REF!+#REF!+#REF!+#REF!+#REF!+Waldorfühing!D118+'Muud hariduskulud'!D118+Haridusüritused!D118</f>
        <v>#REF!</v>
      </c>
      <c r="E118" s="72" t="e">
        <f>'1 Krõll'!#REF!+#REF!+#REF!+#REF!+#REF!+#REF!+#REF!+#REF!+#REF!+#REF!+#REF!+#REF!+Waldorfühing!E118+'Muud hariduskulud'!E118+Haridusüritused!E118</f>
        <v>#REF!</v>
      </c>
      <c r="F118" s="42"/>
      <c r="G118" s="42"/>
      <c r="J118" s="203"/>
      <c r="K118" s="203"/>
      <c r="L118" s="203"/>
    </row>
    <row r="119" spans="1:12" hidden="1" x14ac:dyDescent="0.2">
      <c r="A119" s="16" t="s">
        <v>173</v>
      </c>
      <c r="B119" s="17" t="s">
        <v>135</v>
      </c>
      <c r="C119" s="72" t="e">
        <f>'1 Krõll'!#REF!+#REF!+#REF!+#REF!+#REF!+#REF!+#REF!+#REF!+#REF!+#REF!+#REF!+#REF!+Waldorfühing!C119+'Muud hariduskulud'!C119+Haridusüritused!C119</f>
        <v>#REF!</v>
      </c>
      <c r="D119" s="72" t="e">
        <f>'1 Krõll'!#REF!+#REF!+#REF!+#REF!+#REF!+#REF!+#REF!+#REF!+#REF!+#REF!+#REF!+#REF!+Waldorfühing!D119+'Muud hariduskulud'!D119+Haridusüritused!D119</f>
        <v>#REF!</v>
      </c>
      <c r="E119" s="72" t="e">
        <f>'1 Krõll'!#REF!+#REF!+#REF!+#REF!+#REF!+#REF!+#REF!+#REF!+#REF!+#REF!+#REF!+#REF!+Waldorfühing!E119+'Muud hariduskulud'!E119+Haridusüritused!E119</f>
        <v>#REF!</v>
      </c>
      <c r="F119" s="51"/>
      <c r="G119" s="51"/>
      <c r="J119" s="203"/>
      <c r="K119" s="203"/>
      <c r="L119" s="203"/>
    </row>
    <row r="120" spans="1:12" hidden="1" x14ac:dyDescent="0.2">
      <c r="A120" s="16" t="s">
        <v>173</v>
      </c>
      <c r="B120" s="17" t="s">
        <v>196</v>
      </c>
      <c r="C120" s="72" t="e">
        <f>'1 Krõll'!#REF!+#REF!+#REF!+#REF!+#REF!+#REF!+#REF!+#REF!+#REF!+#REF!+#REF!+#REF!+Waldorfühing!C120+'Muud hariduskulud'!C120+Haridusüritused!C120</f>
        <v>#REF!</v>
      </c>
      <c r="D120" s="72" t="e">
        <f>'1 Krõll'!#REF!+#REF!+#REF!+#REF!+#REF!+#REF!+#REF!+#REF!+#REF!+#REF!+#REF!+#REF!+Waldorfühing!D120+'Muud hariduskulud'!D120+Haridusüritused!D120</f>
        <v>#REF!</v>
      </c>
      <c r="E120" s="72" t="e">
        <f>'1 Krõll'!#REF!+#REF!+#REF!+#REF!+#REF!+#REF!+#REF!+#REF!+#REF!+#REF!+#REF!+#REF!+Waldorfühing!E120+'Muud hariduskulud'!E120+Haridusüritused!E120</f>
        <v>#REF!</v>
      </c>
      <c r="F120" s="51"/>
      <c r="G120" s="51"/>
      <c r="J120" s="203"/>
      <c r="K120" s="203"/>
      <c r="L120" s="203"/>
    </row>
    <row r="121" spans="1:12" hidden="1" x14ac:dyDescent="0.2">
      <c r="A121" s="16" t="s">
        <v>173</v>
      </c>
      <c r="B121" s="17" t="s">
        <v>136</v>
      </c>
      <c r="C121" s="72" t="e">
        <f>'1 Krõll'!#REF!+#REF!+#REF!+#REF!+#REF!+#REF!+#REF!+#REF!+#REF!+#REF!+#REF!+#REF!+Waldorfühing!C121+'Muud hariduskulud'!C121+Haridusüritused!C121</f>
        <v>#REF!</v>
      </c>
      <c r="D121" s="72" t="e">
        <f>'1 Krõll'!#REF!+#REF!+#REF!+#REF!+#REF!+#REF!+#REF!+#REF!+#REF!+#REF!+#REF!+#REF!+Waldorfühing!D121+'Muud hariduskulud'!D121+Haridusüritused!D121</f>
        <v>#REF!</v>
      </c>
      <c r="E121" s="72" t="e">
        <f>'1 Krõll'!#REF!+#REF!+#REF!+#REF!+#REF!+#REF!+#REF!+#REF!+#REF!+#REF!+#REF!+#REF!+Waldorfühing!E121+'Muud hariduskulud'!E121+Haridusüritused!E121</f>
        <v>#REF!</v>
      </c>
      <c r="F121" s="51"/>
      <c r="G121" s="51"/>
      <c r="J121" s="203"/>
      <c r="K121" s="203"/>
      <c r="L121" s="203"/>
    </row>
    <row r="122" spans="1:12" hidden="1" x14ac:dyDescent="0.2">
      <c r="A122" s="16" t="s">
        <v>172</v>
      </c>
      <c r="B122" s="17" t="s">
        <v>134</v>
      </c>
      <c r="C122" s="72" t="e">
        <f>'1 Krõll'!#REF!+#REF!+#REF!+#REF!+#REF!+#REF!+#REF!+#REF!+#REF!+#REF!+#REF!+#REF!+Waldorfühing!C122+'Muud hariduskulud'!C122+Haridusüritused!C122</f>
        <v>#REF!</v>
      </c>
      <c r="D122" s="72" t="e">
        <f>'1 Krõll'!#REF!+#REF!+#REF!+#REF!+#REF!+#REF!+#REF!+#REF!+#REF!+#REF!+#REF!+#REF!+Waldorfühing!D122+'Muud hariduskulud'!D122+Haridusüritused!D122</f>
        <v>#REF!</v>
      </c>
      <c r="E122" s="72" t="e">
        <f>'1 Krõll'!#REF!+#REF!+#REF!+#REF!+#REF!+#REF!+#REF!+#REF!+#REF!+#REF!+#REF!+#REF!+Waldorfühing!E122+'Muud hariduskulud'!E122+Haridusüritused!E122</f>
        <v>#REF!</v>
      </c>
      <c r="F122" s="51"/>
      <c r="G122" s="51"/>
      <c r="J122" s="203"/>
      <c r="K122" s="203"/>
      <c r="L122" s="203"/>
    </row>
    <row r="123" spans="1:12" hidden="1" x14ac:dyDescent="0.2">
      <c r="A123" s="16" t="s">
        <v>174</v>
      </c>
      <c r="B123" s="17" t="s">
        <v>155</v>
      </c>
      <c r="C123" s="72" t="e">
        <f>'1 Krõll'!#REF!+#REF!+#REF!+#REF!+#REF!+#REF!+#REF!+#REF!+#REF!+#REF!+#REF!+#REF!+Waldorfühing!C123+'Muud hariduskulud'!C123+Haridusüritused!C123</f>
        <v>#REF!</v>
      </c>
      <c r="D123" s="72" t="e">
        <f>'1 Krõll'!#REF!+#REF!+#REF!+#REF!+#REF!+#REF!+#REF!+#REF!+#REF!+#REF!+#REF!+#REF!+Waldorfühing!D123+'Muud hariduskulud'!D123+Haridusüritused!D123</f>
        <v>#REF!</v>
      </c>
      <c r="E123" s="72" t="e">
        <f>'1 Krõll'!#REF!+#REF!+#REF!+#REF!+#REF!+#REF!+#REF!+#REF!+#REF!+#REF!+#REF!+#REF!+Waldorfühing!E123+'Muud hariduskulud'!E123+Haridusüritused!E123</f>
        <v>#REF!</v>
      </c>
      <c r="F123" s="51"/>
      <c r="G123" s="51"/>
      <c r="J123" s="203"/>
      <c r="K123" s="203"/>
      <c r="L123" s="203"/>
    </row>
    <row r="124" spans="1:12" hidden="1" x14ac:dyDescent="0.2">
      <c r="A124" s="16" t="s">
        <v>174</v>
      </c>
      <c r="B124" s="17" t="s">
        <v>150</v>
      </c>
      <c r="C124" s="72" t="e">
        <f>'1 Krõll'!#REF!+#REF!+#REF!+#REF!+#REF!+#REF!+#REF!+#REF!+#REF!+#REF!+#REF!+#REF!+Waldorfühing!C124+'Muud hariduskulud'!C124+Haridusüritused!C124</f>
        <v>#REF!</v>
      </c>
      <c r="D124" s="72" t="e">
        <f>'1 Krõll'!#REF!+#REF!+#REF!+#REF!+#REF!+#REF!+#REF!+#REF!+#REF!+#REF!+#REF!+#REF!+Waldorfühing!D124+'Muud hariduskulud'!D124+Haridusüritused!D124</f>
        <v>#REF!</v>
      </c>
      <c r="E124" s="72" t="e">
        <f>'1 Krõll'!#REF!+#REF!+#REF!+#REF!+#REF!+#REF!+#REF!+#REF!+#REF!+#REF!+#REF!+#REF!+Waldorfühing!E124+'Muud hariduskulud'!E124+Haridusüritused!E124</f>
        <v>#REF!</v>
      </c>
      <c r="F124" s="51"/>
      <c r="G124" s="51"/>
      <c r="J124" s="203"/>
      <c r="K124" s="203"/>
      <c r="L124" s="203"/>
    </row>
    <row r="125" spans="1:12" hidden="1" x14ac:dyDescent="0.2">
      <c r="A125" s="16" t="s">
        <v>174</v>
      </c>
      <c r="B125" s="17" t="s">
        <v>197</v>
      </c>
      <c r="C125" s="72" t="e">
        <f>'1 Krõll'!#REF!+#REF!+#REF!+#REF!+#REF!+#REF!+#REF!+#REF!+#REF!+#REF!+#REF!+#REF!+Waldorfühing!C125+'Muud hariduskulud'!C125+Haridusüritused!C125</f>
        <v>#REF!</v>
      </c>
      <c r="D125" s="72" t="e">
        <f>'1 Krõll'!#REF!+#REF!+#REF!+#REF!+#REF!+#REF!+#REF!+#REF!+#REF!+#REF!+#REF!+#REF!+Waldorfühing!D125+'Muud hariduskulud'!D125+Haridusüritused!D125</f>
        <v>#REF!</v>
      </c>
      <c r="E125" s="72" t="e">
        <f>'1 Krõll'!#REF!+#REF!+#REF!+#REF!+#REF!+#REF!+#REF!+#REF!+#REF!+#REF!+#REF!+#REF!+Waldorfühing!E125+'Muud hariduskulud'!E125+Haridusüritused!E125</f>
        <v>#REF!</v>
      </c>
      <c r="F125" s="51"/>
      <c r="G125" s="51"/>
      <c r="J125" s="203"/>
      <c r="K125" s="203"/>
      <c r="L125" s="203"/>
    </row>
    <row r="126" spans="1:12" hidden="1" x14ac:dyDescent="0.2">
      <c r="A126" s="16" t="s">
        <v>175</v>
      </c>
      <c r="B126" s="17" t="s">
        <v>137</v>
      </c>
      <c r="C126" s="72" t="e">
        <f>'1 Krõll'!#REF!+#REF!+#REF!+#REF!+#REF!+#REF!+#REF!+#REF!+#REF!+#REF!+#REF!+#REF!+Waldorfühing!C126+'Muud hariduskulud'!C126+Haridusüritused!C126</f>
        <v>#REF!</v>
      </c>
      <c r="D126" s="72" t="e">
        <f>'1 Krõll'!#REF!+#REF!+#REF!+#REF!+#REF!+#REF!+#REF!+#REF!+#REF!+#REF!+#REF!+#REF!+Waldorfühing!D126+'Muud hariduskulud'!D126+Haridusüritused!D126</f>
        <v>#REF!</v>
      </c>
      <c r="E126" s="72" t="e">
        <f>'1 Krõll'!#REF!+#REF!+#REF!+#REF!+#REF!+#REF!+#REF!+#REF!+#REF!+#REF!+#REF!+#REF!+Waldorfühing!E126+'Muud hariduskulud'!E126+Haridusüritused!E126</f>
        <v>#REF!</v>
      </c>
      <c r="F126" s="51"/>
      <c r="G126" s="51"/>
      <c r="J126" s="203"/>
      <c r="K126" s="203"/>
      <c r="L126" s="203"/>
    </row>
    <row r="127" spans="1:12" hidden="1" x14ac:dyDescent="0.2">
      <c r="A127" s="17" t="s">
        <v>175</v>
      </c>
      <c r="B127" s="17" t="s">
        <v>199</v>
      </c>
      <c r="C127" s="72" t="e">
        <f>'1 Krõll'!#REF!+#REF!+#REF!+#REF!+#REF!+#REF!+#REF!+#REF!+#REF!+#REF!+#REF!+#REF!+Waldorfühing!C127+'Muud hariduskulud'!C127+Haridusüritused!C127</f>
        <v>#REF!</v>
      </c>
      <c r="D127" s="72" t="e">
        <f>'1 Krõll'!#REF!+#REF!+#REF!+#REF!+#REF!+#REF!+#REF!+#REF!+#REF!+#REF!+#REF!+#REF!+Waldorfühing!D127+'Muud hariduskulud'!D127+Haridusüritused!D127</f>
        <v>#REF!</v>
      </c>
      <c r="E127" s="72" t="e">
        <f>'1 Krõll'!#REF!+#REF!+#REF!+#REF!+#REF!+#REF!+#REF!+#REF!+#REF!+#REF!+#REF!+#REF!+Waldorfühing!E127+'Muud hariduskulud'!E127+Haridusüritused!E127</f>
        <v>#REF!</v>
      </c>
      <c r="F127" s="51"/>
      <c r="G127" s="51"/>
      <c r="J127" s="203"/>
      <c r="K127" s="203"/>
      <c r="L127" s="203"/>
    </row>
    <row r="128" spans="1:12" x14ac:dyDescent="0.2">
      <c r="A128" s="16" t="s">
        <v>198</v>
      </c>
      <c r="B128" s="17" t="s">
        <v>228</v>
      </c>
      <c r="C128" s="72" t="e">
        <f>'1 Krõll'!#REF!+#REF!+#REF!+#REF!+#REF!+#REF!+#REF!+#REF!+#REF!+#REF!+#REF!+#REF!+Waldorfühing!C128+'Muud hariduskulud'!C128+Haridusüritused!C128</f>
        <v>#REF!</v>
      </c>
      <c r="D128" s="72" t="e">
        <f>'1 Krõll'!#REF!+#REF!+#REF!+#REF!+#REF!+#REF!+#REF!+#REF!+#REF!+#REF!+#REF!+#REF!+Waldorfühing!D128+'Muud hariduskulud'!D128+Haridusüritused!D128</f>
        <v>#REF!</v>
      </c>
      <c r="E128" s="72" t="e">
        <f>'1 Krõll'!#REF!+#REF!+#REF!+#REF!+#REF!+#REF!+#REF!+#REF!+#REF!+#REF!+#REF!+#REF!+Waldorfühing!E128+'Muud hariduskulud'!E128+Haridusüritused!E128</f>
        <v>#REF!</v>
      </c>
      <c r="F128" s="72" t="e">
        <f>'1 Krõll'!#REF!+#REF!+#REF!+#REF!+#REF!+#REF!+#REF!+#REF!+#REF!+#REF!+#REF!+#REF!+Waldorfühing!F128+'Muud hariduskulud'!F128+Haridusüritused!F128</f>
        <v>#REF!</v>
      </c>
      <c r="G128" s="51"/>
      <c r="J128" s="203"/>
      <c r="K128" s="203"/>
      <c r="L128" s="203"/>
    </row>
    <row r="129" spans="1:12" hidden="1" x14ac:dyDescent="0.2">
      <c r="A129" s="16" t="s">
        <v>198</v>
      </c>
      <c r="B129" s="66" t="s">
        <v>193</v>
      </c>
      <c r="C129" s="72" t="e">
        <f>'1 Krõll'!#REF!+#REF!+#REF!+#REF!+#REF!+#REF!+#REF!+#REF!+#REF!+#REF!+#REF!+#REF!+Waldorfühing!C129+'Muud hariduskulud'!C129+Haridusüritused!C129</f>
        <v>#REF!</v>
      </c>
      <c r="D129" s="72" t="e">
        <f>'1 Krõll'!#REF!+#REF!+#REF!+#REF!+#REF!+#REF!+#REF!+#REF!+#REF!+#REF!+#REF!+#REF!+Waldorfühing!D129+'Muud hariduskulud'!D129+Haridusüritused!D129</f>
        <v>#REF!</v>
      </c>
      <c r="E129" s="72" t="e">
        <f>'1 Krõll'!#REF!+#REF!+#REF!+#REF!+#REF!+#REF!+#REF!+#REF!+#REF!+#REF!+#REF!+#REF!+Waldorfühing!E129+'Muud hariduskulud'!E129+Haridusüritused!E129</f>
        <v>#REF!</v>
      </c>
      <c r="F129" s="51"/>
      <c r="G129" s="51"/>
      <c r="J129" s="203"/>
      <c r="K129" s="203"/>
      <c r="L129" s="203"/>
    </row>
    <row r="130" spans="1:12" hidden="1" x14ac:dyDescent="0.2">
      <c r="A130" s="16" t="s">
        <v>174</v>
      </c>
      <c r="B130" s="17" t="s">
        <v>201</v>
      </c>
      <c r="C130" s="72" t="e">
        <f>'1 Krõll'!#REF!+#REF!+#REF!+#REF!+#REF!+#REF!+#REF!+#REF!+#REF!+#REF!+#REF!+#REF!+Waldorfühing!C130+'Muud hariduskulud'!C130+Haridusüritused!C130</f>
        <v>#REF!</v>
      </c>
      <c r="D130" s="72" t="e">
        <f>'1 Krõll'!#REF!+#REF!+#REF!+#REF!+#REF!+#REF!+#REF!+#REF!+#REF!+#REF!+#REF!+#REF!+Waldorfühing!D130+'Muud hariduskulud'!D130+Haridusüritused!D130</f>
        <v>#REF!</v>
      </c>
      <c r="E130" s="72" t="e">
        <f>'1 Krõll'!#REF!+#REF!+#REF!+#REF!+#REF!+#REF!+#REF!+#REF!+#REF!+#REF!+#REF!+#REF!+Waldorfühing!E130+'Muud hariduskulud'!E130+Haridusüritused!E130</f>
        <v>#REF!</v>
      </c>
      <c r="F130" s="51"/>
      <c r="G130" s="51"/>
      <c r="J130" s="203"/>
      <c r="K130" s="203"/>
      <c r="L130" s="203"/>
    </row>
    <row r="131" spans="1:12" hidden="1" x14ac:dyDescent="0.2">
      <c r="A131" s="16"/>
      <c r="B131" s="19"/>
      <c r="C131" s="72" t="e">
        <f>'1 Krõll'!#REF!+#REF!+#REF!+#REF!+#REF!+#REF!+#REF!+#REF!+#REF!+#REF!+#REF!+#REF!+Waldorfühing!C131+'Muud hariduskulud'!C131+Haridusüritused!C131</f>
        <v>#REF!</v>
      </c>
      <c r="D131" s="72" t="e">
        <f>'1 Krõll'!#REF!+#REF!+#REF!+#REF!+#REF!+#REF!+#REF!+#REF!+#REF!+#REF!+#REF!+#REF!+Waldorfühing!D131+'Muud hariduskulud'!D131+Haridusüritused!D131</f>
        <v>#REF!</v>
      </c>
      <c r="E131" s="72" t="e">
        <f>'1 Krõll'!#REF!+#REF!+#REF!+#REF!+#REF!+#REF!+#REF!+#REF!+#REF!+#REF!+#REF!+#REF!+Waldorfühing!E131+'Muud hariduskulud'!E131+Haridusüritused!E131</f>
        <v>#REF!</v>
      </c>
      <c r="F131" s="51"/>
      <c r="G131" s="51"/>
      <c r="J131" s="203"/>
      <c r="K131" s="203"/>
      <c r="L131" s="203"/>
    </row>
    <row r="132" spans="1:12" hidden="1" x14ac:dyDescent="0.2">
      <c r="A132" s="16"/>
      <c r="B132" s="17"/>
      <c r="C132" s="72" t="e">
        <f>'1 Krõll'!#REF!+#REF!+#REF!+#REF!+#REF!+#REF!+#REF!+#REF!+#REF!+#REF!+#REF!+#REF!+Waldorfühing!C132+'Muud hariduskulud'!C132+Haridusüritused!C132</f>
        <v>#REF!</v>
      </c>
      <c r="D132" s="72" t="e">
        <f>'1 Krõll'!#REF!+#REF!+#REF!+#REF!+#REF!+#REF!+#REF!+#REF!+#REF!+#REF!+#REF!+#REF!+Waldorfühing!D132+'Muud hariduskulud'!D132+Haridusüritused!D132</f>
        <v>#REF!</v>
      </c>
      <c r="E132" s="72" t="e">
        <f>'1 Krõll'!#REF!+#REF!+#REF!+#REF!+#REF!+#REF!+#REF!+#REF!+#REF!+#REF!+#REF!+#REF!+Waldorfühing!E132+'Muud hariduskulud'!E132+Haridusüritused!E132</f>
        <v>#REF!</v>
      </c>
      <c r="F132" s="51"/>
      <c r="G132" s="51"/>
      <c r="J132" s="203"/>
      <c r="K132" s="203"/>
      <c r="L132" s="203"/>
    </row>
    <row r="133" spans="1:12" x14ac:dyDescent="0.2">
      <c r="A133" s="33" t="s">
        <v>158</v>
      </c>
      <c r="B133" s="27" t="s">
        <v>151</v>
      </c>
      <c r="C133" s="48" t="e">
        <f>SUM(C134:C135)</f>
        <v>#REF!</v>
      </c>
      <c r="D133" s="48" t="e">
        <f>SUM(D134:D135)</f>
        <v>#REF!</v>
      </c>
      <c r="E133" s="48" t="e">
        <f>SUM(E134:E135)</f>
        <v>#REF!</v>
      </c>
      <c r="F133" s="48" t="e">
        <f>SUM(F134:F135)</f>
        <v>#REF!</v>
      </c>
      <c r="G133" s="34"/>
      <c r="J133" s="220"/>
      <c r="K133" s="220"/>
      <c r="L133" s="220"/>
    </row>
    <row r="134" spans="1:12" x14ac:dyDescent="0.2">
      <c r="A134" s="16" t="s">
        <v>170</v>
      </c>
      <c r="B134" s="17" t="s">
        <v>152</v>
      </c>
      <c r="C134" s="72" t="e">
        <f>'1 Krõll'!#REF!+#REF!+#REF!+#REF!+#REF!+#REF!+#REF!+#REF!+#REF!+#REF!+#REF!+#REF!+Waldorfühing!C134+'Muud hariduskulud'!C134+Haridusüritused!C134</f>
        <v>#REF!</v>
      </c>
      <c r="D134" s="72" t="e">
        <f>'1 Krõll'!#REF!+#REF!+#REF!+#REF!+#REF!+#REF!+#REF!+#REF!+#REF!+#REF!+#REF!+#REF!+Waldorfühing!D134+'Muud hariduskulud'!D134+Haridusüritused!D134</f>
        <v>#REF!</v>
      </c>
      <c r="E134" s="72" t="e">
        <f>'1 Krõll'!#REF!+#REF!+#REF!+#REF!+#REF!+#REF!+#REF!+#REF!+#REF!+#REF!+#REF!+#REF!+Waldorfühing!E134+'Muud hariduskulud'!E134+Haridusüritused!E134</f>
        <v>#REF!</v>
      </c>
      <c r="F134" s="72" t="e">
        <f>'1 Krõll'!#REF!+#REF!+#REF!+#REF!+#REF!+#REF!+#REF!+#REF!+#REF!+#REF!+#REF!+#REF!+Waldorfühing!F134+'Muud hariduskulud'!F134+Haridusüritused!F134</f>
        <v>#REF!</v>
      </c>
      <c r="G134" s="51"/>
      <c r="J134" s="203"/>
      <c r="K134" s="203"/>
      <c r="L134" s="203"/>
    </row>
    <row r="135" spans="1:12" x14ac:dyDescent="0.2">
      <c r="A135" s="16"/>
      <c r="B135" s="17"/>
      <c r="C135" s="72" t="e">
        <f>'1 Krõll'!#REF!+#REF!+#REF!+#REF!+#REF!+#REF!+#REF!+#REF!+#REF!+#REF!+#REF!+#REF!+Waldorfühing!C135+'Muud hariduskulud'!C135+Haridusüritused!C135</f>
        <v>#REF!</v>
      </c>
      <c r="D135" s="72"/>
      <c r="E135" s="102"/>
      <c r="F135" s="51"/>
      <c r="G135" s="51"/>
      <c r="J135" s="205"/>
    </row>
    <row r="136" spans="1:12" x14ac:dyDescent="0.2">
      <c r="A136" s="35"/>
      <c r="C136" s="47"/>
      <c r="D136" s="47"/>
      <c r="E136" s="48"/>
    </row>
    <row r="137" spans="1:12" x14ac:dyDescent="0.2">
      <c r="A137" s="38"/>
      <c r="B137" s="200" t="s">
        <v>58</v>
      </c>
      <c r="C137" s="32"/>
      <c r="D137" s="32"/>
      <c r="E137" s="47"/>
    </row>
    <row r="138" spans="1:12" x14ac:dyDescent="0.2">
      <c r="B138" s="4" t="s">
        <v>57</v>
      </c>
      <c r="C138" s="8"/>
      <c r="D138" s="8"/>
      <c r="E138" s="8"/>
      <c r="K138" s="220"/>
    </row>
    <row r="139" spans="1:12" x14ac:dyDescent="0.2">
      <c r="A139" s="29"/>
      <c r="B139" s="235" t="s">
        <v>149</v>
      </c>
      <c r="C139" s="8"/>
      <c r="D139" s="8"/>
      <c r="E139" s="8"/>
      <c r="K139" s="220"/>
    </row>
    <row r="140" spans="1:12" x14ac:dyDescent="0.2">
      <c r="B140" s="4" t="s">
        <v>348</v>
      </c>
      <c r="C140" s="234"/>
      <c r="D140" s="234"/>
      <c r="E140" s="8"/>
      <c r="K140" s="220"/>
    </row>
    <row r="141" spans="1:12" x14ac:dyDescent="0.2">
      <c r="B141" s="242" t="s">
        <v>350</v>
      </c>
      <c r="C141" s="146"/>
      <c r="D141" s="146"/>
      <c r="E141" s="8"/>
      <c r="K141" s="220"/>
    </row>
    <row r="142" spans="1:12" x14ac:dyDescent="0.2">
      <c r="B142" s="242" t="s">
        <v>331</v>
      </c>
      <c r="C142" s="146"/>
      <c r="D142" s="146"/>
      <c r="E142" s="8"/>
      <c r="K142" s="220"/>
    </row>
    <row r="143" spans="1:12" x14ac:dyDescent="0.2">
      <c r="B143" s="233" t="s">
        <v>66</v>
      </c>
      <c r="C143" s="146"/>
      <c r="D143" s="146"/>
      <c r="E143" s="8"/>
      <c r="K143" s="203"/>
    </row>
    <row r="144" spans="1:12" x14ac:dyDescent="0.2">
      <c r="C144" s="8"/>
      <c r="D144" s="8"/>
      <c r="E144" s="8"/>
    </row>
    <row r="145" spans="2:11" x14ac:dyDescent="0.2">
      <c r="B145" s="234"/>
      <c r="C145" s="8"/>
      <c r="D145" s="8"/>
      <c r="E145" s="8"/>
    </row>
    <row r="146" spans="2:11" x14ac:dyDescent="0.2">
      <c r="B146" s="241" t="s">
        <v>65</v>
      </c>
      <c r="C146" s="8"/>
      <c r="D146" s="8"/>
      <c r="E146" s="8"/>
    </row>
    <row r="147" spans="2:11" x14ac:dyDescent="0.2">
      <c r="B147" s="242"/>
      <c r="C147" s="146"/>
      <c r="D147" s="146"/>
      <c r="E147" s="2"/>
      <c r="F147" s="2"/>
      <c r="K147" s="93"/>
    </row>
    <row r="148" spans="2:11" x14ac:dyDescent="0.2">
      <c r="B148" s="242"/>
      <c r="C148" s="234"/>
      <c r="K148" s="93"/>
    </row>
    <row r="149" spans="2:11" x14ac:dyDescent="0.2">
      <c r="B149" s="242"/>
      <c r="C149" s="234"/>
      <c r="K149" s="93"/>
    </row>
    <row r="150" spans="2:11" x14ac:dyDescent="0.2">
      <c r="B150" s="94"/>
      <c r="K150" s="93"/>
    </row>
    <row r="151" spans="2:11" x14ac:dyDescent="0.2">
      <c r="B151" s="92" t="s">
        <v>67</v>
      </c>
      <c r="K151" s="92"/>
    </row>
    <row r="152" spans="2:11" x14ac:dyDescent="0.2">
      <c r="B152" s="39"/>
      <c r="C152" s="39"/>
      <c r="D152" s="39"/>
    </row>
    <row r="153" spans="2:11" x14ac:dyDescent="0.2">
      <c r="B153" s="40"/>
      <c r="C153" s="40"/>
      <c r="D153" s="40"/>
    </row>
    <row r="161" spans="2:4" x14ac:dyDescent="0.2">
      <c r="B161" s="41"/>
      <c r="C161" s="41"/>
      <c r="D161" s="41"/>
    </row>
    <row r="166" spans="2:4" x14ac:dyDescent="0.2">
      <c r="B166" s="41"/>
      <c r="C166" s="41"/>
      <c r="D166" s="41"/>
    </row>
    <row r="171" spans="2:4" x14ac:dyDescent="0.2">
      <c r="B171" s="30"/>
      <c r="C171" s="30"/>
      <c r="D171" s="30"/>
    </row>
  </sheetData>
  <phoneticPr fontId="0" type="noConversion"/>
  <printOptions gridLines="1"/>
  <pageMargins left="0.39370078740157483" right="0.75" top="0" bottom="0" header="0" footer="0"/>
  <pageSetup paperSize="9" scale="85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8"/>
  <sheetViews>
    <sheetView workbookViewId="0">
      <selection activeCell="F68" sqref="F68"/>
    </sheetView>
  </sheetViews>
  <sheetFormatPr defaultRowHeight="12.75" x14ac:dyDescent="0.2"/>
  <cols>
    <col min="1" max="1" width="5.7109375" style="108" customWidth="1"/>
    <col min="2" max="2" width="33" style="134" customWidth="1"/>
    <col min="3" max="3" width="10.28515625" style="134" customWidth="1"/>
    <col min="4" max="4" width="16" style="134" customWidth="1"/>
    <col min="5" max="5" width="10.28515625" style="120" customWidth="1"/>
    <col min="6" max="6" width="9.7109375" style="112" customWidth="1"/>
    <col min="7" max="7" width="25.85546875" style="112" customWidth="1"/>
    <col min="8" max="16384" width="9.140625" style="112"/>
  </cols>
  <sheetData>
    <row r="1" spans="1:8" ht="15.75" x14ac:dyDescent="0.25">
      <c r="B1" s="109" t="s">
        <v>64</v>
      </c>
      <c r="C1" s="110"/>
      <c r="D1" s="110"/>
      <c r="E1" s="111"/>
      <c r="F1" s="110"/>
      <c r="G1" s="110"/>
    </row>
    <row r="2" spans="1:8" ht="99.75" customHeight="1" x14ac:dyDescent="0.2">
      <c r="B2" s="113" t="s">
        <v>356</v>
      </c>
      <c r="C2" s="6" t="s">
        <v>1</v>
      </c>
      <c r="D2" s="6" t="s">
        <v>0</v>
      </c>
      <c r="E2" s="10" t="s">
        <v>56</v>
      </c>
      <c r="F2" s="10" t="s">
        <v>346</v>
      </c>
      <c r="G2" s="6" t="s">
        <v>55</v>
      </c>
    </row>
    <row r="3" spans="1:8" x14ac:dyDescent="0.2">
      <c r="A3" s="114" t="s">
        <v>187</v>
      </c>
      <c r="B3" s="115" t="s">
        <v>180</v>
      </c>
      <c r="C3" s="116" t="e">
        <f>#REF!+#REF!+#REF!+#REF!</f>
        <v>#REF!</v>
      </c>
      <c r="D3" s="116" t="e">
        <f>#REF!+#REF!+#REF!+#REF!</f>
        <v>#REF!</v>
      </c>
      <c r="E3" s="116" t="e">
        <f>#REF!+#REF!+#REF!+#REF!</f>
        <v>#REF!</v>
      </c>
      <c r="F3" s="116" t="e">
        <f>#REF!+#REF!+#REF!+#REF!</f>
        <v>#REF!</v>
      </c>
      <c r="G3" s="116"/>
    </row>
    <row r="4" spans="1:8" hidden="1" x14ac:dyDescent="0.2">
      <c r="A4" s="117" t="s">
        <v>177</v>
      </c>
      <c r="B4" s="113" t="s">
        <v>178</v>
      </c>
      <c r="C4" s="116" t="e">
        <f>#REF!+#REF!+#REF!+#REF!</f>
        <v>#REF!</v>
      </c>
      <c r="D4" s="116" t="e">
        <f>#REF!+#REF!+#REF!+#REF!</f>
        <v>#REF!</v>
      </c>
      <c r="E4" s="116" t="e">
        <f>#REF!+#REF!+#REF!+#REF!</f>
        <v>#REF!</v>
      </c>
      <c r="F4" s="116" t="e">
        <f>#REF!+#REF!+#REF!+#REF!</f>
        <v>#REF!</v>
      </c>
      <c r="G4" s="116"/>
    </row>
    <row r="5" spans="1:8" hidden="1" x14ac:dyDescent="0.2">
      <c r="A5" s="117" t="s">
        <v>357</v>
      </c>
      <c r="B5" s="113" t="s">
        <v>358</v>
      </c>
      <c r="C5" s="116" t="e">
        <f>#REF!+#REF!+#REF!+#REF!</f>
        <v>#REF!</v>
      </c>
      <c r="D5" s="116" t="e">
        <f>#REF!+#REF!+#REF!+#REF!</f>
        <v>#REF!</v>
      </c>
      <c r="E5" s="116" t="e">
        <f>#REF!+#REF!+#REF!+#REF!</f>
        <v>#REF!</v>
      </c>
      <c r="F5" s="116" t="e">
        <f>#REF!+#REF!+#REF!+#REF!</f>
        <v>#REF!</v>
      </c>
      <c r="G5" s="116"/>
    </row>
    <row r="6" spans="1:8" x14ac:dyDescent="0.2">
      <c r="A6" s="114" t="s">
        <v>184</v>
      </c>
      <c r="B6" s="115" t="s">
        <v>183</v>
      </c>
      <c r="C6" s="116" t="e">
        <f>#REF!+#REF!+#REF!+#REF!</f>
        <v>#REF!</v>
      </c>
      <c r="D6" s="116" t="e">
        <f>#REF!+#REF!+#REF!+#REF!</f>
        <v>#REF!</v>
      </c>
      <c r="E6" s="116" t="e">
        <f>#REF!+#REF!+#REF!+#REF!</f>
        <v>#REF!</v>
      </c>
      <c r="F6" s="116" t="e">
        <f>#REF!+#REF!+#REF!+#REF!</f>
        <v>#REF!</v>
      </c>
      <c r="G6" s="116"/>
    </row>
    <row r="7" spans="1:8" x14ac:dyDescent="0.2">
      <c r="A7" s="117" t="s">
        <v>359</v>
      </c>
      <c r="B7" s="119" t="s">
        <v>360</v>
      </c>
      <c r="C7" s="116" t="e">
        <f>#REF!+#REF!+#REF!+#REF!</f>
        <v>#REF!</v>
      </c>
      <c r="D7" s="116" t="e">
        <f>#REF!+#REF!+#REF!+#REF!</f>
        <v>#REF!</v>
      </c>
      <c r="E7" s="116" t="e">
        <f>#REF!+#REF!+#REF!+#REF!</f>
        <v>#REF!</v>
      </c>
      <c r="F7" s="116" t="e">
        <f>#REF!+#REF!+#REF!+#REF!</f>
        <v>#REF!</v>
      </c>
      <c r="G7" s="152"/>
      <c r="H7" s="178"/>
    </row>
    <row r="8" spans="1:8" x14ac:dyDescent="0.2">
      <c r="A8" s="179" t="s">
        <v>361</v>
      </c>
      <c r="B8" s="180" t="s">
        <v>362</v>
      </c>
      <c r="C8" s="116" t="e">
        <f>#REF!+#REF!+#REF!+#REF!</f>
        <v>#REF!</v>
      </c>
      <c r="D8" s="116" t="e">
        <f>#REF!+#REF!+#REF!+#REF!</f>
        <v>#REF!</v>
      </c>
      <c r="E8" s="116" t="e">
        <f>#REF!+#REF!+#REF!+#REF!</f>
        <v>#REF!</v>
      </c>
      <c r="F8" s="116" t="e">
        <f>#REF!+#REF!+#REF!+#REF!</f>
        <v>#REF!</v>
      </c>
      <c r="G8" s="190"/>
      <c r="H8" s="138"/>
    </row>
    <row r="9" spans="1:8" x14ac:dyDescent="0.2">
      <c r="A9" s="179" t="s">
        <v>363</v>
      </c>
      <c r="B9" s="180" t="s">
        <v>364</v>
      </c>
      <c r="C9" s="116" t="e">
        <f>#REF!+#REF!+#REF!+#REF!</f>
        <v>#REF!</v>
      </c>
      <c r="D9" s="116" t="e">
        <f>#REF!+#REF!+#REF!+#REF!</f>
        <v>#REF!</v>
      </c>
      <c r="E9" s="116" t="e">
        <f>#REF!+#REF!+#REF!+#REF!</f>
        <v>#REF!</v>
      </c>
      <c r="F9" s="116" t="e">
        <f>#REF!+#REF!+#REF!+#REF!</f>
        <v>#REF!</v>
      </c>
      <c r="G9" s="190"/>
      <c r="H9" s="138"/>
    </row>
    <row r="10" spans="1:8" x14ac:dyDescent="0.2">
      <c r="A10" s="179" t="s">
        <v>365</v>
      </c>
      <c r="B10" s="180" t="s">
        <v>328</v>
      </c>
      <c r="C10" s="116" t="e">
        <f>#REF!+#REF!+#REF!+#REF!</f>
        <v>#REF!</v>
      </c>
      <c r="D10" s="116" t="e">
        <f>#REF!+#REF!+#REF!+#REF!</f>
        <v>#REF!</v>
      </c>
      <c r="E10" s="116" t="e">
        <f>#REF!+#REF!+#REF!+#REF!</f>
        <v>#REF!</v>
      </c>
      <c r="F10" s="116" t="e">
        <f>#REF!+#REF!+#REF!+#REF!</f>
        <v>#REF!</v>
      </c>
      <c r="G10" s="190"/>
      <c r="H10" s="138"/>
    </row>
    <row r="11" spans="1:8" x14ac:dyDescent="0.2">
      <c r="A11" s="179" t="s">
        <v>367</v>
      </c>
      <c r="B11" s="180" t="s">
        <v>368</v>
      </c>
      <c r="C11" s="116" t="e">
        <f>#REF!+#REF!+#REF!+#REF!</f>
        <v>#REF!</v>
      </c>
      <c r="D11" s="116" t="e">
        <f>#REF!+#REF!+#REF!+#REF!</f>
        <v>#REF!</v>
      </c>
      <c r="E11" s="116" t="e">
        <f>#REF!+#REF!+#REF!+#REF!</f>
        <v>#REF!</v>
      </c>
      <c r="F11" s="116" t="e">
        <f>#REF!+#REF!+#REF!+#REF!</f>
        <v>#REF!</v>
      </c>
      <c r="G11" s="190"/>
    </row>
    <row r="12" spans="1:8" x14ac:dyDescent="0.2">
      <c r="A12" s="117" t="s">
        <v>369</v>
      </c>
      <c r="B12" s="113" t="s">
        <v>370</v>
      </c>
      <c r="C12" s="116" t="e">
        <f>#REF!+#REF!+#REF!+#REF!</f>
        <v>#REF!</v>
      </c>
      <c r="D12" s="116" t="e">
        <f>#REF!+#REF!+#REF!+#REF!</f>
        <v>#REF!</v>
      </c>
      <c r="E12" s="116" t="e">
        <f>#REF!+#REF!+#REF!+#REF!</f>
        <v>#REF!</v>
      </c>
      <c r="F12" s="116" t="e">
        <f>#REF!+#REF!+#REF!+#REF!</f>
        <v>#REF!</v>
      </c>
      <c r="G12" s="152"/>
    </row>
    <row r="13" spans="1:8" x14ac:dyDescent="0.2">
      <c r="A13" s="123" t="s">
        <v>371</v>
      </c>
      <c r="B13" s="113" t="s">
        <v>202</v>
      </c>
      <c r="C13" s="116" t="e">
        <f>#REF!+#REF!+#REF!+#REF!</f>
        <v>#REF!</v>
      </c>
      <c r="D13" s="116" t="e">
        <f>#REF!+#REF!+#REF!+#REF!</f>
        <v>#REF!</v>
      </c>
      <c r="E13" s="116" t="e">
        <f>#REF!+#REF!+#REF!+#REF!</f>
        <v>#REF!</v>
      </c>
      <c r="F13" s="116" t="e">
        <f>#REF!+#REF!+#REF!+#REF!</f>
        <v>#REF!</v>
      </c>
      <c r="G13" s="152"/>
      <c r="H13" s="178"/>
    </row>
    <row r="14" spans="1:8" hidden="1" x14ac:dyDescent="0.2">
      <c r="A14" s="123" t="s">
        <v>372</v>
      </c>
      <c r="B14" s="113" t="s">
        <v>373</v>
      </c>
      <c r="C14" s="116" t="e">
        <f>#REF!+#REF!+#REF!+#REF!</f>
        <v>#REF!</v>
      </c>
      <c r="D14" s="116" t="e">
        <f>#REF!+#REF!+#REF!+#REF!</f>
        <v>#REF!</v>
      </c>
      <c r="E14" s="116" t="e">
        <f>#REF!+#REF!+#REF!+#REF!</f>
        <v>#REF!</v>
      </c>
      <c r="F14" s="116" t="e">
        <f>#REF!+#REF!+#REF!+#REF!</f>
        <v>#REF!</v>
      </c>
      <c r="G14" s="152"/>
      <c r="H14" s="178"/>
    </row>
    <row r="15" spans="1:8" x14ac:dyDescent="0.2">
      <c r="A15" s="123" t="s">
        <v>374</v>
      </c>
      <c r="B15" s="113" t="s">
        <v>375</v>
      </c>
      <c r="C15" s="116" t="e">
        <f>#REF!+#REF!+#REF!+#REF!</f>
        <v>#REF!</v>
      </c>
      <c r="D15" s="116" t="e">
        <f>#REF!+#REF!+#REF!+#REF!</f>
        <v>#REF!</v>
      </c>
      <c r="E15" s="116" t="e">
        <f>#REF!+#REF!+#REF!+#REF!</f>
        <v>#REF!</v>
      </c>
      <c r="F15" s="116" t="e">
        <f>#REF!+#REF!+#REF!+#REF!</f>
        <v>#REF!</v>
      </c>
      <c r="G15" s="152"/>
      <c r="H15" s="178"/>
    </row>
    <row r="16" spans="1:8" x14ac:dyDescent="0.2">
      <c r="A16" s="123" t="s">
        <v>376</v>
      </c>
      <c r="B16" s="113" t="s">
        <v>377</v>
      </c>
      <c r="C16" s="116" t="e">
        <f>#REF!+#REF!+#REF!+#REF!</f>
        <v>#REF!</v>
      </c>
      <c r="D16" s="116" t="e">
        <f>#REF!+#REF!+#REF!+#REF!</f>
        <v>#REF!</v>
      </c>
      <c r="E16" s="116" t="e">
        <f>#REF!+#REF!+#REF!+#REF!</f>
        <v>#REF!</v>
      </c>
      <c r="F16" s="116" t="e">
        <f>#REF!+#REF!+#REF!+#REF!</f>
        <v>#REF!</v>
      </c>
      <c r="G16" s="152"/>
      <c r="H16" s="178"/>
    </row>
    <row r="17" spans="1:8" x14ac:dyDescent="0.2">
      <c r="A17" s="117" t="s">
        <v>378</v>
      </c>
      <c r="B17" s="113" t="s">
        <v>379</v>
      </c>
      <c r="C17" s="116" t="e">
        <f>#REF!+#REF!+#REF!+#REF!</f>
        <v>#REF!</v>
      </c>
      <c r="D17" s="116" t="e">
        <f>#REF!+#REF!+#REF!+#REF!</f>
        <v>#REF!</v>
      </c>
      <c r="E17" s="116" t="e">
        <f>#REF!+#REF!+#REF!+#REF!</f>
        <v>#REF!</v>
      </c>
      <c r="F17" s="116" t="e">
        <f>#REF!+#REF!+#REF!+#REF!</f>
        <v>#REF!</v>
      </c>
      <c r="G17" s="152"/>
      <c r="H17" s="178"/>
    </row>
    <row r="18" spans="1:8" x14ac:dyDescent="0.2">
      <c r="A18" s="179" t="s">
        <v>380</v>
      </c>
      <c r="B18" s="180" t="s">
        <v>381</v>
      </c>
      <c r="C18" s="116" t="e">
        <f>#REF!+#REF!+#REF!+#REF!</f>
        <v>#REF!</v>
      </c>
      <c r="D18" s="116" t="e">
        <f>#REF!+#REF!+#REF!+#REF!</f>
        <v>#REF!</v>
      </c>
      <c r="E18" s="116" t="e">
        <f>#REF!+#REF!+#REF!+#REF!</f>
        <v>#REF!</v>
      </c>
      <c r="F18" s="116" t="e">
        <f>#REF!+#REF!+#REF!+#REF!</f>
        <v>#REF!</v>
      </c>
      <c r="G18" s="190"/>
      <c r="H18" s="183"/>
    </row>
    <row r="19" spans="1:8" x14ac:dyDescent="0.2">
      <c r="A19" s="179" t="s">
        <v>382</v>
      </c>
      <c r="B19" s="180" t="s">
        <v>383</v>
      </c>
      <c r="C19" s="116" t="e">
        <f>#REF!+#REF!+#REF!+#REF!</f>
        <v>#REF!</v>
      </c>
      <c r="D19" s="116" t="e">
        <f>#REF!+#REF!+#REF!+#REF!</f>
        <v>#REF!</v>
      </c>
      <c r="E19" s="116" t="e">
        <f>#REF!+#REF!+#REF!+#REF!</f>
        <v>#REF!</v>
      </c>
      <c r="F19" s="116" t="e">
        <f>#REF!+#REF!+#REF!+#REF!</f>
        <v>#REF!</v>
      </c>
      <c r="G19" s="190"/>
      <c r="H19" s="138"/>
    </row>
    <row r="20" spans="1:8" x14ac:dyDescent="0.2">
      <c r="A20" s="117" t="s">
        <v>384</v>
      </c>
      <c r="B20" s="113" t="s">
        <v>385</v>
      </c>
      <c r="C20" s="116" t="e">
        <f>#REF!+#REF!+#REF!+#REF!</f>
        <v>#REF!</v>
      </c>
      <c r="D20" s="116" t="e">
        <f>#REF!+#REF!+#REF!+#REF!</f>
        <v>#REF!</v>
      </c>
      <c r="E20" s="116" t="e">
        <f>#REF!+#REF!+#REF!+#REF!</f>
        <v>#REF!</v>
      </c>
      <c r="F20" s="116" t="e">
        <f>#REF!+#REF!+#REF!+#REF!</f>
        <v>#REF!</v>
      </c>
      <c r="G20" s="152"/>
      <c r="H20" s="178"/>
    </row>
    <row r="21" spans="1:8" x14ac:dyDescent="0.2">
      <c r="A21" s="179" t="s">
        <v>386</v>
      </c>
      <c r="B21" s="180" t="s">
        <v>387</v>
      </c>
      <c r="C21" s="116" t="e">
        <f>#REF!+#REF!+#REF!+#REF!</f>
        <v>#REF!</v>
      </c>
      <c r="D21" s="116" t="e">
        <f>#REF!+#REF!+#REF!+#REF!</f>
        <v>#REF!</v>
      </c>
      <c r="E21" s="116" t="e">
        <f>#REF!+#REF!+#REF!+#REF!</f>
        <v>#REF!</v>
      </c>
      <c r="F21" s="116" t="e">
        <f>#REF!+#REF!+#REF!+#REF!</f>
        <v>#REF!</v>
      </c>
      <c r="G21" s="190"/>
      <c r="H21" s="183"/>
    </row>
    <row r="22" spans="1:8" x14ac:dyDescent="0.2">
      <c r="A22" s="179" t="s">
        <v>388</v>
      </c>
      <c r="B22" s="180" t="s">
        <v>389</v>
      </c>
      <c r="C22" s="116" t="e">
        <f>#REF!+#REF!+#REF!+#REF!</f>
        <v>#REF!</v>
      </c>
      <c r="D22" s="116" t="e">
        <f>#REF!+#REF!+#REF!+#REF!</f>
        <v>#REF!</v>
      </c>
      <c r="E22" s="116" t="e">
        <f>#REF!+#REF!+#REF!+#REF!</f>
        <v>#REF!</v>
      </c>
      <c r="F22" s="116" t="e">
        <f>#REF!+#REF!+#REF!+#REF!</f>
        <v>#REF!</v>
      </c>
      <c r="G22" s="190"/>
      <c r="H22" s="138"/>
    </row>
    <row r="23" spans="1:8" s="124" customFormat="1" x14ac:dyDescent="0.2">
      <c r="A23" s="114" t="s">
        <v>186</v>
      </c>
      <c r="B23" s="115" t="s">
        <v>185</v>
      </c>
      <c r="C23" s="116" t="e">
        <f>#REF!+#REF!+#REF!+#REF!</f>
        <v>#REF!</v>
      </c>
      <c r="D23" s="116" t="e">
        <f>#REF!+#REF!+#REF!+#REF!</f>
        <v>#REF!</v>
      </c>
      <c r="E23" s="116" t="e">
        <f>#REF!+#REF!+#REF!+#REF!</f>
        <v>#REF!</v>
      </c>
      <c r="F23" s="116" t="e">
        <f>#REF!+#REF!+#REF!+#REF!</f>
        <v>#REF!</v>
      </c>
      <c r="G23" s="163"/>
    </row>
    <row r="24" spans="1:8" x14ac:dyDescent="0.2">
      <c r="A24" s="117" t="s">
        <v>390</v>
      </c>
      <c r="B24" s="113" t="s">
        <v>391</v>
      </c>
      <c r="C24" s="116" t="e">
        <f>#REF!+#REF!+#REF!+#REF!</f>
        <v>#REF!</v>
      </c>
      <c r="D24" s="116" t="e">
        <f>#REF!+#REF!+#REF!+#REF!</f>
        <v>#REF!</v>
      </c>
      <c r="E24" s="116" t="e">
        <f>#REF!+#REF!+#REF!+#REF!</f>
        <v>#REF!</v>
      </c>
      <c r="F24" s="116" t="e">
        <f>#REF!+#REF!+#REF!+#REF!</f>
        <v>#REF!</v>
      </c>
      <c r="G24" s="152"/>
    </row>
    <row r="25" spans="1:8" x14ac:dyDescent="0.2">
      <c r="A25" s="179" t="s">
        <v>392</v>
      </c>
      <c r="B25" s="180" t="s">
        <v>393</v>
      </c>
      <c r="C25" s="116" t="e">
        <f>#REF!+#REF!+#REF!+#REF!</f>
        <v>#REF!</v>
      </c>
      <c r="D25" s="116" t="e">
        <f>#REF!+#REF!+#REF!+#REF!</f>
        <v>#REF!</v>
      </c>
      <c r="E25" s="116" t="e">
        <f>#REF!+#REF!+#REF!+#REF!</f>
        <v>#REF!</v>
      </c>
      <c r="F25" s="116" t="e">
        <f>#REF!+#REF!+#REF!+#REF!</f>
        <v>#REF!</v>
      </c>
      <c r="G25" s="190"/>
    </row>
    <row r="26" spans="1:8" x14ac:dyDescent="0.2">
      <c r="A26" s="179" t="s">
        <v>394</v>
      </c>
      <c r="B26" s="180" t="s">
        <v>395</v>
      </c>
      <c r="C26" s="116" t="e">
        <f>#REF!+#REF!+#REF!+#REF!</f>
        <v>#REF!</v>
      </c>
      <c r="D26" s="116" t="e">
        <f>#REF!+#REF!+#REF!+#REF!</f>
        <v>#REF!</v>
      </c>
      <c r="E26" s="116" t="e">
        <f>#REF!+#REF!+#REF!+#REF!</f>
        <v>#REF!</v>
      </c>
      <c r="F26" s="116" t="e">
        <f>#REF!+#REF!+#REF!+#REF!</f>
        <v>#REF!</v>
      </c>
      <c r="G26" s="190"/>
    </row>
    <row r="27" spans="1:8" x14ac:dyDescent="0.2">
      <c r="A27" s="179" t="s">
        <v>396</v>
      </c>
      <c r="B27" s="180" t="s">
        <v>397</v>
      </c>
      <c r="C27" s="116" t="e">
        <f>#REF!+#REF!+#REF!+#REF!</f>
        <v>#REF!</v>
      </c>
      <c r="D27" s="116" t="e">
        <f>#REF!+#REF!+#REF!+#REF!</f>
        <v>#REF!</v>
      </c>
      <c r="E27" s="116" t="e">
        <f>#REF!+#REF!+#REF!+#REF!</f>
        <v>#REF!</v>
      </c>
      <c r="F27" s="116" t="e">
        <f>#REF!+#REF!+#REF!+#REF!</f>
        <v>#REF!</v>
      </c>
      <c r="G27" s="190"/>
    </row>
    <row r="28" spans="1:8" x14ac:dyDescent="0.2">
      <c r="A28" s="179" t="s">
        <v>398</v>
      </c>
      <c r="B28" s="180" t="s">
        <v>399</v>
      </c>
      <c r="C28" s="116" t="e">
        <f>#REF!+#REF!+#REF!+#REF!</f>
        <v>#REF!</v>
      </c>
      <c r="D28" s="116" t="e">
        <f>#REF!+#REF!+#REF!+#REF!</f>
        <v>#REF!</v>
      </c>
      <c r="E28" s="116" t="e">
        <f>#REF!+#REF!+#REF!+#REF!</f>
        <v>#REF!</v>
      </c>
      <c r="F28" s="116" t="e">
        <f>#REF!+#REF!+#REF!+#REF!</f>
        <v>#REF!</v>
      </c>
      <c r="G28" s="190"/>
    </row>
    <row r="29" spans="1:8" x14ac:dyDescent="0.2">
      <c r="A29" s="179" t="s">
        <v>400</v>
      </c>
      <c r="B29" s="180" t="s">
        <v>401</v>
      </c>
      <c r="C29" s="116" t="e">
        <f>#REF!+#REF!+#REF!+#REF!</f>
        <v>#REF!</v>
      </c>
      <c r="D29" s="116" t="e">
        <f>#REF!+#REF!+#REF!+#REF!</f>
        <v>#REF!</v>
      </c>
      <c r="E29" s="116" t="e">
        <f>#REF!+#REF!+#REF!+#REF!</f>
        <v>#REF!</v>
      </c>
      <c r="F29" s="116" t="e">
        <f>#REF!+#REF!+#REF!+#REF!</f>
        <v>#REF!</v>
      </c>
      <c r="G29" s="190"/>
    </row>
    <row r="30" spans="1:8" hidden="1" x14ac:dyDescent="0.2">
      <c r="A30" s="179" t="s">
        <v>402</v>
      </c>
      <c r="B30" s="180" t="s">
        <v>403</v>
      </c>
      <c r="C30" s="116" t="e">
        <f>#REF!+#REF!+#REF!+#REF!</f>
        <v>#REF!</v>
      </c>
      <c r="D30" s="116" t="e">
        <f>#REF!+#REF!+#REF!+#REF!</f>
        <v>#REF!</v>
      </c>
      <c r="E30" s="116" t="e">
        <f>#REF!+#REF!+#REF!+#REF!</f>
        <v>#REF!</v>
      </c>
      <c r="F30" s="116" t="e">
        <f>#REF!+#REF!+#REF!+#REF!</f>
        <v>#REF!</v>
      </c>
      <c r="G30" s="190"/>
    </row>
    <row r="31" spans="1:8" hidden="1" x14ac:dyDescent="0.2">
      <c r="A31" s="179" t="s">
        <v>404</v>
      </c>
      <c r="B31" s="180" t="s">
        <v>405</v>
      </c>
      <c r="C31" s="116" t="e">
        <f>#REF!+#REF!+#REF!+#REF!</f>
        <v>#REF!</v>
      </c>
      <c r="D31" s="116" t="e">
        <f>#REF!+#REF!+#REF!+#REF!</f>
        <v>#REF!</v>
      </c>
      <c r="E31" s="116" t="e">
        <f>#REF!+#REF!+#REF!+#REF!</f>
        <v>#REF!</v>
      </c>
      <c r="F31" s="116" t="e">
        <f>#REF!+#REF!+#REF!+#REF!</f>
        <v>#REF!</v>
      </c>
      <c r="G31" s="190"/>
    </row>
    <row r="32" spans="1:8" x14ac:dyDescent="0.2">
      <c r="A32" s="179" t="s">
        <v>406</v>
      </c>
      <c r="B32" s="180" t="s">
        <v>407</v>
      </c>
      <c r="C32" s="116" t="e">
        <f>#REF!+#REF!+#REF!+#REF!</f>
        <v>#REF!</v>
      </c>
      <c r="D32" s="116" t="e">
        <f>#REF!+#REF!+#REF!+#REF!</f>
        <v>#REF!</v>
      </c>
      <c r="E32" s="116" t="e">
        <f>#REF!+#REF!+#REF!+#REF!</f>
        <v>#REF!</v>
      </c>
      <c r="F32" s="116" t="e">
        <f>#REF!+#REF!+#REF!+#REF!</f>
        <v>#REF!</v>
      </c>
      <c r="G32" s="190"/>
    </row>
    <row r="33" spans="1:9" x14ac:dyDescent="0.2">
      <c r="A33" s="179" t="s">
        <v>408</v>
      </c>
      <c r="B33" s="180" t="s">
        <v>409</v>
      </c>
      <c r="C33" s="116" t="e">
        <f>#REF!+#REF!+#REF!+#REF!</f>
        <v>#REF!</v>
      </c>
      <c r="D33" s="116" t="e">
        <f>#REF!+#REF!+#REF!+#REF!</f>
        <v>#REF!</v>
      </c>
      <c r="E33" s="116" t="e">
        <f>#REF!+#REF!+#REF!+#REF!</f>
        <v>#REF!</v>
      </c>
      <c r="F33" s="116" t="e">
        <f>#REF!+#REF!+#REF!+#REF!</f>
        <v>#REF!</v>
      </c>
      <c r="G33" s="190"/>
    </row>
    <row r="34" spans="1:9" x14ac:dyDescent="0.2">
      <c r="A34" s="117" t="s">
        <v>410</v>
      </c>
      <c r="B34" s="113" t="s">
        <v>411</v>
      </c>
      <c r="C34" s="116" t="e">
        <f>#REF!+#REF!+#REF!+#REF!</f>
        <v>#REF!</v>
      </c>
      <c r="D34" s="116" t="e">
        <f>#REF!+#REF!+#REF!+#REF!</f>
        <v>#REF!</v>
      </c>
      <c r="E34" s="116" t="e">
        <f>#REF!+#REF!+#REF!+#REF!</f>
        <v>#REF!</v>
      </c>
      <c r="F34" s="116" t="e">
        <f>#REF!+#REF!+#REF!+#REF!</f>
        <v>#REF!</v>
      </c>
      <c r="G34" s="152"/>
    </row>
    <row r="35" spans="1:9" x14ac:dyDescent="0.2">
      <c r="A35" s="179" t="s">
        <v>412</v>
      </c>
      <c r="B35" s="180" t="s">
        <v>413</v>
      </c>
      <c r="C35" s="116" t="e">
        <f>#REF!+#REF!+#REF!+#REF!</f>
        <v>#REF!</v>
      </c>
      <c r="D35" s="116" t="e">
        <f>#REF!+#REF!+#REF!+#REF!</f>
        <v>#REF!</v>
      </c>
      <c r="E35" s="116" t="e">
        <f>#REF!+#REF!+#REF!+#REF!</f>
        <v>#REF!</v>
      </c>
      <c r="F35" s="116" t="e">
        <f>#REF!+#REF!+#REF!+#REF!</f>
        <v>#REF!</v>
      </c>
      <c r="G35" s="190"/>
    </row>
    <row r="36" spans="1:9" x14ac:dyDescent="0.2">
      <c r="A36" s="179" t="s">
        <v>414</v>
      </c>
      <c r="B36" s="180" t="s">
        <v>415</v>
      </c>
      <c r="C36" s="116" t="e">
        <f>#REF!+#REF!+#REF!+#REF!</f>
        <v>#REF!</v>
      </c>
      <c r="D36" s="116" t="e">
        <f>#REF!+#REF!+#REF!+#REF!</f>
        <v>#REF!</v>
      </c>
      <c r="E36" s="116" t="e">
        <f>#REF!+#REF!+#REF!+#REF!</f>
        <v>#REF!</v>
      </c>
      <c r="F36" s="116" t="e">
        <f>#REF!+#REF!+#REF!+#REF!</f>
        <v>#REF!</v>
      </c>
      <c r="G36" s="190"/>
    </row>
    <row r="37" spans="1:9" x14ac:dyDescent="0.2">
      <c r="A37" s="117" t="s">
        <v>416</v>
      </c>
      <c r="B37" s="113" t="s">
        <v>417</v>
      </c>
      <c r="C37" s="116" t="e">
        <f>#REF!+#REF!+#REF!+#REF!</f>
        <v>#REF!</v>
      </c>
      <c r="D37" s="116" t="e">
        <f>#REF!+#REF!+#REF!+#REF!</f>
        <v>#REF!</v>
      </c>
      <c r="E37" s="116" t="e">
        <f>#REF!+#REF!+#REF!+#REF!</f>
        <v>#REF!</v>
      </c>
      <c r="F37" s="116" t="e">
        <f>#REF!+#REF!+#REF!+#REF!</f>
        <v>#REF!</v>
      </c>
      <c r="G37" s="152"/>
      <c r="H37" s="124"/>
      <c r="I37" s="124"/>
    </row>
    <row r="38" spans="1:9" x14ac:dyDescent="0.2">
      <c r="A38" s="179" t="s">
        <v>418</v>
      </c>
      <c r="B38" s="180" t="s">
        <v>419</v>
      </c>
      <c r="C38" s="116" t="e">
        <f>#REF!+#REF!+#REF!+#REF!</f>
        <v>#REF!</v>
      </c>
      <c r="D38" s="116" t="e">
        <f>#REF!+#REF!+#REF!+#REF!</f>
        <v>#REF!</v>
      </c>
      <c r="E38" s="116" t="e">
        <f>#REF!+#REF!+#REF!+#REF!</f>
        <v>#REF!</v>
      </c>
      <c r="F38" s="116" t="e">
        <f>#REF!+#REF!+#REF!+#REF!</f>
        <v>#REF!</v>
      </c>
      <c r="G38" s="190"/>
    </row>
    <row r="39" spans="1:9" hidden="1" x14ac:dyDescent="0.2">
      <c r="A39" s="179" t="s">
        <v>420</v>
      </c>
      <c r="B39" s="180" t="s">
        <v>421</v>
      </c>
      <c r="C39" s="116" t="e">
        <f>#REF!+#REF!+#REF!+#REF!</f>
        <v>#REF!</v>
      </c>
      <c r="D39" s="116" t="e">
        <f>#REF!+#REF!+#REF!+#REF!</f>
        <v>#REF!</v>
      </c>
      <c r="E39" s="116" t="e">
        <f>#REF!+#REF!+#REF!+#REF!</f>
        <v>#REF!</v>
      </c>
      <c r="F39" s="116" t="e">
        <f>#REF!+#REF!+#REF!+#REF!</f>
        <v>#REF!</v>
      </c>
      <c r="G39" s="190"/>
    </row>
    <row r="40" spans="1:9" x14ac:dyDescent="0.2">
      <c r="A40" s="179" t="s">
        <v>422</v>
      </c>
      <c r="B40" s="180" t="s">
        <v>423</v>
      </c>
      <c r="C40" s="116" t="e">
        <f>#REF!+#REF!+#REF!+#REF!</f>
        <v>#REF!</v>
      </c>
      <c r="D40" s="116" t="e">
        <f>#REF!+#REF!+#REF!+#REF!</f>
        <v>#REF!</v>
      </c>
      <c r="E40" s="116" t="e">
        <f>#REF!+#REF!+#REF!+#REF!</f>
        <v>#REF!</v>
      </c>
      <c r="F40" s="116" t="e">
        <f>#REF!+#REF!+#REF!+#REF!</f>
        <v>#REF!</v>
      </c>
      <c r="G40" s="190"/>
    </row>
    <row r="41" spans="1:9" x14ac:dyDescent="0.2">
      <c r="A41" s="117" t="s">
        <v>424</v>
      </c>
      <c r="B41" s="113" t="s">
        <v>425</v>
      </c>
      <c r="C41" s="116" t="e">
        <f>#REF!+#REF!+#REF!+#REF!</f>
        <v>#REF!</v>
      </c>
      <c r="D41" s="116" t="e">
        <f>#REF!+#REF!+#REF!+#REF!</f>
        <v>#REF!</v>
      </c>
      <c r="E41" s="116" t="e">
        <f>#REF!+#REF!+#REF!+#REF!</f>
        <v>#REF!</v>
      </c>
      <c r="F41" s="116" t="e">
        <f>#REF!+#REF!+#REF!+#REF!</f>
        <v>#REF!</v>
      </c>
      <c r="G41" s="152"/>
    </row>
    <row r="42" spans="1:9" x14ac:dyDescent="0.2">
      <c r="A42" s="237" t="s">
        <v>253</v>
      </c>
      <c r="B42" s="238" t="s">
        <v>254</v>
      </c>
      <c r="C42" s="116" t="e">
        <f>#REF!+#REF!+#REF!+#REF!</f>
        <v>#REF!</v>
      </c>
      <c r="D42" s="116" t="e">
        <f>#REF!+#REF!+#REF!+#REF!</f>
        <v>#REF!</v>
      </c>
      <c r="E42" s="116" t="e">
        <f>#REF!+#REF!+#REF!+#REF!</f>
        <v>#REF!</v>
      </c>
      <c r="F42" s="116" t="e">
        <f>#REF!+#REF!+#REF!+#REF!</f>
        <v>#REF!</v>
      </c>
      <c r="G42" s="201"/>
    </row>
    <row r="43" spans="1:9" x14ac:dyDescent="0.2">
      <c r="A43" s="179" t="s">
        <v>426</v>
      </c>
      <c r="B43" s="180" t="s">
        <v>427</v>
      </c>
      <c r="C43" s="116" t="e">
        <f>#REF!+#REF!+#REF!+#REF!</f>
        <v>#REF!</v>
      </c>
      <c r="D43" s="116" t="e">
        <f>#REF!+#REF!+#REF!+#REF!</f>
        <v>#REF!</v>
      </c>
      <c r="E43" s="116" t="e">
        <f>#REF!+#REF!+#REF!+#REF!</f>
        <v>#REF!</v>
      </c>
      <c r="F43" s="116" t="e">
        <f>#REF!+#REF!+#REF!+#REF!</f>
        <v>#REF!</v>
      </c>
      <c r="G43" s="239"/>
    </row>
    <row r="44" spans="1:9" x14ac:dyDescent="0.2">
      <c r="A44" s="179" t="s">
        <v>428</v>
      </c>
      <c r="B44" s="180" t="s">
        <v>2</v>
      </c>
      <c r="C44" s="116" t="e">
        <f>#REF!+#REF!+#REF!+#REF!</f>
        <v>#REF!</v>
      </c>
      <c r="D44" s="116" t="e">
        <f>#REF!+#REF!+#REF!+#REF!</f>
        <v>#REF!</v>
      </c>
      <c r="E44" s="116" t="e">
        <f>#REF!+#REF!+#REF!+#REF!</f>
        <v>#REF!</v>
      </c>
      <c r="F44" s="116" t="e">
        <f>#REF!+#REF!+#REF!+#REF!</f>
        <v>#REF!</v>
      </c>
      <c r="G44" s="239"/>
    </row>
    <row r="45" spans="1:9" x14ac:dyDescent="0.2">
      <c r="A45" s="179" t="s">
        <v>3</v>
      </c>
      <c r="B45" s="180" t="s">
        <v>4</v>
      </c>
      <c r="C45" s="116" t="e">
        <f>#REF!+#REF!+#REF!+#REF!</f>
        <v>#REF!</v>
      </c>
      <c r="D45" s="116" t="e">
        <f>#REF!+#REF!+#REF!+#REF!</f>
        <v>#REF!</v>
      </c>
      <c r="E45" s="116" t="e">
        <f>#REF!+#REF!+#REF!+#REF!</f>
        <v>#REF!</v>
      </c>
      <c r="F45" s="116" t="e">
        <f>#REF!+#REF!+#REF!+#REF!</f>
        <v>#REF!</v>
      </c>
      <c r="G45" s="239"/>
    </row>
    <row r="46" spans="1:9" x14ac:dyDescent="0.2">
      <c r="A46" s="179" t="s">
        <v>5</v>
      </c>
      <c r="B46" s="180" t="s">
        <v>6</v>
      </c>
      <c r="C46" s="116" t="e">
        <f>#REF!+#REF!+#REF!+#REF!</f>
        <v>#REF!</v>
      </c>
      <c r="D46" s="116" t="e">
        <f>#REF!+#REF!+#REF!+#REF!</f>
        <v>#REF!</v>
      </c>
      <c r="E46" s="116" t="e">
        <f>#REF!+#REF!+#REF!+#REF!</f>
        <v>#REF!</v>
      </c>
      <c r="F46" s="116" t="e">
        <f>#REF!+#REF!+#REF!+#REF!</f>
        <v>#REF!</v>
      </c>
      <c r="G46" s="190"/>
    </row>
    <row r="47" spans="1:9" hidden="1" x14ac:dyDescent="0.2">
      <c r="A47" s="179" t="s">
        <v>7</v>
      </c>
      <c r="B47" s="180" t="s">
        <v>8</v>
      </c>
      <c r="C47" s="116" t="e">
        <f>#REF!+#REF!+#REF!+#REF!</f>
        <v>#REF!</v>
      </c>
      <c r="D47" s="116" t="e">
        <f>#REF!+#REF!+#REF!+#REF!</f>
        <v>#REF!</v>
      </c>
      <c r="E47" s="116" t="e">
        <f>#REF!+#REF!+#REF!+#REF!</f>
        <v>#REF!</v>
      </c>
      <c r="F47" s="116" t="e">
        <f>#REF!+#REF!+#REF!+#REF!</f>
        <v>#REF!</v>
      </c>
      <c r="G47" s="190"/>
    </row>
    <row r="48" spans="1:9" hidden="1" x14ac:dyDescent="0.2">
      <c r="A48" s="179" t="s">
        <v>9</v>
      </c>
      <c r="B48" s="180" t="s">
        <v>10</v>
      </c>
      <c r="C48" s="116" t="e">
        <f>#REF!+#REF!+#REF!+#REF!</f>
        <v>#REF!</v>
      </c>
      <c r="D48" s="116" t="e">
        <f>#REF!+#REF!+#REF!+#REF!</f>
        <v>#REF!</v>
      </c>
      <c r="E48" s="116" t="e">
        <f>#REF!+#REF!+#REF!+#REF!</f>
        <v>#REF!</v>
      </c>
      <c r="F48" s="116" t="e">
        <f>#REF!+#REF!+#REF!+#REF!</f>
        <v>#REF!</v>
      </c>
      <c r="G48" s="190"/>
    </row>
    <row r="49" spans="1:7" hidden="1" x14ac:dyDescent="0.2">
      <c r="A49" s="179" t="s">
        <v>11</v>
      </c>
      <c r="B49" s="180" t="s">
        <v>12</v>
      </c>
      <c r="C49" s="116" t="e">
        <f>#REF!+#REF!+#REF!+#REF!</f>
        <v>#REF!</v>
      </c>
      <c r="D49" s="116" t="e">
        <f>#REF!+#REF!+#REF!+#REF!</f>
        <v>#REF!</v>
      </c>
      <c r="E49" s="116" t="e">
        <f>#REF!+#REF!+#REF!+#REF!</f>
        <v>#REF!</v>
      </c>
      <c r="F49" s="116" t="e">
        <f>#REF!+#REF!+#REF!+#REF!</f>
        <v>#REF!</v>
      </c>
      <c r="G49" s="190"/>
    </row>
    <row r="50" spans="1:7" x14ac:dyDescent="0.2">
      <c r="A50" s="179" t="s">
        <v>13</v>
      </c>
      <c r="B50" s="180" t="s">
        <v>14</v>
      </c>
      <c r="C50" s="116" t="e">
        <f>#REF!+#REF!+#REF!+#REF!</f>
        <v>#REF!</v>
      </c>
      <c r="D50" s="116" t="e">
        <f>#REF!+#REF!+#REF!+#REF!</f>
        <v>#REF!</v>
      </c>
      <c r="E50" s="116" t="e">
        <f>#REF!+#REF!+#REF!+#REF!</f>
        <v>#REF!</v>
      </c>
      <c r="F50" s="116" t="e">
        <f>#REF!+#REF!+#REF!+#REF!</f>
        <v>#REF!</v>
      </c>
      <c r="G50" s="190"/>
    </row>
    <row r="51" spans="1:7" x14ac:dyDescent="0.2">
      <c r="A51" s="179" t="s">
        <v>15</v>
      </c>
      <c r="B51" s="180" t="s">
        <v>16</v>
      </c>
      <c r="C51" s="116" t="e">
        <f>#REF!+#REF!+#REF!+#REF!</f>
        <v>#REF!</v>
      </c>
      <c r="D51" s="116" t="e">
        <f>#REF!+#REF!+#REF!+#REF!</f>
        <v>#REF!</v>
      </c>
      <c r="E51" s="116" t="e">
        <f>#REF!+#REF!+#REF!+#REF!</f>
        <v>#REF!</v>
      </c>
      <c r="F51" s="116" t="e">
        <f>#REF!+#REF!+#REF!+#REF!</f>
        <v>#REF!</v>
      </c>
      <c r="G51" s="190"/>
    </row>
    <row r="52" spans="1:7" hidden="1" x14ac:dyDescent="0.2">
      <c r="A52" s="117" t="s">
        <v>17</v>
      </c>
      <c r="B52" s="113" t="s">
        <v>18</v>
      </c>
      <c r="C52" s="116" t="e">
        <f>#REF!+#REF!+#REF!+#REF!</f>
        <v>#REF!</v>
      </c>
      <c r="D52" s="116" t="e">
        <f>#REF!+#REF!+#REF!+#REF!</f>
        <v>#REF!</v>
      </c>
      <c r="E52" s="116" t="e">
        <f>#REF!+#REF!+#REF!+#REF!</f>
        <v>#REF!</v>
      </c>
      <c r="F52" s="116" t="e">
        <f>#REF!+#REF!+#REF!+#REF!</f>
        <v>#REF!</v>
      </c>
      <c r="G52" s="116"/>
    </row>
    <row r="53" spans="1:7" hidden="1" x14ac:dyDescent="0.2">
      <c r="A53" s="179" t="s">
        <v>19</v>
      </c>
      <c r="B53" s="180" t="s">
        <v>6</v>
      </c>
      <c r="C53" s="116" t="e">
        <f>#REF!+#REF!+#REF!+#REF!</f>
        <v>#REF!</v>
      </c>
      <c r="D53" s="116" t="e">
        <f>#REF!+#REF!+#REF!+#REF!</f>
        <v>#REF!</v>
      </c>
      <c r="E53" s="116" t="e">
        <f>#REF!+#REF!+#REF!+#REF!</f>
        <v>#REF!</v>
      </c>
      <c r="F53" s="116" t="e">
        <f>#REF!+#REF!+#REF!+#REF!</f>
        <v>#REF!</v>
      </c>
      <c r="G53" s="116"/>
    </row>
    <row r="54" spans="1:7" hidden="1" x14ac:dyDescent="0.2">
      <c r="A54" s="179" t="s">
        <v>20</v>
      </c>
      <c r="B54" s="180" t="s">
        <v>8</v>
      </c>
      <c r="C54" s="116" t="e">
        <f>#REF!+#REF!+#REF!+#REF!</f>
        <v>#REF!</v>
      </c>
      <c r="D54" s="116" t="e">
        <f>#REF!+#REF!+#REF!+#REF!</f>
        <v>#REF!</v>
      </c>
      <c r="E54" s="116" t="e">
        <f>#REF!+#REF!+#REF!+#REF!</f>
        <v>#REF!</v>
      </c>
      <c r="F54" s="116" t="e">
        <f>#REF!+#REF!+#REF!+#REF!</f>
        <v>#REF!</v>
      </c>
      <c r="G54" s="116"/>
    </row>
    <row r="55" spans="1:7" hidden="1" x14ac:dyDescent="0.2">
      <c r="A55" s="179" t="s">
        <v>21</v>
      </c>
      <c r="B55" s="180" t="s">
        <v>10</v>
      </c>
      <c r="C55" s="116" t="e">
        <f>#REF!+#REF!+#REF!+#REF!</f>
        <v>#REF!</v>
      </c>
      <c r="D55" s="116" t="e">
        <f>#REF!+#REF!+#REF!+#REF!</f>
        <v>#REF!</v>
      </c>
      <c r="E55" s="116" t="e">
        <f>#REF!+#REF!+#REF!+#REF!</f>
        <v>#REF!</v>
      </c>
      <c r="F55" s="116" t="e">
        <f>#REF!+#REF!+#REF!+#REF!</f>
        <v>#REF!</v>
      </c>
      <c r="G55" s="116"/>
    </row>
    <row r="56" spans="1:7" hidden="1" x14ac:dyDescent="0.2">
      <c r="A56" s="179" t="s">
        <v>22</v>
      </c>
      <c r="B56" s="180" t="s">
        <v>16</v>
      </c>
      <c r="C56" s="116" t="e">
        <f>#REF!+#REF!+#REF!+#REF!</f>
        <v>#REF!</v>
      </c>
      <c r="D56" s="116" t="e">
        <f>#REF!+#REF!+#REF!+#REF!</f>
        <v>#REF!</v>
      </c>
      <c r="E56" s="116" t="e">
        <f>#REF!+#REF!+#REF!+#REF!</f>
        <v>#REF!</v>
      </c>
      <c r="F56" s="116" t="e">
        <f>#REF!+#REF!+#REF!+#REF!</f>
        <v>#REF!</v>
      </c>
      <c r="G56" s="116"/>
    </row>
    <row r="57" spans="1:7" x14ac:dyDescent="0.2">
      <c r="A57" s="117" t="s">
        <v>23</v>
      </c>
      <c r="B57" s="113" t="s">
        <v>24</v>
      </c>
      <c r="C57" s="116" t="e">
        <f>#REF!+#REF!+#REF!+#REF!</f>
        <v>#REF!</v>
      </c>
      <c r="D57" s="116" t="e">
        <f>#REF!+#REF!+#REF!+#REF!</f>
        <v>#REF!</v>
      </c>
      <c r="E57" s="116" t="e">
        <f>#REF!+#REF!+#REF!+#REF!</f>
        <v>#REF!</v>
      </c>
      <c r="F57" s="116" t="e">
        <f>#REF!+#REF!+#REF!+#REF!</f>
        <v>#REF!</v>
      </c>
      <c r="G57" s="152"/>
    </row>
    <row r="58" spans="1:7" x14ac:dyDescent="0.2">
      <c r="A58" s="179" t="s">
        <v>25</v>
      </c>
      <c r="B58" s="180" t="s">
        <v>26</v>
      </c>
      <c r="C58" s="116" t="e">
        <f>#REF!+#REF!+#REF!+#REF!</f>
        <v>#REF!</v>
      </c>
      <c r="D58" s="116" t="e">
        <f>#REF!+#REF!+#REF!+#REF!</f>
        <v>#REF!</v>
      </c>
      <c r="E58" s="116" t="e">
        <f>#REF!+#REF!+#REF!+#REF!</f>
        <v>#REF!</v>
      </c>
      <c r="F58" s="116" t="e">
        <f>#REF!+#REF!+#REF!+#REF!</f>
        <v>#REF!</v>
      </c>
      <c r="G58" s="190"/>
    </row>
    <row r="59" spans="1:7" x14ac:dyDescent="0.2">
      <c r="A59" s="179" t="s">
        <v>27</v>
      </c>
      <c r="B59" s="180" t="s">
        <v>28</v>
      </c>
      <c r="C59" s="116" t="e">
        <f>#REF!+#REF!+#REF!+#REF!</f>
        <v>#REF!</v>
      </c>
      <c r="D59" s="116" t="e">
        <f>#REF!+#REF!+#REF!+#REF!</f>
        <v>#REF!</v>
      </c>
      <c r="E59" s="116" t="e">
        <f>#REF!+#REF!+#REF!+#REF!</f>
        <v>#REF!</v>
      </c>
      <c r="F59" s="116" t="e">
        <f>#REF!+#REF!+#REF!+#REF!</f>
        <v>#REF!</v>
      </c>
      <c r="G59" s="190"/>
    </row>
    <row r="60" spans="1:7" x14ac:dyDescent="0.2">
      <c r="A60" s="179" t="s">
        <v>29</v>
      </c>
      <c r="B60" s="180" t="s">
        <v>12</v>
      </c>
      <c r="C60" s="116" t="e">
        <f>#REF!+#REF!+#REF!+#REF!</f>
        <v>#REF!</v>
      </c>
      <c r="D60" s="116" t="e">
        <f>#REF!+#REF!+#REF!+#REF!</f>
        <v>#REF!</v>
      </c>
      <c r="E60" s="116" t="e">
        <f>#REF!+#REF!+#REF!+#REF!</f>
        <v>#REF!</v>
      </c>
      <c r="F60" s="116" t="e">
        <f>#REF!+#REF!+#REF!+#REF!</f>
        <v>#REF!</v>
      </c>
      <c r="G60" s="190"/>
    </row>
    <row r="61" spans="1:7" hidden="1" x14ac:dyDescent="0.2">
      <c r="A61" s="179" t="s">
        <v>30</v>
      </c>
      <c r="B61" s="180" t="s">
        <v>14</v>
      </c>
      <c r="C61" s="116" t="e">
        <f>#REF!+#REF!+#REF!+#REF!</f>
        <v>#REF!</v>
      </c>
      <c r="D61" s="116" t="e">
        <f>#REF!+#REF!+#REF!+#REF!</f>
        <v>#REF!</v>
      </c>
      <c r="E61" s="116" t="e">
        <f>#REF!+#REF!+#REF!+#REF!</f>
        <v>#REF!</v>
      </c>
      <c r="F61" s="116" t="e">
        <f>#REF!+#REF!+#REF!+#REF!</f>
        <v>#REF!</v>
      </c>
      <c r="G61" s="190"/>
    </row>
    <row r="62" spans="1:7" x14ac:dyDescent="0.2">
      <c r="A62" s="179" t="s">
        <v>31</v>
      </c>
      <c r="B62" s="180" t="s">
        <v>32</v>
      </c>
      <c r="C62" s="116" t="e">
        <f>#REF!+#REF!+#REF!+#REF!</f>
        <v>#REF!</v>
      </c>
      <c r="D62" s="116" t="e">
        <f>#REF!+#REF!+#REF!+#REF!</f>
        <v>#REF!</v>
      </c>
      <c r="E62" s="116" t="e">
        <f>#REF!+#REF!+#REF!+#REF!</f>
        <v>#REF!</v>
      </c>
      <c r="F62" s="116" t="e">
        <f>#REF!+#REF!+#REF!+#REF!</f>
        <v>#REF!</v>
      </c>
      <c r="G62" s="190"/>
    </row>
    <row r="63" spans="1:7" x14ac:dyDescent="0.2">
      <c r="A63" s="179" t="s">
        <v>33</v>
      </c>
      <c r="B63" s="180" t="s">
        <v>34</v>
      </c>
      <c r="C63" s="116" t="e">
        <f>#REF!+#REF!+#REF!+#REF!</f>
        <v>#REF!</v>
      </c>
      <c r="D63" s="116" t="e">
        <f>#REF!+#REF!+#REF!+#REF!</f>
        <v>#REF!</v>
      </c>
      <c r="E63" s="116" t="e">
        <f>#REF!+#REF!+#REF!+#REF!</f>
        <v>#REF!</v>
      </c>
      <c r="F63" s="116" t="e">
        <f>#REF!+#REF!+#REF!+#REF!</f>
        <v>#REF!</v>
      </c>
      <c r="G63" s="190"/>
    </row>
    <row r="64" spans="1:7" x14ac:dyDescent="0.2">
      <c r="A64" s="117" t="s">
        <v>35</v>
      </c>
      <c r="B64" s="113" t="s">
        <v>36</v>
      </c>
      <c r="C64" s="116" t="e">
        <f>#REF!+#REF!+#REF!+#REF!</f>
        <v>#REF!</v>
      </c>
      <c r="D64" s="116" t="e">
        <f>#REF!+#REF!+#REF!+#REF!</f>
        <v>#REF!</v>
      </c>
      <c r="E64" s="116" t="e">
        <f>#REF!+#REF!+#REF!+#REF!</f>
        <v>#REF!</v>
      </c>
      <c r="F64" s="116" t="e">
        <f>#REF!+#REF!+#REF!+#REF!</f>
        <v>#REF!</v>
      </c>
      <c r="G64" s="152"/>
    </row>
    <row r="65" spans="1:7" x14ac:dyDescent="0.2">
      <c r="A65" s="179" t="s">
        <v>37</v>
      </c>
      <c r="B65" s="180" t="s">
        <v>38</v>
      </c>
      <c r="C65" s="116" t="e">
        <f>#REF!+#REF!+#REF!+#REF!</f>
        <v>#REF!</v>
      </c>
      <c r="D65" s="116" t="e">
        <f>#REF!+#REF!+#REF!+#REF!</f>
        <v>#REF!</v>
      </c>
      <c r="E65" s="116" t="e">
        <f>#REF!+#REF!+#REF!+#REF!</f>
        <v>#REF!</v>
      </c>
      <c r="F65" s="116" t="e">
        <f>#REF!+#REF!+#REF!+#REF!</f>
        <v>#REF!</v>
      </c>
      <c r="G65" s="116"/>
    </row>
    <row r="66" spans="1:7" x14ac:dyDescent="0.2">
      <c r="A66" s="179" t="s">
        <v>39</v>
      </c>
      <c r="B66" s="180" t="s">
        <v>40</v>
      </c>
      <c r="C66" s="116" t="e">
        <f>#REF!+#REF!+#REF!+#REF!</f>
        <v>#REF!</v>
      </c>
      <c r="D66" s="116" t="e">
        <f>#REF!+#REF!+#REF!+#REF!</f>
        <v>#REF!</v>
      </c>
      <c r="E66" s="116" t="e">
        <f>#REF!+#REF!+#REF!+#REF!</f>
        <v>#REF!</v>
      </c>
      <c r="F66" s="116" t="e">
        <f>#REF!+#REF!+#REF!+#REF!</f>
        <v>#REF!</v>
      </c>
      <c r="G66" s="204"/>
    </row>
    <row r="67" spans="1:7" x14ac:dyDescent="0.2">
      <c r="A67" s="179" t="s">
        <v>41</v>
      </c>
      <c r="B67" s="180" t="s">
        <v>42</v>
      </c>
      <c r="C67" s="116" t="e">
        <f>#REF!+#REF!+#REF!+#REF!</f>
        <v>#REF!</v>
      </c>
      <c r="D67" s="116" t="e">
        <f>#REF!+#REF!+#REF!+#REF!</f>
        <v>#REF!</v>
      </c>
      <c r="E67" s="116" t="e">
        <f>#REF!+#REF!+#REF!+#REF!</f>
        <v>#REF!</v>
      </c>
      <c r="F67" s="116" t="e">
        <f>#REF!+#REF!+#REF!+#REF!</f>
        <v>#REF!</v>
      </c>
      <c r="G67" s="204"/>
    </row>
    <row r="68" spans="1:7" x14ac:dyDescent="0.2">
      <c r="A68" s="179" t="s">
        <v>43</v>
      </c>
      <c r="B68" s="180" t="s">
        <v>44</v>
      </c>
      <c r="C68" s="116" t="e">
        <f>#REF!+#REF!+#REF!+#REF!</f>
        <v>#REF!</v>
      </c>
      <c r="D68" s="116" t="e">
        <f>#REF!+#REF!+#REF!+#REF!</f>
        <v>#REF!</v>
      </c>
      <c r="E68" s="116" t="e">
        <f>#REF!+#REF!+#REF!+#REF!</f>
        <v>#REF!</v>
      </c>
      <c r="F68" s="116" t="e">
        <f>#REF!+#REF!+#REF!+#REF!</f>
        <v>#REF!</v>
      </c>
      <c r="G68" s="204"/>
    </row>
    <row r="69" spans="1:7" x14ac:dyDescent="0.2">
      <c r="A69" s="179" t="s">
        <v>45</v>
      </c>
      <c r="B69" s="180" t="s">
        <v>46</v>
      </c>
      <c r="C69" s="116" t="e">
        <f>#REF!+#REF!+#REF!+#REF!</f>
        <v>#REF!</v>
      </c>
      <c r="D69" s="116" t="e">
        <f>#REF!+#REF!+#REF!+#REF!</f>
        <v>#REF!</v>
      </c>
      <c r="E69" s="116" t="e">
        <f>#REF!+#REF!+#REF!+#REF!</f>
        <v>#REF!</v>
      </c>
      <c r="F69" s="116" t="e">
        <f>#REF!+#REF!+#REF!+#REF!</f>
        <v>#REF!</v>
      </c>
      <c r="G69" s="204"/>
    </row>
    <row r="70" spans="1:7" x14ac:dyDescent="0.2">
      <c r="A70" s="179" t="s">
        <v>47</v>
      </c>
      <c r="B70" s="180" t="s">
        <v>48</v>
      </c>
      <c r="C70" s="116" t="e">
        <f>#REF!+#REF!+#REF!+#REF!</f>
        <v>#REF!</v>
      </c>
      <c r="D70" s="116" t="e">
        <f>#REF!+#REF!+#REF!+#REF!</f>
        <v>#REF!</v>
      </c>
      <c r="E70" s="116" t="e">
        <f>#REF!+#REF!+#REF!+#REF!</f>
        <v>#REF!</v>
      </c>
      <c r="F70" s="116" t="e">
        <f>#REF!+#REF!+#REF!+#REF!</f>
        <v>#REF!</v>
      </c>
      <c r="G70" s="116"/>
    </row>
    <row r="71" spans="1:7" x14ac:dyDescent="0.2">
      <c r="A71" s="117" t="s">
        <v>49</v>
      </c>
      <c r="B71" s="119" t="s">
        <v>50</v>
      </c>
      <c r="C71" s="116" t="e">
        <f>#REF!+#REF!+#REF!+#REF!</f>
        <v>#REF!</v>
      </c>
      <c r="D71" s="116" t="e">
        <f>#REF!+#REF!+#REF!+#REF!</f>
        <v>#REF!</v>
      </c>
      <c r="E71" s="116" t="e">
        <f>#REF!+#REF!+#REF!+#REF!</f>
        <v>#REF!</v>
      </c>
      <c r="F71" s="116" t="e">
        <f>#REF!+#REF!+#REF!+#REF!</f>
        <v>#REF!</v>
      </c>
      <c r="G71" s="152"/>
    </row>
    <row r="72" spans="1:7" x14ac:dyDescent="0.2">
      <c r="A72" s="179" t="s">
        <v>51</v>
      </c>
      <c r="B72" s="180" t="s">
        <v>52</v>
      </c>
      <c r="C72" s="116" t="e">
        <f>#REF!+#REF!+#REF!+#REF!</f>
        <v>#REF!</v>
      </c>
      <c r="D72" s="116" t="e">
        <f>#REF!+#REF!+#REF!+#REF!</f>
        <v>#REF!</v>
      </c>
      <c r="E72" s="116" t="e">
        <f>#REF!+#REF!+#REF!+#REF!</f>
        <v>#REF!</v>
      </c>
      <c r="F72" s="116" t="e">
        <f>#REF!+#REF!+#REF!+#REF!</f>
        <v>#REF!</v>
      </c>
      <c r="G72" s="152"/>
    </row>
    <row r="73" spans="1:7" x14ac:dyDescent="0.2">
      <c r="A73" s="179" t="s">
        <v>53</v>
      </c>
      <c r="B73" s="180" t="s">
        <v>54</v>
      </c>
      <c r="C73" s="116" t="e">
        <f>#REF!+#REF!+#REF!+#REF!</f>
        <v>#REF!</v>
      </c>
      <c r="D73" s="116" t="e">
        <f>#REF!+#REF!+#REF!+#REF!</f>
        <v>#REF!</v>
      </c>
      <c r="E73" s="116" t="e">
        <f>#REF!+#REF!+#REF!+#REF!</f>
        <v>#REF!</v>
      </c>
      <c r="F73" s="116" t="e">
        <f>#REF!+#REF!+#REF!+#REF!</f>
        <v>#REF!</v>
      </c>
      <c r="G73" s="152"/>
    </row>
    <row r="74" spans="1:7" x14ac:dyDescent="0.2">
      <c r="A74" s="179" t="s">
        <v>70</v>
      </c>
      <c r="B74" s="180" t="s">
        <v>71</v>
      </c>
      <c r="C74" s="116" t="e">
        <f>#REF!+#REF!+#REF!+#REF!</f>
        <v>#REF!</v>
      </c>
      <c r="D74" s="116" t="e">
        <f>#REF!+#REF!+#REF!+#REF!</f>
        <v>#REF!</v>
      </c>
      <c r="E74" s="116" t="e">
        <f>#REF!+#REF!+#REF!+#REF!</f>
        <v>#REF!</v>
      </c>
      <c r="F74" s="116" t="e">
        <f>#REF!+#REF!+#REF!+#REF!</f>
        <v>#REF!</v>
      </c>
      <c r="G74" s="152"/>
    </row>
    <row r="75" spans="1:7" x14ac:dyDescent="0.2">
      <c r="A75" s="179" t="s">
        <v>72</v>
      </c>
      <c r="B75" s="180" t="s">
        <v>73</v>
      </c>
      <c r="C75" s="116" t="e">
        <f>#REF!+#REF!+#REF!+#REF!</f>
        <v>#REF!</v>
      </c>
      <c r="D75" s="116" t="e">
        <f>#REF!+#REF!+#REF!+#REF!</f>
        <v>#REF!</v>
      </c>
      <c r="E75" s="116" t="e">
        <f>#REF!+#REF!+#REF!+#REF!</f>
        <v>#REF!</v>
      </c>
      <c r="F75" s="116" t="e">
        <f>#REF!+#REF!+#REF!+#REF!</f>
        <v>#REF!</v>
      </c>
      <c r="G75" s="152"/>
    </row>
    <row r="76" spans="1:7" x14ac:dyDescent="0.2">
      <c r="A76" s="179" t="s">
        <v>74</v>
      </c>
      <c r="B76" s="180" t="s">
        <v>75</v>
      </c>
      <c r="C76" s="116" t="e">
        <f>#REF!+#REF!+#REF!+#REF!</f>
        <v>#REF!</v>
      </c>
      <c r="D76" s="116" t="e">
        <f>#REF!+#REF!+#REF!+#REF!</f>
        <v>#REF!</v>
      </c>
      <c r="E76" s="116" t="e">
        <f>#REF!+#REF!+#REF!+#REF!</f>
        <v>#REF!</v>
      </c>
      <c r="F76" s="116" t="e">
        <f>#REF!+#REF!+#REF!+#REF!</f>
        <v>#REF!</v>
      </c>
      <c r="G76" s="152"/>
    </row>
    <row r="77" spans="1:7" x14ac:dyDescent="0.2">
      <c r="A77" s="179" t="s">
        <v>76</v>
      </c>
      <c r="B77" s="180" t="s">
        <v>77</v>
      </c>
      <c r="C77" s="116" t="e">
        <f>#REF!+#REF!+#REF!+#REF!</f>
        <v>#REF!</v>
      </c>
      <c r="D77" s="116" t="e">
        <f>#REF!+#REF!+#REF!+#REF!</f>
        <v>#REF!</v>
      </c>
      <c r="E77" s="116" t="e">
        <f>#REF!+#REF!+#REF!+#REF!</f>
        <v>#REF!</v>
      </c>
      <c r="F77" s="116" t="e">
        <f>#REF!+#REF!+#REF!+#REF!</f>
        <v>#REF!</v>
      </c>
      <c r="G77" s="152"/>
    </row>
    <row r="78" spans="1:7" x14ac:dyDescent="0.2">
      <c r="A78" s="117" t="s">
        <v>78</v>
      </c>
      <c r="B78" s="125" t="s">
        <v>79</v>
      </c>
      <c r="C78" s="116" t="e">
        <f>#REF!+#REF!+#REF!+#REF!</f>
        <v>#REF!</v>
      </c>
      <c r="D78" s="116" t="e">
        <f>#REF!+#REF!+#REF!+#REF!</f>
        <v>#REF!</v>
      </c>
      <c r="E78" s="116" t="e">
        <f>#REF!+#REF!+#REF!+#REF!</f>
        <v>#REF!</v>
      </c>
      <c r="F78" s="116" t="e">
        <f>#REF!+#REF!+#REF!+#REF!</f>
        <v>#REF!</v>
      </c>
      <c r="G78" s="152"/>
    </row>
    <row r="79" spans="1:7" x14ac:dyDescent="0.2">
      <c r="A79" s="117" t="s">
        <v>80</v>
      </c>
      <c r="B79" s="113" t="s">
        <v>81</v>
      </c>
      <c r="C79" s="116" t="e">
        <f>#REF!+#REF!+#REF!+#REF!</f>
        <v>#REF!</v>
      </c>
      <c r="D79" s="116" t="e">
        <f>#REF!+#REF!+#REF!+#REF!</f>
        <v>#REF!</v>
      </c>
      <c r="E79" s="116" t="e">
        <f>#REF!+#REF!+#REF!+#REF!</f>
        <v>#REF!</v>
      </c>
      <c r="F79" s="116" t="e">
        <f>#REF!+#REF!+#REF!+#REF!</f>
        <v>#REF!</v>
      </c>
      <c r="G79" s="152"/>
    </row>
    <row r="80" spans="1:7" x14ac:dyDescent="0.2">
      <c r="A80" s="117" t="s">
        <v>82</v>
      </c>
      <c r="B80" s="113" t="s">
        <v>83</v>
      </c>
      <c r="C80" s="116" t="e">
        <f>#REF!+#REF!+#REF!+#REF!</f>
        <v>#REF!</v>
      </c>
      <c r="D80" s="116" t="e">
        <f>#REF!+#REF!+#REF!+#REF!</f>
        <v>#REF!</v>
      </c>
      <c r="E80" s="116" t="e">
        <f>#REF!+#REF!+#REF!+#REF!</f>
        <v>#REF!</v>
      </c>
      <c r="F80" s="116" t="e">
        <f>#REF!+#REF!+#REF!+#REF!</f>
        <v>#REF!</v>
      </c>
      <c r="G80" s="152"/>
    </row>
    <row r="81" spans="1:8" x14ac:dyDescent="0.2">
      <c r="A81" s="179" t="s">
        <v>84</v>
      </c>
      <c r="B81" s="180" t="s">
        <v>85</v>
      </c>
      <c r="C81" s="116" t="e">
        <f>#REF!+#REF!+#REF!+#REF!</f>
        <v>#REF!</v>
      </c>
      <c r="D81" s="116" t="e">
        <f>#REF!+#REF!+#REF!+#REF!</f>
        <v>#REF!</v>
      </c>
      <c r="E81" s="116" t="e">
        <f>#REF!+#REF!+#REF!+#REF!</f>
        <v>#REF!</v>
      </c>
      <c r="F81" s="116" t="e">
        <f>#REF!+#REF!+#REF!+#REF!</f>
        <v>#REF!</v>
      </c>
      <c r="G81" s="190"/>
    </row>
    <row r="82" spans="1:8" x14ac:dyDescent="0.2">
      <c r="A82" s="179" t="s">
        <v>86</v>
      </c>
      <c r="B82" s="180" t="s">
        <v>87</v>
      </c>
      <c r="C82" s="116" t="e">
        <f>#REF!+#REF!+#REF!+#REF!</f>
        <v>#REF!</v>
      </c>
      <c r="D82" s="116" t="e">
        <f>#REF!+#REF!+#REF!+#REF!</f>
        <v>#REF!</v>
      </c>
      <c r="E82" s="116" t="e">
        <f>#REF!+#REF!+#REF!+#REF!</f>
        <v>#REF!</v>
      </c>
      <c r="F82" s="116" t="e">
        <f>#REF!+#REF!+#REF!+#REF!</f>
        <v>#REF!</v>
      </c>
      <c r="G82" s="190"/>
    </row>
    <row r="83" spans="1:8" x14ac:dyDescent="0.2">
      <c r="A83" s="179" t="s">
        <v>88</v>
      </c>
      <c r="B83" s="180" t="s">
        <v>89</v>
      </c>
      <c r="C83" s="116" t="e">
        <f>#REF!+#REF!+#REF!+#REF!</f>
        <v>#REF!</v>
      </c>
      <c r="D83" s="116" t="e">
        <f>#REF!+#REF!+#REF!+#REF!</f>
        <v>#REF!</v>
      </c>
      <c r="E83" s="116" t="e">
        <f>#REF!+#REF!+#REF!+#REF!</f>
        <v>#REF!</v>
      </c>
      <c r="F83" s="116" t="e">
        <f>#REF!+#REF!+#REF!+#REF!</f>
        <v>#REF!</v>
      </c>
      <c r="G83" s="190"/>
    </row>
    <row r="84" spans="1:8" hidden="1" x14ac:dyDescent="0.2">
      <c r="A84" s="117" t="s">
        <v>90</v>
      </c>
      <c r="B84" s="113" t="s">
        <v>91</v>
      </c>
      <c r="C84" s="116" t="e">
        <f>#REF!+#REF!+#REF!+#REF!</f>
        <v>#REF!</v>
      </c>
      <c r="D84" s="116" t="e">
        <f>#REF!+#REF!+#REF!+#REF!</f>
        <v>#REF!</v>
      </c>
      <c r="E84" s="116" t="e">
        <f>#REF!+#REF!+#REF!+#REF!</f>
        <v>#REF!</v>
      </c>
      <c r="F84" s="116" t="e">
        <f>#REF!+#REF!+#REF!+#REF!</f>
        <v>#REF!</v>
      </c>
      <c r="G84" s="116"/>
    </row>
    <row r="85" spans="1:8" x14ac:dyDescent="0.2">
      <c r="A85" s="117" t="s">
        <v>92</v>
      </c>
      <c r="B85" s="113" t="s">
        <v>93</v>
      </c>
      <c r="C85" s="116" t="e">
        <f>#REF!+#REF!+#REF!+#REF!</f>
        <v>#REF!</v>
      </c>
      <c r="D85" s="116" t="e">
        <f>#REF!+#REF!+#REF!+#REF!</f>
        <v>#REF!</v>
      </c>
      <c r="E85" s="116" t="e">
        <f>#REF!+#REF!+#REF!+#REF!</f>
        <v>#REF!</v>
      </c>
      <c r="F85" s="116" t="e">
        <f>#REF!+#REF!+#REF!+#REF!</f>
        <v>#REF!</v>
      </c>
      <c r="G85" s="152"/>
    </row>
    <row r="86" spans="1:8" hidden="1" x14ac:dyDescent="0.2">
      <c r="A86" s="179" t="s">
        <v>94</v>
      </c>
      <c r="B86" s="180" t="s">
        <v>95</v>
      </c>
      <c r="C86" s="116" t="e">
        <f>#REF!+#REF!+#REF!+#REF!</f>
        <v>#REF!</v>
      </c>
      <c r="D86" s="116" t="e">
        <f>#REF!+#REF!+#REF!+#REF!</f>
        <v>#REF!</v>
      </c>
      <c r="E86" s="116" t="e">
        <f>#REF!+#REF!+#REF!+#REF!</f>
        <v>#REF!</v>
      </c>
      <c r="F86" s="116" t="e">
        <f>#REF!+#REF!+#REF!+#REF!</f>
        <v>#REF!</v>
      </c>
      <c r="G86" s="116"/>
    </row>
    <row r="87" spans="1:8" hidden="1" x14ac:dyDescent="0.2">
      <c r="A87" s="179" t="s">
        <v>96</v>
      </c>
      <c r="B87" s="180" t="s">
        <v>97</v>
      </c>
      <c r="C87" s="116" t="e">
        <f>#REF!+#REF!+#REF!+#REF!</f>
        <v>#REF!</v>
      </c>
      <c r="D87" s="116" t="e">
        <f>#REF!+#REF!+#REF!+#REF!</f>
        <v>#REF!</v>
      </c>
      <c r="E87" s="116" t="e">
        <f>#REF!+#REF!+#REF!+#REF!</f>
        <v>#REF!</v>
      </c>
      <c r="F87" s="116" t="e">
        <f>#REF!+#REF!+#REF!+#REF!</f>
        <v>#REF!</v>
      </c>
      <c r="G87" s="116"/>
    </row>
    <row r="88" spans="1:8" x14ac:dyDescent="0.2">
      <c r="A88" s="179" t="s">
        <v>98</v>
      </c>
      <c r="B88" s="180" t="s">
        <v>99</v>
      </c>
      <c r="C88" s="116" t="e">
        <f>#REF!+#REF!+#REF!+#REF!</f>
        <v>#REF!</v>
      </c>
      <c r="D88" s="116" t="e">
        <f>#REF!+#REF!+#REF!+#REF!</f>
        <v>#REF!</v>
      </c>
      <c r="E88" s="116" t="e">
        <f>#REF!+#REF!+#REF!+#REF!</f>
        <v>#REF!</v>
      </c>
      <c r="F88" s="116" t="e">
        <f>#REF!+#REF!+#REF!+#REF!</f>
        <v>#REF!</v>
      </c>
      <c r="G88" s="190"/>
    </row>
    <row r="89" spans="1:8" x14ac:dyDescent="0.2">
      <c r="A89" s="179" t="s">
        <v>100</v>
      </c>
      <c r="B89" s="180" t="s">
        <v>101</v>
      </c>
      <c r="C89" s="116" t="e">
        <f>#REF!+#REF!+#REF!+#REF!</f>
        <v>#REF!</v>
      </c>
      <c r="D89" s="116" t="e">
        <f>#REF!+#REF!+#REF!+#REF!</f>
        <v>#REF!</v>
      </c>
      <c r="E89" s="116" t="e">
        <f>#REF!+#REF!+#REF!+#REF!</f>
        <v>#REF!</v>
      </c>
      <c r="F89" s="116" t="e">
        <f>#REF!+#REF!+#REF!+#REF!</f>
        <v>#REF!</v>
      </c>
      <c r="G89" s="239"/>
    </row>
    <row r="90" spans="1:8" x14ac:dyDescent="0.2">
      <c r="A90" s="179" t="s">
        <v>102</v>
      </c>
      <c r="B90" s="180" t="s">
        <v>103</v>
      </c>
      <c r="C90" s="116" t="e">
        <f>#REF!+#REF!+#REF!+#REF!</f>
        <v>#REF!</v>
      </c>
      <c r="D90" s="116" t="e">
        <f>#REF!+#REF!+#REF!+#REF!</f>
        <v>#REF!</v>
      </c>
      <c r="E90" s="116" t="e">
        <f>#REF!+#REF!+#REF!+#REF!</f>
        <v>#REF!</v>
      </c>
      <c r="F90" s="116" t="e">
        <f>#REF!+#REF!+#REF!+#REF!</f>
        <v>#REF!</v>
      </c>
      <c r="G90" s="116"/>
    </row>
    <row r="91" spans="1:8" x14ac:dyDescent="0.2">
      <c r="A91" s="117" t="s">
        <v>104</v>
      </c>
      <c r="B91" s="113" t="s">
        <v>105</v>
      </c>
      <c r="C91" s="116" t="e">
        <f>#REF!+#REF!+#REF!+#REF!</f>
        <v>#REF!</v>
      </c>
      <c r="D91" s="116" t="e">
        <f>#REF!+#REF!+#REF!+#REF!</f>
        <v>#REF!</v>
      </c>
      <c r="E91" s="116" t="e">
        <f>#REF!+#REF!+#REF!+#REF!</f>
        <v>#REF!</v>
      </c>
      <c r="F91" s="116" t="e">
        <f>#REF!+#REF!+#REF!+#REF!</f>
        <v>#REF!</v>
      </c>
      <c r="G91" s="152"/>
      <c r="H91" s="120"/>
    </row>
    <row r="92" spans="1:8" x14ac:dyDescent="0.2">
      <c r="A92" s="117" t="s">
        <v>106</v>
      </c>
      <c r="B92" s="113" t="s">
        <v>107</v>
      </c>
      <c r="C92" s="116" t="e">
        <f>#REF!+#REF!+#REF!+#REF!</f>
        <v>#REF!</v>
      </c>
      <c r="D92" s="116" t="e">
        <f>#REF!+#REF!+#REF!+#REF!</f>
        <v>#REF!</v>
      </c>
      <c r="E92" s="116" t="e">
        <f>#REF!+#REF!+#REF!+#REF!</f>
        <v>#REF!</v>
      </c>
      <c r="F92" s="116" t="e">
        <f>#REF!+#REF!+#REF!+#REF!</f>
        <v>#REF!</v>
      </c>
      <c r="G92" s="116"/>
    </row>
    <row r="93" spans="1:8" x14ac:dyDescent="0.2">
      <c r="A93" s="117" t="s">
        <v>108</v>
      </c>
      <c r="B93" s="113" t="s">
        <v>109</v>
      </c>
      <c r="C93" s="116" t="e">
        <f>#REF!+#REF!+#REF!+#REF!</f>
        <v>#REF!</v>
      </c>
      <c r="D93" s="116" t="e">
        <f>#REF!+#REF!+#REF!+#REF!</f>
        <v>#REF!</v>
      </c>
      <c r="E93" s="116" t="e">
        <f>#REF!+#REF!+#REF!+#REF!</f>
        <v>#REF!</v>
      </c>
      <c r="F93" s="116" t="e">
        <f>#REF!+#REF!+#REF!+#REF!</f>
        <v>#REF!</v>
      </c>
      <c r="G93" s="116"/>
    </row>
    <row r="94" spans="1:8" x14ac:dyDescent="0.2">
      <c r="A94" s="117" t="s">
        <v>110</v>
      </c>
      <c r="B94" s="113" t="s">
        <v>111</v>
      </c>
      <c r="C94" s="116" t="e">
        <f>#REF!+#REF!+#REF!+#REF!</f>
        <v>#REF!</v>
      </c>
      <c r="D94" s="116" t="e">
        <f>#REF!+#REF!+#REF!+#REF!</f>
        <v>#REF!</v>
      </c>
      <c r="E94" s="116" t="e">
        <f>#REF!+#REF!+#REF!+#REF!</f>
        <v>#REF!</v>
      </c>
      <c r="F94" s="116" t="e">
        <f>#REF!+#REF!+#REF!+#REF!</f>
        <v>#REF!</v>
      </c>
      <c r="G94" s="116"/>
    </row>
    <row r="95" spans="1:8" x14ac:dyDescent="0.2">
      <c r="A95" s="114" t="s">
        <v>189</v>
      </c>
      <c r="B95" s="115" t="s">
        <v>188</v>
      </c>
      <c r="C95" s="116" t="e">
        <f>#REF!+#REF!+#REF!+#REF!</f>
        <v>#REF!</v>
      </c>
      <c r="D95" s="116" t="e">
        <f>#REF!+#REF!+#REF!+#REF!</f>
        <v>#REF!</v>
      </c>
      <c r="E95" s="116" t="e">
        <f>#REF!+#REF!+#REF!+#REF!</f>
        <v>#REF!</v>
      </c>
      <c r="F95" s="116" t="e">
        <f>#REF!+#REF!+#REF!+#REF!</f>
        <v>#REF!</v>
      </c>
      <c r="G95" s="116"/>
    </row>
    <row r="96" spans="1:8" x14ac:dyDescent="0.2">
      <c r="A96" s="117" t="s">
        <v>112</v>
      </c>
      <c r="B96" s="113" t="s">
        <v>113</v>
      </c>
      <c r="C96" s="116" t="e">
        <f>#REF!+#REF!+#REF!+#REF!</f>
        <v>#REF!</v>
      </c>
      <c r="D96" s="116" t="e">
        <f>#REF!+#REF!+#REF!+#REF!</f>
        <v>#REF!</v>
      </c>
      <c r="E96" s="116" t="e">
        <f>#REF!+#REF!+#REF!+#REF!</f>
        <v>#REF!</v>
      </c>
      <c r="F96" s="116" t="e">
        <f>#REF!+#REF!+#REF!+#REF!</f>
        <v>#REF!</v>
      </c>
      <c r="G96" s="116"/>
    </row>
    <row r="97" spans="1:9" x14ac:dyDescent="0.2">
      <c r="A97" s="117" t="s">
        <v>114</v>
      </c>
      <c r="B97" s="113" t="s">
        <v>115</v>
      </c>
      <c r="C97" s="116" t="e">
        <f>#REF!+#REF!+#REF!+#REF!</f>
        <v>#REF!</v>
      </c>
      <c r="D97" s="116" t="e">
        <f>#REF!+#REF!+#REF!+#REF!</f>
        <v>#REF!</v>
      </c>
      <c r="E97" s="116" t="e">
        <f>#REF!+#REF!+#REF!+#REF!</f>
        <v>#REF!</v>
      </c>
      <c r="F97" s="116" t="e">
        <f>#REF!+#REF!+#REF!+#REF!</f>
        <v>#REF!</v>
      </c>
      <c r="G97" s="116"/>
    </row>
    <row r="98" spans="1:9" x14ac:dyDescent="0.2">
      <c r="A98" s="114" t="s">
        <v>181</v>
      </c>
      <c r="B98" s="126" t="s">
        <v>179</v>
      </c>
      <c r="C98" s="116" t="e">
        <f>#REF!+#REF!+#REF!+#REF!</f>
        <v>#REF!</v>
      </c>
      <c r="D98" s="116" t="e">
        <f>#REF!+#REF!+#REF!+#REF!</f>
        <v>#REF!</v>
      </c>
      <c r="E98" s="116" t="e">
        <f>#REF!+#REF!+#REF!+#REF!</f>
        <v>#REF!</v>
      </c>
      <c r="F98" s="116" t="e">
        <f>#REF!+#REF!+#REF!+#REF!</f>
        <v>#REF!</v>
      </c>
      <c r="G98" s="116"/>
    </row>
    <row r="99" spans="1:9" x14ac:dyDescent="0.2">
      <c r="A99" s="117" t="s">
        <v>116</v>
      </c>
      <c r="B99" s="113" t="s">
        <v>117</v>
      </c>
      <c r="C99" s="116" t="e">
        <f>#REF!+#REF!+#REF!+#REF!</f>
        <v>#REF!</v>
      </c>
      <c r="D99" s="116" t="e">
        <f>#REF!+#REF!+#REF!+#REF!</f>
        <v>#REF!</v>
      </c>
      <c r="E99" s="116" t="e">
        <f>#REF!+#REF!+#REF!+#REF!</f>
        <v>#REF!</v>
      </c>
      <c r="F99" s="116" t="e">
        <f>#REF!+#REF!+#REF!+#REF!</f>
        <v>#REF!</v>
      </c>
      <c r="G99" s="116"/>
    </row>
    <row r="100" spans="1:9" x14ac:dyDescent="0.2">
      <c r="A100" s="117" t="s">
        <v>118</v>
      </c>
      <c r="B100" s="119" t="s">
        <v>119</v>
      </c>
      <c r="C100" s="116" t="e">
        <f>#REF!+#REF!+#REF!+#REF!</f>
        <v>#REF!</v>
      </c>
      <c r="D100" s="116" t="e">
        <f>#REF!+#REF!+#REF!+#REF!</f>
        <v>#REF!</v>
      </c>
      <c r="E100" s="116" t="e">
        <f>#REF!+#REF!+#REF!+#REF!</f>
        <v>#REF!</v>
      </c>
      <c r="F100" s="116" t="e">
        <f>#REF!+#REF!+#REF!+#REF!</f>
        <v>#REF!</v>
      </c>
      <c r="G100" s="116"/>
    </row>
    <row r="101" spans="1:9" x14ac:dyDescent="0.2">
      <c r="A101" s="117" t="s">
        <v>120</v>
      </c>
      <c r="B101" s="119" t="s">
        <v>125</v>
      </c>
      <c r="C101" s="116" t="e">
        <f>#REF!+#REF!+#REF!+#REF!</f>
        <v>#REF!</v>
      </c>
      <c r="D101" s="116" t="e">
        <f>#REF!+#REF!+#REF!+#REF!</f>
        <v>#REF!</v>
      </c>
      <c r="E101" s="116" t="e">
        <f>#REF!+#REF!+#REF!+#REF!</f>
        <v>#REF!</v>
      </c>
      <c r="F101" s="116" t="e">
        <f>#REF!+#REF!+#REF!+#REF!</f>
        <v>#REF!</v>
      </c>
      <c r="G101" s="116"/>
    </row>
    <row r="102" spans="1:9" x14ac:dyDescent="0.2">
      <c r="A102" s="127"/>
      <c r="B102" s="115" t="s">
        <v>182</v>
      </c>
      <c r="C102" s="116" t="e">
        <f>#REF!+#REF!+#REF!+#REF!</f>
        <v>#REF!</v>
      </c>
      <c r="D102" s="116" t="e">
        <f>#REF!+#REF!+#REF!+#REF!</f>
        <v>#REF!</v>
      </c>
      <c r="E102" s="116" t="e">
        <f>#REF!+#REF!+#REF!+#REF!</f>
        <v>#REF!</v>
      </c>
      <c r="F102" s="116" t="e">
        <f>#REF!+#REF!+#REF!+#REF!</f>
        <v>#REF!</v>
      </c>
      <c r="G102" s="116"/>
    </row>
    <row r="103" spans="1:9" x14ac:dyDescent="0.2">
      <c r="A103" s="117" t="s">
        <v>126</v>
      </c>
      <c r="B103" s="113" t="s">
        <v>127</v>
      </c>
      <c r="C103" s="116" t="e">
        <f>#REF!+#REF!+#REF!+#REF!</f>
        <v>#REF!</v>
      </c>
      <c r="D103" s="116" t="e">
        <f>#REF!+#REF!+#REF!+#REF!</f>
        <v>#REF!</v>
      </c>
      <c r="E103" s="116" t="e">
        <f>#REF!+#REF!+#REF!+#REF!</f>
        <v>#REF!</v>
      </c>
      <c r="F103" s="116" t="e">
        <f>#REF!+#REF!+#REF!+#REF!</f>
        <v>#REF!</v>
      </c>
      <c r="G103" s="116"/>
    </row>
    <row r="104" spans="1:9" x14ac:dyDescent="0.2">
      <c r="A104" s="112"/>
      <c r="B104" s="112"/>
      <c r="C104" s="116" t="e">
        <f>#REF!+#REF!+#REF!+#REF!</f>
        <v>#REF!</v>
      </c>
      <c r="D104" s="116" t="e">
        <f>#REF!+#REF!+#REF!+#REF!</f>
        <v>#REF!</v>
      </c>
      <c r="E104" s="116" t="e">
        <f>#REF!+#REF!+#REF!+#REF!</f>
        <v>#REF!</v>
      </c>
      <c r="F104" s="116" t="e">
        <f>#REF!+#REF!+#REF!+#REF!</f>
        <v>#REF!</v>
      </c>
      <c r="G104" s="116"/>
    </row>
    <row r="105" spans="1:9" x14ac:dyDescent="0.2">
      <c r="A105" s="128"/>
      <c r="B105" s="129" t="s">
        <v>128</v>
      </c>
      <c r="C105" s="116" t="e">
        <f>#REF!+#REF!+#REF!+#REF!</f>
        <v>#REF!</v>
      </c>
      <c r="D105" s="116" t="e">
        <f>#REF!+#REF!+#REF!+#REF!</f>
        <v>#REF!</v>
      </c>
      <c r="E105" s="116" t="e">
        <f>#REF!+#REF!+#REF!+#REF!</f>
        <v>#REF!</v>
      </c>
      <c r="F105" s="116" t="e">
        <f>#REF!+#REF!+#REF!+#REF!</f>
        <v>#REF!</v>
      </c>
      <c r="G105" s="185"/>
    </row>
    <row r="106" spans="1:9" x14ac:dyDescent="0.2">
      <c r="A106" s="128"/>
      <c r="B106" s="129"/>
      <c r="C106" s="116"/>
      <c r="D106" s="116"/>
      <c r="E106" s="67" t="e">
        <f>+D105+F105</f>
        <v>#REF!</v>
      </c>
      <c r="F106" s="198" t="s">
        <v>285</v>
      </c>
      <c r="G106" s="120"/>
    </row>
    <row r="107" spans="1:9" x14ac:dyDescent="0.2">
      <c r="A107" s="128"/>
      <c r="B107" s="129"/>
      <c r="C107" s="116"/>
      <c r="D107" s="116"/>
      <c r="E107" s="67" t="e">
        <f>-E106+E105</f>
        <v>#REF!</v>
      </c>
      <c r="F107" s="59" t="s">
        <v>286</v>
      </c>
      <c r="G107" s="120"/>
    </row>
    <row r="108" spans="1:9" x14ac:dyDescent="0.2">
      <c r="A108" s="130"/>
      <c r="B108" s="113" t="s">
        <v>129</v>
      </c>
      <c r="C108" s="116" t="e">
        <f>#REF!+#REF!+#REF!+#REF!</f>
        <v>#REF!</v>
      </c>
      <c r="D108" s="116" t="e">
        <f>#REF!+#REF!+#REF!+#REF!</f>
        <v>#REF!</v>
      </c>
      <c r="E108" s="116" t="e">
        <f>#REF!+#REF!+#REF!+#REF!</f>
        <v>#REF!</v>
      </c>
      <c r="F108" s="116" t="e">
        <f>#REF!+#REF!+#REF!+#REF!</f>
        <v>#REF!</v>
      </c>
      <c r="G108" s="152"/>
    </row>
    <row r="109" spans="1:9" x14ac:dyDescent="0.2">
      <c r="A109" s="130" t="s">
        <v>156</v>
      </c>
      <c r="B109" s="131" t="s">
        <v>130</v>
      </c>
      <c r="C109" s="116" t="e">
        <f>#REF!+#REF!+#REF!+#REF!</f>
        <v>#REF!</v>
      </c>
      <c r="D109" s="116" t="e">
        <f>#REF!+#REF!+#REF!+#REF!</f>
        <v>#REF!</v>
      </c>
      <c r="E109" s="116" t="e">
        <f>#REF!+#REF!+#REF!+#REF!</f>
        <v>#REF!</v>
      </c>
      <c r="F109" s="116" t="e">
        <f>#REF!+#REF!+#REF!+#REF!</f>
        <v>#REF!</v>
      </c>
      <c r="G109" s="163"/>
    </row>
    <row r="110" spans="1:9" x14ac:dyDescent="0.2">
      <c r="A110" s="181" t="s">
        <v>312</v>
      </c>
      <c r="B110" s="182" t="s">
        <v>313</v>
      </c>
      <c r="C110" s="116" t="e">
        <f>#REF!+#REF!+#REF!+#REF!</f>
        <v>#REF!</v>
      </c>
      <c r="D110" s="116" t="e">
        <f>#REF!+#REF!+#REF!+#REF!</f>
        <v>#REF!</v>
      </c>
      <c r="E110" s="116" t="e">
        <f>#REF!+#REF!+#REF!+#REF!</f>
        <v>#REF!</v>
      </c>
      <c r="F110" s="116" t="e">
        <f>#REF!+#REF!+#REF!+#REF!</f>
        <v>#REF!</v>
      </c>
      <c r="G110" s="239"/>
      <c r="H110" s="124"/>
      <c r="I110" s="124"/>
    </row>
    <row r="111" spans="1:9" x14ac:dyDescent="0.2">
      <c r="A111" s="181" t="s">
        <v>299</v>
      </c>
      <c r="B111" s="182" t="s">
        <v>300</v>
      </c>
      <c r="C111" s="116" t="e">
        <f>#REF!+#REF!+#REF!+#REF!</f>
        <v>#REF!</v>
      </c>
      <c r="D111" s="116" t="e">
        <f>#REF!+#REF!+#REF!+#REF!</f>
        <v>#REF!</v>
      </c>
      <c r="E111" s="116" t="e">
        <f>#REF!+#REF!+#REF!+#REF!</f>
        <v>#REF!</v>
      </c>
      <c r="F111" s="116" t="e">
        <f>#REF!+#REF!+#REF!+#REF!</f>
        <v>#REF!</v>
      </c>
      <c r="G111" s="190"/>
      <c r="H111" s="124"/>
      <c r="I111" s="124"/>
    </row>
    <row r="112" spans="1:9" x14ac:dyDescent="0.2">
      <c r="A112" s="181" t="s">
        <v>297</v>
      </c>
      <c r="B112" s="182" t="s">
        <v>298</v>
      </c>
      <c r="C112" s="116" t="e">
        <f>#REF!+#REF!+#REF!+#REF!</f>
        <v>#REF!</v>
      </c>
      <c r="D112" s="116" t="e">
        <f>#REF!+#REF!+#REF!+#REF!</f>
        <v>#REF!</v>
      </c>
      <c r="E112" s="116" t="e">
        <f>#REF!+#REF!+#REF!+#REF!</f>
        <v>#REF!</v>
      </c>
      <c r="F112" s="116" t="e">
        <f>#REF!+#REF!+#REF!+#REF!</f>
        <v>#REF!</v>
      </c>
      <c r="G112" s="239"/>
      <c r="H112" s="124"/>
      <c r="I112" s="124"/>
    </row>
    <row r="113" spans="1:9" x14ac:dyDescent="0.2">
      <c r="A113" s="181" t="s">
        <v>292</v>
      </c>
      <c r="B113" s="182" t="s">
        <v>293</v>
      </c>
      <c r="C113" s="116" t="e">
        <f>#REF!+#REF!+#REF!+#REF!</f>
        <v>#REF!</v>
      </c>
      <c r="D113" s="116" t="e">
        <f>#REF!+#REF!+#REF!+#REF!</f>
        <v>#REF!</v>
      </c>
      <c r="E113" s="116" t="e">
        <f>#REF!+#REF!+#REF!+#REF!</f>
        <v>#REF!</v>
      </c>
      <c r="F113" s="116" t="e">
        <f>#REF!+#REF!+#REF!+#REF!</f>
        <v>#REF!</v>
      </c>
      <c r="G113" s="239"/>
      <c r="H113" s="124"/>
      <c r="I113" s="124"/>
    </row>
    <row r="114" spans="1:9" x14ac:dyDescent="0.2">
      <c r="A114" s="181" t="s">
        <v>290</v>
      </c>
      <c r="B114" s="182" t="s">
        <v>291</v>
      </c>
      <c r="C114" s="116" t="e">
        <f>#REF!+#REF!+#REF!+#REF!</f>
        <v>#REF!</v>
      </c>
      <c r="D114" s="116" t="e">
        <f>#REF!+#REF!+#REF!+#REF!</f>
        <v>#REF!</v>
      </c>
      <c r="E114" s="116" t="e">
        <f>#REF!+#REF!+#REF!+#REF!</f>
        <v>#REF!</v>
      </c>
      <c r="F114" s="116" t="e">
        <f>#REF!+#REF!+#REF!+#REF!</f>
        <v>#REF!</v>
      </c>
      <c r="G114" s="239"/>
      <c r="H114" s="124"/>
      <c r="I114" s="124"/>
    </row>
    <row r="115" spans="1:9" x14ac:dyDescent="0.2">
      <c r="A115" s="181" t="s">
        <v>296</v>
      </c>
      <c r="B115" s="182" t="s">
        <v>301</v>
      </c>
      <c r="C115" s="116" t="e">
        <f>#REF!+#REF!+#REF!+#REF!</f>
        <v>#REF!</v>
      </c>
      <c r="D115" s="116" t="e">
        <f>#REF!+#REF!+#REF!+#REF!</f>
        <v>#REF!</v>
      </c>
      <c r="E115" s="116" t="e">
        <f>#REF!+#REF!+#REF!+#REF!</f>
        <v>#REF!</v>
      </c>
      <c r="F115" s="116" t="e">
        <f>#REF!+#REF!+#REF!+#REF!</f>
        <v>#REF!</v>
      </c>
      <c r="G115" s="239"/>
      <c r="H115" s="124"/>
      <c r="I115" s="124"/>
    </row>
    <row r="116" spans="1:9" x14ac:dyDescent="0.2">
      <c r="A116" s="181" t="s">
        <v>294</v>
      </c>
      <c r="B116" s="182" t="s">
        <v>295</v>
      </c>
      <c r="C116" s="116" t="e">
        <f>#REF!+#REF!+#REF!+#REF!</f>
        <v>#REF!</v>
      </c>
      <c r="D116" s="116" t="e">
        <f>#REF!+#REF!+#REF!+#REF!</f>
        <v>#REF!</v>
      </c>
      <c r="E116" s="116" t="e">
        <f>#REF!+#REF!+#REF!+#REF!</f>
        <v>#REF!</v>
      </c>
      <c r="F116" s="116" t="e">
        <f>#REF!+#REF!+#REF!+#REF!</f>
        <v>#REF!</v>
      </c>
      <c r="G116" s="239"/>
      <c r="H116" s="124"/>
      <c r="I116" s="124"/>
    </row>
    <row r="117" spans="1:9" x14ac:dyDescent="0.2">
      <c r="A117" s="181" t="s">
        <v>310</v>
      </c>
      <c r="B117" s="182" t="s">
        <v>311</v>
      </c>
      <c r="C117" s="116" t="e">
        <f>#REF!+#REF!+#REF!+#REF!</f>
        <v>#REF!</v>
      </c>
      <c r="D117" s="116" t="e">
        <f>#REF!+#REF!+#REF!+#REF!</f>
        <v>#REF!</v>
      </c>
      <c r="E117" s="116" t="e">
        <f>#REF!+#REF!+#REF!+#REF!</f>
        <v>#REF!</v>
      </c>
      <c r="F117" s="116" t="e">
        <f>#REF!+#REF!+#REF!+#REF!</f>
        <v>#REF!</v>
      </c>
      <c r="G117" s="239"/>
      <c r="H117" s="124"/>
      <c r="I117" s="124"/>
    </row>
    <row r="118" spans="1:9" x14ac:dyDescent="0.2">
      <c r="A118" s="182" t="s">
        <v>308</v>
      </c>
      <c r="B118" s="182" t="s">
        <v>309</v>
      </c>
      <c r="C118" s="116" t="e">
        <f>#REF!+#REF!+#REF!+#REF!</f>
        <v>#REF!</v>
      </c>
      <c r="D118" s="116" t="e">
        <f>#REF!+#REF!+#REF!+#REF!</f>
        <v>#REF!</v>
      </c>
      <c r="E118" s="116" t="e">
        <f>#REF!+#REF!+#REF!+#REF!</f>
        <v>#REF!</v>
      </c>
      <c r="F118" s="116" t="e">
        <f>#REF!+#REF!+#REF!+#REF!</f>
        <v>#REF!</v>
      </c>
      <c r="G118" s="239"/>
      <c r="H118" s="124"/>
      <c r="I118" s="124"/>
    </row>
    <row r="119" spans="1:9" x14ac:dyDescent="0.2">
      <c r="A119" s="140" t="s">
        <v>157</v>
      </c>
      <c r="B119" s="170" t="s">
        <v>133</v>
      </c>
      <c r="C119" s="116" t="e">
        <f>#REF!+#REF!+#REF!+#REF!</f>
        <v>#REF!</v>
      </c>
      <c r="D119" s="116" t="e">
        <f>#REF!+#REF!+#REF!+#REF!</f>
        <v>#REF!</v>
      </c>
      <c r="E119" s="116" t="e">
        <f>#REF!+#REF!+#REF!+#REF!</f>
        <v>#REF!</v>
      </c>
      <c r="F119" s="116" t="e">
        <f>#REF!+#REF!+#REF!+#REF!</f>
        <v>#REF!</v>
      </c>
      <c r="G119" s="163"/>
      <c r="H119" s="124"/>
      <c r="I119" s="124"/>
    </row>
    <row r="120" spans="1:9" hidden="1" x14ac:dyDescent="0.2">
      <c r="A120" s="181" t="s">
        <v>173</v>
      </c>
      <c r="B120" s="182" t="s">
        <v>135</v>
      </c>
      <c r="C120" s="116" t="e">
        <f>#REF!+#REF!+#REF!+#REF!</f>
        <v>#REF!</v>
      </c>
      <c r="D120" s="116" t="e">
        <f>#REF!+#REF!+#REF!+#REF!</f>
        <v>#REF!</v>
      </c>
      <c r="E120" s="116" t="e">
        <f>#REF!+#REF!+#REF!+#REF!</f>
        <v>#REF!</v>
      </c>
      <c r="F120" s="116" t="e">
        <f>#REF!+#REF!+#REF!+#REF!</f>
        <v>#REF!</v>
      </c>
      <c r="G120" s="116"/>
      <c r="H120" s="124"/>
      <c r="I120" s="124"/>
    </row>
    <row r="121" spans="1:9" hidden="1" x14ac:dyDescent="0.2">
      <c r="A121" s="181" t="s">
        <v>173</v>
      </c>
      <c r="B121" s="182" t="s">
        <v>138</v>
      </c>
      <c r="C121" s="116" t="e">
        <f>#REF!+#REF!+#REF!+#REF!</f>
        <v>#REF!</v>
      </c>
      <c r="D121" s="116" t="e">
        <f>#REF!+#REF!+#REF!+#REF!</f>
        <v>#REF!</v>
      </c>
      <c r="E121" s="116" t="e">
        <f>#REF!+#REF!+#REF!+#REF!</f>
        <v>#REF!</v>
      </c>
      <c r="F121" s="116" t="e">
        <f>#REF!+#REF!+#REF!+#REF!</f>
        <v>#REF!</v>
      </c>
      <c r="G121" s="116"/>
      <c r="H121" s="124"/>
      <c r="I121" s="124"/>
    </row>
    <row r="122" spans="1:9" x14ac:dyDescent="0.2">
      <c r="A122" s="181" t="s">
        <v>173</v>
      </c>
      <c r="B122" s="182" t="s">
        <v>136</v>
      </c>
      <c r="C122" s="116" t="e">
        <f>#REF!+#REF!+#REF!+#REF!</f>
        <v>#REF!</v>
      </c>
      <c r="D122" s="116" t="e">
        <f>#REF!+#REF!+#REF!+#REF!</f>
        <v>#REF!</v>
      </c>
      <c r="E122" s="116" t="e">
        <f>#REF!+#REF!+#REF!+#REF!</f>
        <v>#REF!</v>
      </c>
      <c r="F122" s="116" t="e">
        <f>#REF!+#REF!+#REF!+#REF!</f>
        <v>#REF!</v>
      </c>
      <c r="G122" s="190"/>
      <c r="H122" s="124"/>
      <c r="I122" s="124"/>
    </row>
    <row r="123" spans="1:9" x14ac:dyDescent="0.2">
      <c r="A123" s="181" t="s">
        <v>173</v>
      </c>
      <c r="B123" s="182" t="s">
        <v>307</v>
      </c>
      <c r="C123" s="116" t="e">
        <f>#REF!+#REF!+#REF!+#REF!</f>
        <v>#REF!</v>
      </c>
      <c r="D123" s="116" t="e">
        <f>#REF!+#REF!+#REF!+#REF!</f>
        <v>#REF!</v>
      </c>
      <c r="E123" s="116" t="e">
        <f>#REF!+#REF!+#REF!+#REF!</f>
        <v>#REF!</v>
      </c>
      <c r="F123" s="116" t="e">
        <f>#REF!+#REF!+#REF!+#REF!</f>
        <v>#REF!</v>
      </c>
      <c r="G123" s="190"/>
      <c r="H123" s="124"/>
      <c r="I123" s="124"/>
    </row>
    <row r="124" spans="1:9" x14ac:dyDescent="0.2">
      <c r="A124" s="181" t="s">
        <v>172</v>
      </c>
      <c r="B124" s="182" t="s">
        <v>134</v>
      </c>
      <c r="C124" s="116" t="e">
        <f>#REF!+#REF!+#REF!+#REF!</f>
        <v>#REF!</v>
      </c>
      <c r="D124" s="116" t="e">
        <f>#REF!+#REF!+#REF!+#REF!</f>
        <v>#REF!</v>
      </c>
      <c r="E124" s="116" t="e">
        <f>#REF!+#REF!+#REF!+#REF!</f>
        <v>#REF!</v>
      </c>
      <c r="F124" s="116" t="e">
        <f>#REF!+#REF!+#REF!+#REF!</f>
        <v>#REF!</v>
      </c>
      <c r="G124" s="190"/>
      <c r="H124" s="124"/>
      <c r="I124" s="124"/>
    </row>
    <row r="125" spans="1:9" hidden="1" x14ac:dyDescent="0.2">
      <c r="A125" s="181" t="s">
        <v>174</v>
      </c>
      <c r="B125" s="182" t="s">
        <v>203</v>
      </c>
      <c r="C125" s="116" t="e">
        <f>#REF!+#REF!+#REF!+#REF!</f>
        <v>#REF!</v>
      </c>
      <c r="D125" s="116" t="e">
        <f>#REF!+#REF!+#REF!+#REF!</f>
        <v>#REF!</v>
      </c>
      <c r="E125" s="116" t="e">
        <f>#REF!+#REF!+#REF!+#REF!</f>
        <v>#REF!</v>
      </c>
      <c r="F125" s="116" t="e">
        <f>#REF!+#REF!+#REF!+#REF!</f>
        <v>#REF!</v>
      </c>
      <c r="G125" s="190"/>
      <c r="H125" s="124"/>
      <c r="I125" s="124"/>
    </row>
    <row r="126" spans="1:9" hidden="1" x14ac:dyDescent="0.2">
      <c r="A126" s="181" t="s">
        <v>174</v>
      </c>
      <c r="B126" s="180" t="s">
        <v>302</v>
      </c>
      <c r="C126" s="116" t="e">
        <f>#REF!+#REF!+#REF!+#REF!</f>
        <v>#REF!</v>
      </c>
      <c r="D126" s="116" t="e">
        <f>#REF!+#REF!+#REF!+#REF!</f>
        <v>#REF!</v>
      </c>
      <c r="E126" s="116" t="e">
        <f>#REF!+#REF!+#REF!+#REF!</f>
        <v>#REF!</v>
      </c>
      <c r="F126" s="116" t="e">
        <f>#REF!+#REF!+#REF!+#REF!</f>
        <v>#REF!</v>
      </c>
      <c r="G126" s="190"/>
      <c r="H126" s="124"/>
      <c r="I126" s="124"/>
    </row>
    <row r="127" spans="1:9" hidden="1" x14ac:dyDescent="0.2">
      <c r="A127" s="181" t="s">
        <v>175</v>
      </c>
      <c r="B127" s="182" t="s">
        <v>303</v>
      </c>
      <c r="C127" s="116" t="e">
        <f>#REF!+#REF!+#REF!+#REF!</f>
        <v>#REF!</v>
      </c>
      <c r="D127" s="116" t="e">
        <f>#REF!+#REF!+#REF!+#REF!</f>
        <v>#REF!</v>
      </c>
      <c r="E127" s="116" t="e">
        <f>#REF!+#REF!+#REF!+#REF!</f>
        <v>#REF!</v>
      </c>
      <c r="F127" s="116" t="e">
        <f>#REF!+#REF!+#REF!+#REF!</f>
        <v>#REF!</v>
      </c>
      <c r="G127" s="190"/>
      <c r="H127" s="124"/>
      <c r="I127" s="124"/>
    </row>
    <row r="128" spans="1:9" x14ac:dyDescent="0.2">
      <c r="A128" s="181" t="s">
        <v>175</v>
      </c>
      <c r="B128" s="182" t="s">
        <v>304</v>
      </c>
      <c r="C128" s="116" t="e">
        <f>#REF!+#REF!+#REF!+#REF!</f>
        <v>#REF!</v>
      </c>
      <c r="D128" s="116" t="e">
        <f>#REF!+#REF!+#REF!+#REF!</f>
        <v>#REF!</v>
      </c>
      <c r="E128" s="116" t="e">
        <f>#REF!+#REF!+#REF!+#REF!</f>
        <v>#REF!</v>
      </c>
      <c r="F128" s="116" t="e">
        <f>#REF!+#REF!+#REF!+#REF!</f>
        <v>#REF!</v>
      </c>
      <c r="G128" s="190"/>
      <c r="H128" s="124"/>
      <c r="I128" s="124"/>
    </row>
    <row r="129" spans="1:10" x14ac:dyDescent="0.2">
      <c r="A129" s="181" t="s">
        <v>175</v>
      </c>
      <c r="B129" s="182" t="s">
        <v>305</v>
      </c>
      <c r="C129" s="116" t="e">
        <f>#REF!+#REF!+#REF!+#REF!</f>
        <v>#REF!</v>
      </c>
      <c r="D129" s="116" t="e">
        <f>#REF!+#REF!+#REF!+#REF!</f>
        <v>#REF!</v>
      </c>
      <c r="E129" s="116" t="e">
        <f>#REF!+#REF!+#REF!+#REF!</f>
        <v>#REF!</v>
      </c>
      <c r="F129" s="116" t="e">
        <f>#REF!+#REF!+#REF!+#REF!</f>
        <v>#REF!</v>
      </c>
      <c r="G129" s="190"/>
      <c r="H129" s="124"/>
      <c r="I129" s="124"/>
    </row>
    <row r="130" spans="1:10" x14ac:dyDescent="0.2">
      <c r="A130" s="182" t="s">
        <v>175</v>
      </c>
      <c r="B130" s="182" t="s">
        <v>306</v>
      </c>
      <c r="C130" s="116" t="e">
        <f>#REF!+#REF!+#REF!+#REF!</f>
        <v>#REF!</v>
      </c>
      <c r="D130" s="116" t="e">
        <f>#REF!+#REF!+#REF!+#REF!</f>
        <v>#REF!</v>
      </c>
      <c r="E130" s="116" t="e">
        <f>#REF!+#REF!+#REF!+#REF!</f>
        <v>#REF!</v>
      </c>
      <c r="F130" s="116" t="e">
        <f>#REF!+#REF!+#REF!+#REF!</f>
        <v>#REF!</v>
      </c>
      <c r="G130" s="190"/>
      <c r="H130" s="124"/>
      <c r="I130" s="124"/>
    </row>
    <row r="131" spans="1:10" x14ac:dyDescent="0.2">
      <c r="A131" s="181" t="s">
        <v>198</v>
      </c>
      <c r="B131" s="182" t="s">
        <v>322</v>
      </c>
      <c r="C131" s="116" t="e">
        <f>#REF!+#REF!+#REF!+#REF!</f>
        <v>#REF!</v>
      </c>
      <c r="D131" s="116" t="e">
        <f>#REF!+#REF!+#REF!+#REF!</f>
        <v>#REF!</v>
      </c>
      <c r="E131" s="116" t="e">
        <f>#REF!+#REF!+#REF!+#REF!</f>
        <v>#REF!</v>
      </c>
      <c r="F131" s="116" t="e">
        <f>#REF!+#REF!+#REF!+#REF!</f>
        <v>#REF!</v>
      </c>
      <c r="G131" s="190"/>
      <c r="H131" s="124"/>
      <c r="I131" s="124"/>
    </row>
    <row r="132" spans="1:10" hidden="1" x14ac:dyDescent="0.2">
      <c r="A132" s="181"/>
      <c r="B132" s="182"/>
      <c r="C132" s="116" t="e">
        <f>#REF!+#REF!+#REF!+#REF!</f>
        <v>#REF!</v>
      </c>
      <c r="D132" s="116" t="e">
        <f>#REF!+#REF!+#REF!+#REF!</f>
        <v>#REF!</v>
      </c>
      <c r="E132" s="116" t="e">
        <f>#REF!+#REF!+#REF!+#REF!</f>
        <v>#REF!</v>
      </c>
      <c r="F132" s="116" t="e">
        <f>#REF!+#REF!+#REF!+#REF!</f>
        <v>#REF!</v>
      </c>
      <c r="G132" s="116"/>
    </row>
    <row r="133" spans="1:10" x14ac:dyDescent="0.2">
      <c r="A133" s="140" t="s">
        <v>158</v>
      </c>
      <c r="B133" s="141" t="s">
        <v>151</v>
      </c>
      <c r="C133" s="116" t="e">
        <f>#REF!+#REF!+#REF!+#REF!</f>
        <v>#REF!</v>
      </c>
      <c r="D133" s="116" t="e">
        <f>#REF!+#REF!+#REF!+#REF!</f>
        <v>#REF!</v>
      </c>
      <c r="E133" s="116" t="e">
        <f>#REF!+#REF!+#REF!+#REF!</f>
        <v>#REF!</v>
      </c>
      <c r="F133" s="116" t="e">
        <f>#REF!+#REF!+#REF!+#REF!</f>
        <v>#REF!</v>
      </c>
      <c r="G133" s="163"/>
    </row>
    <row r="134" spans="1:10" hidden="1" x14ac:dyDescent="0.2">
      <c r="A134" s="181" t="s">
        <v>170</v>
      </c>
      <c r="B134" s="182" t="s">
        <v>152</v>
      </c>
      <c r="C134" s="116" t="e">
        <f>#REF!+#REF!+#REF!+#REF!</f>
        <v>#REF!</v>
      </c>
      <c r="D134" s="116" t="e">
        <f>#REF!+#REF!+#REF!+#REF!</f>
        <v>#REF!</v>
      </c>
      <c r="E134" s="116" t="e">
        <f>#REF!+#REF!+#REF!+#REF!</f>
        <v>#REF!</v>
      </c>
      <c r="F134" s="116" t="e">
        <f>#REF!+#REF!+#REF!+#REF!</f>
        <v>#REF!</v>
      </c>
      <c r="G134" s="116"/>
    </row>
    <row r="135" spans="1:10" hidden="1" x14ac:dyDescent="0.2">
      <c r="A135" s="181"/>
      <c r="B135" s="182"/>
      <c r="C135" s="116" t="e">
        <f>#REF!+#REF!+#REF!+#REF!</f>
        <v>#REF!</v>
      </c>
      <c r="D135" s="116" t="e">
        <f>#REF!+#REF!+#REF!+#REF!</f>
        <v>#REF!</v>
      </c>
      <c r="E135" s="116" t="e">
        <f>#REF!+#REF!+#REF!+#REF!</f>
        <v>#REF!</v>
      </c>
      <c r="F135" s="116" t="e">
        <f>#REF!+#REF!+#REF!+#REF!</f>
        <v>#REF!</v>
      </c>
      <c r="G135" s="116"/>
    </row>
    <row r="136" spans="1:10" hidden="1" x14ac:dyDescent="0.2">
      <c r="C136" s="116" t="e">
        <f>#REF!+#REF!+#REF!+#REF!</f>
        <v>#REF!</v>
      </c>
      <c r="D136" s="116" t="e">
        <f>#REF!+#REF!+#REF!+#REF!</f>
        <v>#REF!</v>
      </c>
      <c r="E136" s="116" t="e">
        <f>#REF!+#REF!+#REF!+#REF!</f>
        <v>#REF!</v>
      </c>
      <c r="F136" s="116" t="e">
        <f>#REF!+#REF!+#REF!+#REF!</f>
        <v>#REF!</v>
      </c>
      <c r="G136" s="116"/>
    </row>
    <row r="137" spans="1:10" hidden="1" x14ac:dyDescent="0.2">
      <c r="A137" s="139"/>
      <c r="B137" s="135" t="s">
        <v>327</v>
      </c>
      <c r="C137" s="116" t="e">
        <f>#REF!+#REF!+#REF!+#REF!</f>
        <v>#REF!</v>
      </c>
      <c r="D137" s="116" t="e">
        <f>#REF!+#REF!+#REF!+#REF!</f>
        <v>#REF!</v>
      </c>
      <c r="E137" s="116" t="e">
        <f>#REF!+#REF!+#REF!+#REF!</f>
        <v>#REF!</v>
      </c>
      <c r="F137" s="116" t="e">
        <f>#REF!+#REF!+#REF!+#REF!</f>
        <v>#REF!</v>
      </c>
    </row>
    <row r="138" spans="1:10" hidden="1" x14ac:dyDescent="0.2">
      <c r="C138" s="116" t="e">
        <f>#REF!+#REF!+#REF!+#REF!</f>
        <v>#REF!</v>
      </c>
      <c r="D138" s="116" t="e">
        <f>#REF!+#REF!+#REF!+#REF!</f>
        <v>#REF!</v>
      </c>
      <c r="E138" s="116" t="e">
        <f>#REF!+#REF!+#REF!+#REF!</f>
        <v>#REF!</v>
      </c>
      <c r="F138" s="116" t="e">
        <f>#REF!+#REF!+#REF!+#REF!</f>
        <v>#REF!</v>
      </c>
    </row>
    <row r="139" spans="1:10" hidden="1" x14ac:dyDescent="0.2">
      <c r="A139" s="128"/>
      <c r="B139" s="135"/>
      <c r="C139" s="116" t="e">
        <f>#REF!+#REF!+#REF!+#REF!</f>
        <v>#REF!</v>
      </c>
      <c r="D139" s="116" t="e">
        <f>#REF!+#REF!+#REF!+#REF!</f>
        <v>#REF!</v>
      </c>
      <c r="E139" s="116" t="e">
        <f>#REF!+#REF!+#REF!+#REF!</f>
        <v>#REF!</v>
      </c>
      <c r="F139" s="116" t="e">
        <f>#REF!+#REF!+#REF!+#REF!</f>
        <v>#REF!</v>
      </c>
      <c r="G139" s="236"/>
    </row>
    <row r="140" spans="1:10" hidden="1" x14ac:dyDescent="0.2">
      <c r="C140" s="116" t="e">
        <f>#REF!+#REF!+#REF!+#REF!</f>
        <v>#REF!</v>
      </c>
      <c r="D140" s="116" t="e">
        <f>#REF!+#REF!+#REF!+#REF!</f>
        <v>#REF!</v>
      </c>
      <c r="E140" s="116" t="e">
        <f>#REF!+#REF!+#REF!+#REF!</f>
        <v>#REF!</v>
      </c>
      <c r="F140" s="116" t="e">
        <f>#REF!+#REF!+#REF!+#REF!</f>
        <v>#REF!</v>
      </c>
      <c r="G140" s="2"/>
      <c r="H140" s="2"/>
    </row>
    <row r="141" spans="1:10" hidden="1" x14ac:dyDescent="0.2">
      <c r="C141" s="116" t="e">
        <f>#REF!+#REF!+#REF!+#REF!</f>
        <v>#REF!</v>
      </c>
      <c r="D141" s="116" t="e">
        <f>#REF!+#REF!+#REF!+#REF!</f>
        <v>#REF!</v>
      </c>
      <c r="E141" s="116" t="e">
        <f>#REF!+#REF!+#REF!+#REF!</f>
        <v>#REF!</v>
      </c>
      <c r="F141" s="116" t="e">
        <f>#REF!+#REF!+#REF!+#REF!</f>
        <v>#REF!</v>
      </c>
      <c r="H141" s="120"/>
      <c r="J141" s="8"/>
    </row>
    <row r="142" spans="1:10" x14ac:dyDescent="0.2">
      <c r="A142" s="133" t="s">
        <v>191</v>
      </c>
      <c r="C142" s="116" t="e">
        <f>#REF!+#REF!+#REF!+#REF!</f>
        <v>#REF!</v>
      </c>
      <c r="D142" s="116" t="e">
        <f>#REF!+#REF!+#REF!+#REF!</f>
        <v>#REF!</v>
      </c>
      <c r="E142" s="116" t="e">
        <f>#REF!+#REF!+#REF!+#REF!</f>
        <v>#REF!</v>
      </c>
      <c r="F142" s="116" t="e">
        <f>#REF!+#REF!+#REF!+#REF!</f>
        <v>#REF!</v>
      </c>
    </row>
    <row r="149" spans="2:4" x14ac:dyDescent="0.2">
      <c r="B149" s="124"/>
      <c r="C149" s="124"/>
      <c r="D149" s="124"/>
    </row>
    <row r="150" spans="2:4" x14ac:dyDescent="0.2">
      <c r="B150" s="136"/>
      <c r="C150" s="136"/>
      <c r="D150" s="136"/>
    </row>
    <row r="158" spans="2:4" x14ac:dyDescent="0.2">
      <c r="B158" s="137"/>
      <c r="C158" s="137"/>
      <c r="D158" s="137"/>
    </row>
    <row r="163" spans="2:4" x14ac:dyDescent="0.2">
      <c r="B163" s="137"/>
      <c r="C163" s="137"/>
      <c r="D163" s="137"/>
    </row>
    <row r="168" spans="2:4" x14ac:dyDescent="0.2">
      <c r="B168" s="129"/>
      <c r="C168" s="129"/>
      <c r="D168" s="129"/>
    </row>
  </sheetData>
  <phoneticPr fontId="51" type="noConversion"/>
  <pageMargins left="0.75" right="0.75" top="1" bottom="1" header="0.5" footer="0.5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68"/>
  <sheetViews>
    <sheetView workbookViewId="0">
      <selection activeCell="M161" sqref="M161"/>
    </sheetView>
  </sheetViews>
  <sheetFormatPr defaultRowHeight="12.75" x14ac:dyDescent="0.2"/>
  <cols>
    <col min="1" max="1" width="7" style="9" customWidth="1"/>
    <col min="2" max="2" width="57.5703125" style="36" customWidth="1"/>
    <col min="3" max="3" width="10.5703125" style="36" customWidth="1"/>
    <col min="4" max="4" width="16" style="36" customWidth="1"/>
    <col min="5" max="5" width="13.85546875" style="37" customWidth="1"/>
    <col min="6" max="6" width="9.85546875" style="8" customWidth="1"/>
    <col min="7" max="7" width="24.140625" style="8" customWidth="1"/>
    <col min="8" max="9" width="9.140625" style="8"/>
    <col min="10" max="10" width="11.7109375" style="8" customWidth="1"/>
    <col min="11" max="11" width="9.140625" style="8"/>
    <col min="12" max="12" width="12.140625" style="8" customWidth="1"/>
    <col min="13" max="16384" width="9.140625" style="8"/>
  </cols>
  <sheetData>
    <row r="1" spans="1:12" ht="15.75" x14ac:dyDescent="0.25">
      <c r="B1" s="5" t="s">
        <v>430</v>
      </c>
      <c r="C1" s="6"/>
      <c r="D1" s="6"/>
      <c r="E1" s="7"/>
      <c r="F1" s="6"/>
      <c r="G1" s="6"/>
    </row>
    <row r="2" spans="1:12" ht="76.5" x14ac:dyDescent="0.2">
      <c r="B2" s="12" t="s">
        <v>356</v>
      </c>
      <c r="C2" s="6" t="s">
        <v>1</v>
      </c>
      <c r="D2" s="6" t="s">
        <v>0</v>
      </c>
      <c r="E2" s="10" t="s">
        <v>56</v>
      </c>
      <c r="F2" s="10" t="s">
        <v>346</v>
      </c>
      <c r="G2" s="6" t="s">
        <v>55</v>
      </c>
      <c r="J2" s="210"/>
      <c r="L2" s="210"/>
    </row>
    <row r="3" spans="1:12" x14ac:dyDescent="0.2">
      <c r="A3" s="45" t="s">
        <v>187</v>
      </c>
      <c r="B3" s="44" t="s">
        <v>180</v>
      </c>
      <c r="C3" s="49" t="e">
        <f>SUM(C4:C5)</f>
        <v>#REF!</v>
      </c>
      <c r="D3" s="49" t="e">
        <f>SUM(D4:D5)</f>
        <v>#REF!</v>
      </c>
      <c r="E3" s="49" t="e">
        <f>SUM(E4:E5)</f>
        <v>#REF!</v>
      </c>
      <c r="F3" s="49" t="e">
        <f>SUM(F4:F5)</f>
        <v>#REF!</v>
      </c>
      <c r="G3" s="49"/>
      <c r="J3" s="221"/>
      <c r="K3" s="221"/>
      <c r="L3" s="221"/>
    </row>
    <row r="4" spans="1:12" x14ac:dyDescent="0.2">
      <c r="A4" s="11" t="s">
        <v>177</v>
      </c>
      <c r="B4" s="12" t="s">
        <v>178</v>
      </c>
      <c r="C4" s="64"/>
      <c r="D4" s="47"/>
      <c r="E4" s="14"/>
      <c r="F4" s="54"/>
      <c r="G4" s="54"/>
      <c r="J4" s="223"/>
      <c r="K4" s="3"/>
      <c r="L4" s="3"/>
    </row>
    <row r="5" spans="1:12" x14ac:dyDescent="0.2">
      <c r="A5" s="11" t="s">
        <v>357</v>
      </c>
      <c r="B5" s="12" t="s">
        <v>358</v>
      </c>
      <c r="C5" s="50" t="e">
        <f>'30 Kultuur'!#REF!</f>
        <v>#REF!</v>
      </c>
      <c r="D5" s="50" t="e">
        <f>'30 Kultuur'!#REF!</f>
        <v>#REF!</v>
      </c>
      <c r="E5" s="50" t="e">
        <f>'30 Kultuur'!#REF!</f>
        <v>#REF!</v>
      </c>
      <c r="F5" s="50" t="e">
        <f>'30 Kultuur'!#REF!</f>
        <v>#REF!</v>
      </c>
      <c r="G5" s="50"/>
      <c r="J5" s="223"/>
      <c r="K5" s="3"/>
      <c r="L5" s="3"/>
    </row>
    <row r="6" spans="1:12" hidden="1" x14ac:dyDescent="0.2">
      <c r="A6" s="45" t="s">
        <v>184</v>
      </c>
      <c r="B6" s="44" t="s">
        <v>183</v>
      </c>
      <c r="C6" s="49">
        <f>C7+C12+C13+C14+C15+C16+C17+C20</f>
        <v>0</v>
      </c>
      <c r="D6" s="49">
        <f>D7+D12+D13+D14+D15+D16+D17+D20</f>
        <v>0</v>
      </c>
      <c r="E6" s="49">
        <f>E7+E12+E13+E14+E15+E16+E17+E20</f>
        <v>0</v>
      </c>
      <c r="F6" s="49">
        <f>F7+F12+F13+F14+F15+F16+F17+F20</f>
        <v>0</v>
      </c>
      <c r="G6" s="49"/>
      <c r="J6" s="221"/>
      <c r="K6" s="221"/>
      <c r="L6" s="221"/>
    </row>
    <row r="7" spans="1:12" hidden="1" x14ac:dyDescent="0.2">
      <c r="A7" s="11" t="s">
        <v>359</v>
      </c>
      <c r="B7" s="13" t="s">
        <v>360</v>
      </c>
      <c r="C7" s="53">
        <f>SUM(C8:C11)</f>
        <v>0</v>
      </c>
      <c r="D7" s="15">
        <f>SUM(D8:D11)</f>
        <v>0</v>
      </c>
      <c r="E7" s="15">
        <f>SUM(E8:E11)</f>
        <v>0</v>
      </c>
      <c r="F7" s="15">
        <f>SUM(F8:F11)</f>
        <v>0</v>
      </c>
      <c r="G7" s="15"/>
      <c r="J7" s="222"/>
      <c r="K7" s="222"/>
      <c r="L7" s="3"/>
    </row>
    <row r="8" spans="1:12" hidden="1" x14ac:dyDescent="0.2">
      <c r="A8" s="16" t="s">
        <v>361</v>
      </c>
      <c r="B8" s="17" t="s">
        <v>362</v>
      </c>
      <c r="C8" s="52">
        <v>0</v>
      </c>
      <c r="D8" s="51"/>
      <c r="E8" s="18"/>
      <c r="F8" s="56"/>
      <c r="G8" s="56"/>
      <c r="J8" s="18"/>
      <c r="K8" s="51"/>
      <c r="L8" s="51"/>
    </row>
    <row r="9" spans="1:12" hidden="1" x14ac:dyDescent="0.2">
      <c r="A9" s="16" t="s">
        <v>363</v>
      </c>
      <c r="B9" s="17" t="s">
        <v>364</v>
      </c>
      <c r="C9" s="52">
        <v>0</v>
      </c>
      <c r="D9" s="51"/>
      <c r="E9" s="18"/>
      <c r="F9" s="56"/>
      <c r="G9" s="56"/>
      <c r="J9" s="18"/>
      <c r="K9" s="51"/>
      <c r="L9" s="51"/>
    </row>
    <row r="10" spans="1:12" hidden="1" x14ac:dyDescent="0.2">
      <c r="A10" s="16" t="s">
        <v>365</v>
      </c>
      <c r="B10" s="17" t="s">
        <v>328</v>
      </c>
      <c r="C10" s="52">
        <v>0</v>
      </c>
      <c r="D10" s="51"/>
      <c r="E10" s="18"/>
      <c r="F10" s="56"/>
      <c r="G10" s="56"/>
      <c r="J10" s="18"/>
      <c r="K10" s="51"/>
      <c r="L10" s="51"/>
    </row>
    <row r="11" spans="1:12" hidden="1" x14ac:dyDescent="0.2">
      <c r="A11" s="16" t="s">
        <v>367</v>
      </c>
      <c r="B11" s="17" t="s">
        <v>368</v>
      </c>
      <c r="C11" s="52">
        <v>0</v>
      </c>
      <c r="D11" s="51"/>
      <c r="E11" s="18"/>
      <c r="F11" s="56"/>
      <c r="G11" s="56"/>
      <c r="J11" s="18"/>
      <c r="K11" s="51"/>
      <c r="L11" s="51"/>
    </row>
    <row r="12" spans="1:12" hidden="1" x14ac:dyDescent="0.2">
      <c r="A12" s="11" t="s">
        <v>369</v>
      </c>
      <c r="B12" s="12" t="s">
        <v>370</v>
      </c>
      <c r="C12" s="60"/>
      <c r="D12" s="47"/>
      <c r="E12" s="20"/>
      <c r="F12" s="57"/>
      <c r="G12" s="57"/>
      <c r="J12" s="223"/>
      <c r="K12" s="3"/>
      <c r="L12" s="3"/>
    </row>
    <row r="13" spans="1:12" hidden="1" x14ac:dyDescent="0.2">
      <c r="A13" s="21" t="s">
        <v>371</v>
      </c>
      <c r="B13" s="12" t="s">
        <v>202</v>
      </c>
      <c r="C13" s="60"/>
      <c r="D13" s="47"/>
      <c r="E13" s="22"/>
      <c r="F13" s="57"/>
      <c r="G13" s="57"/>
      <c r="J13" s="223"/>
      <c r="K13" s="3"/>
      <c r="L13" s="3"/>
    </row>
    <row r="14" spans="1:12" hidden="1" x14ac:dyDescent="0.2">
      <c r="A14" s="21" t="s">
        <v>372</v>
      </c>
      <c r="B14" s="12" t="s">
        <v>373</v>
      </c>
      <c r="C14" s="61"/>
      <c r="D14" s="47"/>
      <c r="E14" s="22"/>
      <c r="F14" s="57"/>
      <c r="G14" s="57"/>
      <c r="J14" s="223"/>
      <c r="K14" s="3"/>
      <c r="L14" s="3"/>
    </row>
    <row r="15" spans="1:12" hidden="1" x14ac:dyDescent="0.2">
      <c r="A15" s="21" t="s">
        <v>374</v>
      </c>
      <c r="B15" s="12" t="s">
        <v>375</v>
      </c>
      <c r="C15" s="60"/>
      <c r="D15" s="47"/>
      <c r="E15" s="22"/>
      <c r="F15" s="57"/>
      <c r="G15" s="57"/>
      <c r="J15" s="223"/>
      <c r="K15" s="3"/>
      <c r="L15" s="3"/>
    </row>
    <row r="16" spans="1:12" hidden="1" x14ac:dyDescent="0.2">
      <c r="A16" s="21" t="s">
        <v>376</v>
      </c>
      <c r="B16" s="12" t="s">
        <v>377</v>
      </c>
      <c r="C16" s="60"/>
      <c r="D16" s="47"/>
      <c r="E16" s="22"/>
      <c r="F16" s="57"/>
      <c r="G16" s="57"/>
      <c r="J16" s="223"/>
      <c r="K16" s="3"/>
      <c r="L16" s="3"/>
    </row>
    <row r="17" spans="1:12" hidden="1" x14ac:dyDescent="0.2">
      <c r="A17" s="11" t="s">
        <v>378</v>
      </c>
      <c r="B17" s="12" t="s">
        <v>379</v>
      </c>
      <c r="C17" s="20">
        <f>SUM(C18:C19)</f>
        <v>0</v>
      </c>
      <c r="D17" s="20">
        <f>SUM(D18:D19)</f>
        <v>0</v>
      </c>
      <c r="E17" s="20">
        <f>SUM(E18:E19)</f>
        <v>0</v>
      </c>
      <c r="F17" s="20">
        <f>SUM(F18:F19)</f>
        <v>0</v>
      </c>
      <c r="G17" s="20"/>
      <c r="J17" s="223"/>
      <c r="K17" s="223"/>
      <c r="L17" s="3"/>
    </row>
    <row r="18" spans="1:12" hidden="1" x14ac:dyDescent="0.2">
      <c r="A18" s="16" t="s">
        <v>380</v>
      </c>
      <c r="B18" s="17" t="s">
        <v>381</v>
      </c>
      <c r="C18" s="51"/>
      <c r="D18" s="51"/>
      <c r="E18" s="18">
        <f>E8*33%</f>
        <v>0</v>
      </c>
      <c r="F18" s="18">
        <f>F8*33%</f>
        <v>0</v>
      </c>
      <c r="G18" s="18"/>
      <c r="J18" s="18"/>
      <c r="K18" s="51"/>
      <c r="L18" s="51"/>
    </row>
    <row r="19" spans="1:12" hidden="1" x14ac:dyDescent="0.2">
      <c r="A19" s="16" t="s">
        <v>382</v>
      </c>
      <c r="B19" s="17" t="s">
        <v>383</v>
      </c>
      <c r="C19" s="51"/>
      <c r="D19" s="51"/>
      <c r="E19" s="18">
        <f>(E9+E10+E11+E12)*33%</f>
        <v>0</v>
      </c>
      <c r="F19" s="18">
        <f>(F9+F10+F11+F12)*33%</f>
        <v>0</v>
      </c>
      <c r="G19" s="18"/>
      <c r="J19" s="18"/>
      <c r="K19" s="51"/>
      <c r="L19" s="51"/>
    </row>
    <row r="20" spans="1:12" hidden="1" x14ac:dyDescent="0.2">
      <c r="A20" s="11" t="s">
        <v>384</v>
      </c>
      <c r="B20" s="12" t="s">
        <v>385</v>
      </c>
      <c r="C20" s="20">
        <f>SUM(C21:C22)</f>
        <v>0</v>
      </c>
      <c r="D20" s="20">
        <f>SUM(D21:D22)</f>
        <v>0</v>
      </c>
      <c r="E20" s="20">
        <f>SUM(E21:E22)</f>
        <v>0</v>
      </c>
      <c r="F20" s="20">
        <f>SUM(F21:F22)</f>
        <v>0</v>
      </c>
      <c r="G20" s="20"/>
      <c r="J20" s="223"/>
      <c r="K20" s="223"/>
      <c r="L20" s="3"/>
    </row>
    <row r="21" spans="1:12" hidden="1" x14ac:dyDescent="0.2">
      <c r="A21" s="16" t="s">
        <v>386</v>
      </c>
      <c r="B21" s="17" t="s">
        <v>387</v>
      </c>
      <c r="C21" s="51"/>
      <c r="D21" s="51"/>
      <c r="E21" s="18">
        <f>E8*1.4%</f>
        <v>0</v>
      </c>
      <c r="F21" s="18">
        <f>F8*1.4%</f>
        <v>0</v>
      </c>
      <c r="G21" s="18"/>
      <c r="J21" s="18"/>
      <c r="K21" s="51"/>
      <c r="L21" s="51"/>
    </row>
    <row r="22" spans="1:12" hidden="1" x14ac:dyDescent="0.2">
      <c r="A22" s="16" t="s">
        <v>388</v>
      </c>
      <c r="B22" s="17" t="s">
        <v>389</v>
      </c>
      <c r="C22" s="51"/>
      <c r="D22" s="51"/>
      <c r="E22" s="18">
        <f>(E9+E10+E11+E12)*1.4%</f>
        <v>0</v>
      </c>
      <c r="F22" s="18">
        <f>(F9+F10+F11+F12)*1.4%</f>
        <v>0</v>
      </c>
      <c r="G22" s="18"/>
      <c r="J22" s="18"/>
      <c r="K22" s="51"/>
      <c r="L22" s="51"/>
    </row>
    <row r="23" spans="1:12" s="39" customFormat="1" hidden="1" x14ac:dyDescent="0.2">
      <c r="A23" s="45" t="s">
        <v>186</v>
      </c>
      <c r="B23" s="44" t="s">
        <v>185</v>
      </c>
      <c r="C23" s="49">
        <f>C24+C34+C37+C41+C52+C57+C64+C71+C78+C79+C80+C84+C85+C91+C92+C93+C94</f>
        <v>0</v>
      </c>
      <c r="D23" s="49">
        <f>D24+D34+D37+D41+D52+D57+D64+D71+D78+D79+D80+D84+D85+D91+D92+D93+D94</f>
        <v>0</v>
      </c>
      <c r="E23" s="49">
        <f>E24+E34+E37+E41+E52+E57+E64+E71+E78+E79+E80+E84+E85+E91+E92+E93+E94</f>
        <v>0</v>
      </c>
      <c r="F23" s="49">
        <f>F24+F34+F37+F41+F52+F57+F64+F71+F78+F79+F80+F84+F85+F91+F92+F93+F94</f>
        <v>0</v>
      </c>
      <c r="G23" s="49"/>
      <c r="J23" s="49"/>
      <c r="K23" s="49"/>
      <c r="L23" s="194"/>
    </row>
    <row r="24" spans="1:12" hidden="1" x14ac:dyDescent="0.2">
      <c r="A24" s="11" t="s">
        <v>390</v>
      </c>
      <c r="B24" s="12" t="s">
        <v>391</v>
      </c>
      <c r="C24" s="20">
        <f>SUM(C25:C33)</f>
        <v>0</v>
      </c>
      <c r="D24" s="20">
        <f>SUM(D25:D33)</f>
        <v>0</v>
      </c>
      <c r="E24" s="20">
        <f>SUM(E25:E33)</f>
        <v>0</v>
      </c>
      <c r="F24" s="20">
        <f>SUM(F25:F33)</f>
        <v>0</v>
      </c>
      <c r="G24" s="20"/>
      <c r="J24" s="223"/>
      <c r="K24" s="223"/>
      <c r="L24" s="3"/>
    </row>
    <row r="25" spans="1:12" hidden="1" x14ac:dyDescent="0.2">
      <c r="A25" s="16" t="s">
        <v>392</v>
      </c>
      <c r="B25" s="17" t="s">
        <v>393</v>
      </c>
      <c r="C25" s="63"/>
      <c r="D25" s="51"/>
      <c r="E25" s="18"/>
      <c r="F25" s="56">
        <v>0</v>
      </c>
      <c r="G25" s="56"/>
      <c r="J25" s="18"/>
      <c r="K25" s="51"/>
      <c r="L25" s="51"/>
    </row>
    <row r="26" spans="1:12" hidden="1" x14ac:dyDescent="0.2">
      <c r="A26" s="16" t="s">
        <v>394</v>
      </c>
      <c r="B26" s="17" t="s">
        <v>395</v>
      </c>
      <c r="C26" s="63"/>
      <c r="D26" s="51"/>
      <c r="E26" s="18"/>
      <c r="F26" s="56">
        <v>0</v>
      </c>
      <c r="G26" s="56"/>
      <c r="J26" s="18"/>
      <c r="K26" s="51"/>
      <c r="L26" s="51"/>
    </row>
    <row r="27" spans="1:12" hidden="1" x14ac:dyDescent="0.2">
      <c r="A27" s="16" t="s">
        <v>396</v>
      </c>
      <c r="B27" s="17" t="s">
        <v>397</v>
      </c>
      <c r="C27" s="63"/>
      <c r="D27" s="51"/>
      <c r="E27" s="18"/>
      <c r="F27" s="56">
        <v>0</v>
      </c>
      <c r="G27" s="56"/>
      <c r="J27" s="18"/>
      <c r="K27" s="51"/>
      <c r="L27" s="51"/>
    </row>
    <row r="28" spans="1:12" hidden="1" x14ac:dyDescent="0.2">
      <c r="A28" s="16" t="s">
        <v>398</v>
      </c>
      <c r="B28" s="17" t="s">
        <v>399</v>
      </c>
      <c r="C28" s="63"/>
      <c r="D28" s="51"/>
      <c r="E28" s="18"/>
      <c r="F28" s="56">
        <v>0</v>
      </c>
      <c r="G28" s="56"/>
      <c r="J28" s="18"/>
      <c r="K28" s="51"/>
      <c r="L28" s="51"/>
    </row>
    <row r="29" spans="1:12" hidden="1" x14ac:dyDescent="0.2">
      <c r="A29" s="16" t="s">
        <v>400</v>
      </c>
      <c r="B29" s="17" t="s">
        <v>401</v>
      </c>
      <c r="C29" s="63"/>
      <c r="D29" s="51"/>
      <c r="E29" s="18"/>
      <c r="F29" s="56">
        <v>0</v>
      </c>
      <c r="G29" s="56"/>
      <c r="J29" s="18"/>
      <c r="K29" s="51"/>
      <c r="L29" s="51"/>
    </row>
    <row r="30" spans="1:12" hidden="1" x14ac:dyDescent="0.2">
      <c r="A30" s="16" t="s">
        <v>402</v>
      </c>
      <c r="B30" s="17" t="s">
        <v>403</v>
      </c>
      <c r="C30" s="63"/>
      <c r="D30" s="51"/>
      <c r="E30" s="18"/>
      <c r="F30" s="56">
        <v>0</v>
      </c>
      <c r="G30" s="56"/>
      <c r="J30" s="18"/>
      <c r="K30" s="51"/>
      <c r="L30" s="51"/>
    </row>
    <row r="31" spans="1:12" hidden="1" x14ac:dyDescent="0.2">
      <c r="A31" s="16" t="s">
        <v>404</v>
      </c>
      <c r="B31" s="17" t="s">
        <v>405</v>
      </c>
      <c r="C31" s="63"/>
      <c r="D31" s="51"/>
      <c r="E31" s="18"/>
      <c r="F31" s="56">
        <v>0</v>
      </c>
      <c r="G31" s="56"/>
      <c r="J31" s="18"/>
      <c r="K31" s="51"/>
      <c r="L31" s="51"/>
    </row>
    <row r="32" spans="1:12" hidden="1" x14ac:dyDescent="0.2">
      <c r="A32" s="16" t="s">
        <v>406</v>
      </c>
      <c r="B32" s="17" t="s">
        <v>407</v>
      </c>
      <c r="C32" s="63"/>
      <c r="D32" s="51"/>
      <c r="E32" s="18"/>
      <c r="F32" s="56">
        <v>0</v>
      </c>
      <c r="G32" s="56"/>
      <c r="J32" s="18"/>
      <c r="K32" s="51"/>
      <c r="L32" s="51"/>
    </row>
    <row r="33" spans="1:12" hidden="1" x14ac:dyDescent="0.2">
      <c r="A33" s="16" t="s">
        <v>408</v>
      </c>
      <c r="B33" s="17" t="s">
        <v>409</v>
      </c>
      <c r="C33" s="63"/>
      <c r="D33" s="51"/>
      <c r="E33" s="18"/>
      <c r="F33" s="56">
        <v>0</v>
      </c>
      <c r="G33" s="56"/>
      <c r="J33" s="18"/>
      <c r="K33" s="51"/>
      <c r="L33" s="51"/>
    </row>
    <row r="34" spans="1:12" hidden="1" x14ac:dyDescent="0.2">
      <c r="A34" s="11" t="s">
        <v>410</v>
      </c>
      <c r="B34" s="12" t="s">
        <v>411</v>
      </c>
      <c r="C34" s="20">
        <f>SUM(C35:C36)</f>
        <v>0</v>
      </c>
      <c r="D34" s="20">
        <f>SUM(D35:D36)</f>
        <v>0</v>
      </c>
      <c r="E34" s="20">
        <f>SUM(E35:E36)</f>
        <v>0</v>
      </c>
      <c r="F34" s="20">
        <f>SUM(F35:F36)</f>
        <v>0</v>
      </c>
      <c r="G34" s="20"/>
      <c r="J34" s="223"/>
      <c r="K34" s="223"/>
      <c r="L34" s="223"/>
    </row>
    <row r="35" spans="1:12" hidden="1" x14ac:dyDescent="0.2">
      <c r="A35" s="16" t="s">
        <v>412</v>
      </c>
      <c r="B35" s="17" t="s">
        <v>413</v>
      </c>
      <c r="C35" s="51"/>
      <c r="D35" s="51"/>
      <c r="E35" s="18"/>
      <c r="F35" s="51"/>
      <c r="G35" s="51"/>
      <c r="J35" s="228"/>
      <c r="K35" s="229"/>
      <c r="L35" s="229"/>
    </row>
    <row r="36" spans="1:12" hidden="1" x14ac:dyDescent="0.2">
      <c r="A36" s="16" t="s">
        <v>414</v>
      </c>
      <c r="B36" s="17" t="s">
        <v>415</v>
      </c>
      <c r="C36" s="51"/>
      <c r="D36" s="51"/>
      <c r="E36" s="18"/>
      <c r="F36" s="51"/>
      <c r="G36" s="51"/>
      <c r="J36" s="228"/>
      <c r="K36" s="229"/>
      <c r="L36" s="229"/>
    </row>
    <row r="37" spans="1:12" hidden="1" x14ac:dyDescent="0.2">
      <c r="A37" s="11" t="s">
        <v>416</v>
      </c>
      <c r="B37" s="12" t="s">
        <v>417</v>
      </c>
      <c r="C37" s="20">
        <f>SUM(C38:C40)</f>
        <v>0</v>
      </c>
      <c r="D37" s="20">
        <f>SUM(D38:D40)</f>
        <v>0</v>
      </c>
      <c r="E37" s="20">
        <f>SUM(E38:E40)</f>
        <v>0</v>
      </c>
      <c r="F37" s="20">
        <f>SUM(F38:F40)</f>
        <v>0</v>
      </c>
      <c r="G37" s="20"/>
      <c r="J37" s="223"/>
      <c r="K37" s="223"/>
      <c r="L37" s="3"/>
    </row>
    <row r="38" spans="1:12" hidden="1" x14ac:dyDescent="0.2">
      <c r="A38" s="16" t="s">
        <v>418</v>
      </c>
      <c r="B38" s="17" t="s">
        <v>419</v>
      </c>
      <c r="C38" s="63"/>
      <c r="D38" s="51"/>
      <c r="E38" s="18"/>
      <c r="F38" s="51"/>
      <c r="G38" s="51"/>
      <c r="J38" s="18"/>
      <c r="K38" s="51"/>
      <c r="L38" s="51"/>
    </row>
    <row r="39" spans="1:12" hidden="1" x14ac:dyDescent="0.2">
      <c r="A39" s="16" t="s">
        <v>420</v>
      </c>
      <c r="B39" s="17" t="s">
        <v>421</v>
      </c>
      <c r="C39" s="63"/>
      <c r="D39" s="51"/>
      <c r="E39" s="18"/>
      <c r="F39" s="51"/>
      <c r="G39" s="51"/>
      <c r="J39" s="18"/>
      <c r="K39" s="51"/>
      <c r="L39" s="51"/>
    </row>
    <row r="40" spans="1:12" hidden="1" x14ac:dyDescent="0.2">
      <c r="A40" s="16" t="s">
        <v>422</v>
      </c>
      <c r="B40" s="17" t="s">
        <v>423</v>
      </c>
      <c r="C40" s="63"/>
      <c r="D40" s="51"/>
      <c r="E40" s="18"/>
      <c r="F40" s="51"/>
      <c r="G40" s="51"/>
      <c r="J40" s="18"/>
      <c r="K40" s="51"/>
      <c r="L40" s="51"/>
    </row>
    <row r="41" spans="1:12" hidden="1" x14ac:dyDescent="0.2">
      <c r="A41" s="11" t="s">
        <v>424</v>
      </c>
      <c r="B41" s="12" t="s">
        <v>425</v>
      </c>
      <c r="C41" s="20">
        <f>SUM(C43:C51)</f>
        <v>0</v>
      </c>
      <c r="D41" s="20">
        <f>SUM(D43:D51)</f>
        <v>0</v>
      </c>
      <c r="E41" s="20">
        <f>SUM(E43:E51)</f>
        <v>0</v>
      </c>
      <c r="F41" s="20">
        <f>SUM(F43:F51)</f>
        <v>0</v>
      </c>
      <c r="G41" s="20"/>
      <c r="J41" s="223"/>
      <c r="K41" s="223"/>
      <c r="L41" s="3"/>
    </row>
    <row r="42" spans="1:12" hidden="1" x14ac:dyDescent="0.2">
      <c r="A42" s="237" t="s">
        <v>253</v>
      </c>
      <c r="B42" s="238" t="s">
        <v>254</v>
      </c>
      <c r="C42" s="20"/>
      <c r="D42" s="20"/>
      <c r="E42" s="20"/>
      <c r="F42" s="20"/>
      <c r="G42" s="20"/>
      <c r="J42" s="223"/>
      <c r="K42" s="223"/>
      <c r="L42" s="3"/>
    </row>
    <row r="43" spans="1:12" hidden="1" x14ac:dyDescent="0.2">
      <c r="A43" s="16" t="s">
        <v>426</v>
      </c>
      <c r="B43" s="17" t="s">
        <v>427</v>
      </c>
      <c r="C43" s="63"/>
      <c r="D43" s="51"/>
      <c r="E43" s="18"/>
      <c r="F43" s="56"/>
      <c r="G43" s="56"/>
      <c r="J43" s="18"/>
      <c r="K43" s="51"/>
      <c r="L43" s="51"/>
    </row>
    <row r="44" spans="1:12" hidden="1" x14ac:dyDescent="0.2">
      <c r="A44" s="16" t="s">
        <v>428</v>
      </c>
      <c r="B44" s="17" t="s">
        <v>2</v>
      </c>
      <c r="C44" s="63"/>
      <c r="D44" s="51"/>
      <c r="E44" s="18"/>
      <c r="F44" s="56"/>
      <c r="G44" s="56"/>
      <c r="J44" s="18"/>
      <c r="K44" s="51"/>
      <c r="L44" s="51"/>
    </row>
    <row r="45" spans="1:12" hidden="1" x14ac:dyDescent="0.2">
      <c r="A45" s="16" t="s">
        <v>3</v>
      </c>
      <c r="B45" s="17" t="s">
        <v>4</v>
      </c>
      <c r="C45" s="63"/>
      <c r="D45" s="51"/>
      <c r="E45" s="18"/>
      <c r="F45" s="56"/>
      <c r="G45" s="56"/>
      <c r="J45" s="18"/>
      <c r="K45" s="51"/>
      <c r="L45" s="51"/>
    </row>
    <row r="46" spans="1:12" hidden="1" x14ac:dyDescent="0.2">
      <c r="A46" s="16" t="s">
        <v>5</v>
      </c>
      <c r="B46" s="17" t="s">
        <v>6</v>
      </c>
      <c r="C46" s="63"/>
      <c r="D46" s="51"/>
      <c r="E46" s="18"/>
      <c r="F46" s="56"/>
      <c r="G46" s="56"/>
      <c r="J46" s="18"/>
      <c r="K46" s="56"/>
      <c r="L46" s="51"/>
    </row>
    <row r="47" spans="1:12" hidden="1" x14ac:dyDescent="0.2">
      <c r="A47" s="16" t="s">
        <v>7</v>
      </c>
      <c r="B47" s="17" t="s">
        <v>8</v>
      </c>
      <c r="C47" s="63"/>
      <c r="D47" s="51"/>
      <c r="E47" s="18"/>
      <c r="F47" s="56"/>
      <c r="G47" s="56"/>
      <c r="J47" s="18"/>
      <c r="K47" s="51"/>
      <c r="L47" s="51"/>
    </row>
    <row r="48" spans="1:12" hidden="1" x14ac:dyDescent="0.2">
      <c r="A48" s="16" t="s">
        <v>9</v>
      </c>
      <c r="B48" s="17" t="s">
        <v>10</v>
      </c>
      <c r="C48" s="63"/>
      <c r="D48" s="51"/>
      <c r="E48" s="18"/>
      <c r="F48" s="56"/>
      <c r="G48" s="56"/>
      <c r="J48" s="18"/>
      <c r="K48" s="51"/>
      <c r="L48" s="51"/>
    </row>
    <row r="49" spans="1:12" hidden="1" x14ac:dyDescent="0.2">
      <c r="A49" s="16" t="s">
        <v>11</v>
      </c>
      <c r="B49" s="17" t="s">
        <v>12</v>
      </c>
      <c r="C49" s="62"/>
      <c r="D49" s="51"/>
      <c r="E49" s="18"/>
      <c r="F49" s="56"/>
      <c r="G49" s="56"/>
      <c r="J49" s="18"/>
      <c r="K49" s="51"/>
      <c r="L49" s="51"/>
    </row>
    <row r="50" spans="1:12" hidden="1" x14ac:dyDescent="0.2">
      <c r="A50" s="16" t="s">
        <v>13</v>
      </c>
      <c r="B50" s="17" t="s">
        <v>14</v>
      </c>
      <c r="C50" s="63"/>
      <c r="D50" s="51"/>
      <c r="E50" s="18"/>
      <c r="F50" s="56"/>
      <c r="G50" s="56"/>
      <c r="J50" s="18"/>
      <c r="K50" s="51"/>
      <c r="L50" s="51"/>
    </row>
    <row r="51" spans="1:12" hidden="1" x14ac:dyDescent="0.2">
      <c r="A51" s="16" t="s">
        <v>15</v>
      </c>
      <c r="B51" s="17" t="s">
        <v>16</v>
      </c>
      <c r="C51" s="63"/>
      <c r="D51" s="51"/>
      <c r="E51" s="18"/>
      <c r="F51" s="56"/>
      <c r="G51" s="56"/>
      <c r="J51" s="18"/>
      <c r="K51" s="51"/>
      <c r="L51" s="51"/>
    </row>
    <row r="52" spans="1:12" hidden="1" x14ac:dyDescent="0.2">
      <c r="A52" s="11" t="s">
        <v>17</v>
      </c>
      <c r="B52" s="12" t="s">
        <v>18</v>
      </c>
      <c r="C52" s="20">
        <f>SUM(C53:C56)</f>
        <v>0</v>
      </c>
      <c r="D52" s="20">
        <f>SUM(D53:D56)</f>
        <v>0</v>
      </c>
      <c r="E52" s="20">
        <f>SUM(E53:E56)</f>
        <v>0</v>
      </c>
      <c r="F52" s="20">
        <f>SUM(F53:F56)</f>
        <v>0</v>
      </c>
      <c r="G52" s="20"/>
      <c r="J52" s="223"/>
      <c r="K52" s="223"/>
      <c r="L52" s="3"/>
    </row>
    <row r="53" spans="1:12" hidden="1" x14ac:dyDescent="0.2">
      <c r="A53" s="16" t="s">
        <v>19</v>
      </c>
      <c r="B53" s="17" t="s">
        <v>6</v>
      </c>
      <c r="C53" s="51"/>
      <c r="D53" s="51"/>
      <c r="E53" s="18"/>
      <c r="F53" s="51"/>
      <c r="G53" s="51"/>
      <c r="J53" s="18"/>
      <c r="K53" s="51"/>
      <c r="L53" s="51"/>
    </row>
    <row r="54" spans="1:12" hidden="1" x14ac:dyDescent="0.2">
      <c r="A54" s="16" t="s">
        <v>20</v>
      </c>
      <c r="B54" s="17" t="s">
        <v>8</v>
      </c>
      <c r="C54" s="51"/>
      <c r="D54" s="51"/>
      <c r="E54" s="18"/>
      <c r="F54" s="51"/>
      <c r="G54" s="51"/>
      <c r="J54" s="18"/>
      <c r="K54" s="51"/>
      <c r="L54" s="51"/>
    </row>
    <row r="55" spans="1:12" hidden="1" x14ac:dyDescent="0.2">
      <c r="A55" s="16" t="s">
        <v>21</v>
      </c>
      <c r="B55" s="17" t="s">
        <v>10</v>
      </c>
      <c r="C55" s="51"/>
      <c r="D55" s="51"/>
      <c r="E55" s="18"/>
      <c r="F55" s="51"/>
      <c r="G55" s="51"/>
      <c r="J55" s="18"/>
      <c r="K55" s="51"/>
      <c r="L55" s="51"/>
    </row>
    <row r="56" spans="1:12" hidden="1" x14ac:dyDescent="0.2">
      <c r="A56" s="16" t="s">
        <v>22</v>
      </c>
      <c r="B56" s="17" t="s">
        <v>16</v>
      </c>
      <c r="C56" s="51"/>
      <c r="D56" s="51"/>
      <c r="E56" s="18"/>
      <c r="F56" s="51"/>
      <c r="G56" s="51"/>
      <c r="J56" s="18"/>
      <c r="K56" s="51"/>
      <c r="L56" s="51"/>
    </row>
    <row r="57" spans="1:12" hidden="1" x14ac:dyDescent="0.2">
      <c r="A57" s="11" t="s">
        <v>23</v>
      </c>
      <c r="B57" s="12" t="s">
        <v>24</v>
      </c>
      <c r="C57" s="20">
        <f>SUM(C58:C63)</f>
        <v>0</v>
      </c>
      <c r="D57" s="20">
        <f>SUM(D58:D63)</f>
        <v>0</v>
      </c>
      <c r="E57" s="20">
        <f>SUM(E58:E63)</f>
        <v>0</v>
      </c>
      <c r="F57" s="20">
        <f>SUM(F58:F63)</f>
        <v>0</v>
      </c>
      <c r="G57" s="20"/>
      <c r="J57" s="223"/>
      <c r="K57" s="223"/>
      <c r="L57" s="3"/>
    </row>
    <row r="58" spans="1:12" hidden="1" x14ac:dyDescent="0.2">
      <c r="A58" s="16" t="s">
        <v>25</v>
      </c>
      <c r="B58" s="17" t="s">
        <v>26</v>
      </c>
      <c r="C58" s="51"/>
      <c r="D58" s="51"/>
      <c r="E58" s="18"/>
      <c r="F58" s="56"/>
      <c r="G58" s="56"/>
      <c r="J58" s="18"/>
      <c r="K58" s="51"/>
      <c r="L58" s="51"/>
    </row>
    <row r="59" spans="1:12" hidden="1" x14ac:dyDescent="0.2">
      <c r="A59" s="16" t="s">
        <v>27</v>
      </c>
      <c r="B59" s="17" t="s">
        <v>28</v>
      </c>
      <c r="C59" s="51"/>
      <c r="D59" s="51"/>
      <c r="E59" s="18"/>
      <c r="F59" s="56"/>
      <c r="G59" s="56"/>
      <c r="J59" s="18"/>
      <c r="K59" s="51"/>
      <c r="L59" s="51"/>
    </row>
    <row r="60" spans="1:12" hidden="1" x14ac:dyDescent="0.2">
      <c r="A60" s="16" t="s">
        <v>29</v>
      </c>
      <c r="B60" s="17" t="s">
        <v>12</v>
      </c>
      <c r="C60" s="51"/>
      <c r="D60" s="51"/>
      <c r="E60" s="18"/>
      <c r="F60" s="56"/>
      <c r="G60" s="56"/>
      <c r="J60" s="18"/>
      <c r="K60" s="51"/>
      <c r="L60" s="51"/>
    </row>
    <row r="61" spans="1:12" hidden="1" x14ac:dyDescent="0.2">
      <c r="A61" s="16" t="s">
        <v>30</v>
      </c>
      <c r="B61" s="17" t="s">
        <v>14</v>
      </c>
      <c r="C61" s="51"/>
      <c r="D61" s="51"/>
      <c r="E61" s="18"/>
      <c r="F61" s="56"/>
      <c r="G61" s="56"/>
      <c r="J61" s="18"/>
      <c r="K61" s="51"/>
      <c r="L61" s="51"/>
    </row>
    <row r="62" spans="1:12" hidden="1" x14ac:dyDescent="0.2">
      <c r="A62" s="16" t="s">
        <v>31</v>
      </c>
      <c r="B62" s="17" t="s">
        <v>32</v>
      </c>
      <c r="C62" s="51"/>
      <c r="D62" s="51"/>
      <c r="E62" s="18"/>
      <c r="F62" s="56"/>
      <c r="G62" s="56"/>
      <c r="J62" s="18"/>
      <c r="K62" s="51"/>
      <c r="L62" s="51"/>
    </row>
    <row r="63" spans="1:12" hidden="1" x14ac:dyDescent="0.2">
      <c r="A63" s="16" t="s">
        <v>33</v>
      </c>
      <c r="B63" s="17" t="s">
        <v>34</v>
      </c>
      <c r="C63" s="51"/>
      <c r="D63" s="51"/>
      <c r="E63" s="18"/>
      <c r="F63" s="56"/>
      <c r="G63" s="56"/>
      <c r="J63" s="18"/>
      <c r="K63" s="51"/>
      <c r="L63" s="51"/>
    </row>
    <row r="64" spans="1:12" hidden="1" x14ac:dyDescent="0.2">
      <c r="A64" s="11" t="s">
        <v>35</v>
      </c>
      <c r="B64" s="12" t="s">
        <v>36</v>
      </c>
      <c r="C64" s="20">
        <f>SUM(C65:C70)</f>
        <v>0</v>
      </c>
      <c r="D64" s="20">
        <f>SUM(D65:D70)</f>
        <v>0</v>
      </c>
      <c r="E64" s="20">
        <f>SUM(E65:E70)</f>
        <v>0</v>
      </c>
      <c r="F64" s="20">
        <f>SUM(F65:F70)</f>
        <v>0</v>
      </c>
      <c r="G64" s="20"/>
      <c r="J64" s="223"/>
      <c r="K64" s="223"/>
      <c r="L64" s="3"/>
    </row>
    <row r="65" spans="1:12" hidden="1" x14ac:dyDescent="0.2">
      <c r="A65" s="16" t="s">
        <v>37</v>
      </c>
      <c r="B65" s="17" t="s">
        <v>38</v>
      </c>
      <c r="C65" s="63"/>
      <c r="D65" s="51"/>
      <c r="E65" s="18"/>
      <c r="F65" s="56"/>
      <c r="G65" s="56"/>
      <c r="J65" s="18"/>
      <c r="K65" s="51"/>
      <c r="L65" s="51"/>
    </row>
    <row r="66" spans="1:12" hidden="1" x14ac:dyDescent="0.2">
      <c r="A66" s="16" t="s">
        <v>39</v>
      </c>
      <c r="B66" s="17" t="s">
        <v>40</v>
      </c>
      <c r="C66" s="63"/>
      <c r="D66" s="51"/>
      <c r="E66" s="18"/>
      <c r="F66" s="56"/>
      <c r="G66" s="56"/>
      <c r="J66" s="18"/>
      <c r="K66" s="51"/>
      <c r="L66" s="51"/>
    </row>
    <row r="67" spans="1:12" hidden="1" x14ac:dyDescent="0.2">
      <c r="A67" s="16" t="s">
        <v>41</v>
      </c>
      <c r="B67" s="17" t="s">
        <v>42</v>
      </c>
      <c r="C67" s="63"/>
      <c r="D67" s="51"/>
      <c r="E67" s="18"/>
      <c r="F67" s="56"/>
      <c r="G67" s="56"/>
      <c r="J67" s="18"/>
      <c r="K67" s="51"/>
      <c r="L67" s="51"/>
    </row>
    <row r="68" spans="1:12" hidden="1" x14ac:dyDescent="0.2">
      <c r="A68" s="16" t="s">
        <v>43</v>
      </c>
      <c r="B68" s="17" t="s">
        <v>44</v>
      </c>
      <c r="C68" s="63"/>
      <c r="D68" s="51"/>
      <c r="E68" s="18"/>
      <c r="F68" s="56"/>
      <c r="G68" s="56"/>
      <c r="J68" s="18"/>
      <c r="K68" s="51"/>
      <c r="L68" s="51"/>
    </row>
    <row r="69" spans="1:12" hidden="1" x14ac:dyDescent="0.2">
      <c r="A69" s="16" t="s">
        <v>45</v>
      </c>
      <c r="B69" s="17" t="s">
        <v>46</v>
      </c>
      <c r="C69" s="63"/>
      <c r="D69" s="51"/>
      <c r="E69" s="18"/>
      <c r="F69" s="56"/>
      <c r="G69" s="56"/>
      <c r="J69" s="18"/>
      <c r="K69" s="51"/>
      <c r="L69" s="51"/>
    </row>
    <row r="70" spans="1:12" hidden="1" x14ac:dyDescent="0.2">
      <c r="A70" s="16" t="s">
        <v>47</v>
      </c>
      <c r="B70" s="17" t="s">
        <v>48</v>
      </c>
      <c r="C70" s="63"/>
      <c r="D70" s="51"/>
      <c r="E70" s="18"/>
      <c r="F70" s="56"/>
      <c r="G70" s="56"/>
      <c r="J70" s="18"/>
      <c r="K70" s="51"/>
      <c r="L70" s="51"/>
    </row>
    <row r="71" spans="1:12" hidden="1" x14ac:dyDescent="0.2">
      <c r="A71" s="11" t="s">
        <v>49</v>
      </c>
      <c r="B71" s="13" t="s">
        <v>50</v>
      </c>
      <c r="C71" s="20">
        <f>SUM(C72:C77)</f>
        <v>0</v>
      </c>
      <c r="D71" s="20">
        <f>SUM(D72:D77)</f>
        <v>0</v>
      </c>
      <c r="E71" s="20">
        <f>SUM(E72:E77)</f>
        <v>0</v>
      </c>
      <c r="F71" s="20">
        <f>SUM(F72:F77)</f>
        <v>0</v>
      </c>
      <c r="G71" s="20"/>
      <c r="J71" s="223"/>
      <c r="K71" s="223"/>
      <c r="L71" s="3"/>
    </row>
    <row r="72" spans="1:12" hidden="1" x14ac:dyDescent="0.2">
      <c r="A72" s="16" t="s">
        <v>51</v>
      </c>
      <c r="B72" s="17" t="s">
        <v>52</v>
      </c>
      <c r="C72" s="63"/>
      <c r="D72" s="51"/>
      <c r="E72" s="18"/>
      <c r="F72" s="51"/>
      <c r="G72" s="51"/>
      <c r="J72" s="18"/>
      <c r="K72" s="51"/>
      <c r="L72" s="51"/>
    </row>
    <row r="73" spans="1:12" hidden="1" x14ac:dyDescent="0.2">
      <c r="A73" s="16" t="s">
        <v>53</v>
      </c>
      <c r="B73" s="17" t="s">
        <v>54</v>
      </c>
      <c r="C73" s="63"/>
      <c r="D73" s="51"/>
      <c r="E73" s="18"/>
      <c r="F73" s="51"/>
      <c r="G73" s="51"/>
      <c r="J73" s="18"/>
      <c r="K73" s="51"/>
      <c r="L73" s="51"/>
    </row>
    <row r="74" spans="1:12" hidden="1" x14ac:dyDescent="0.2">
      <c r="A74" s="16" t="s">
        <v>70</v>
      </c>
      <c r="B74" s="17" t="s">
        <v>71</v>
      </c>
      <c r="C74" s="63"/>
      <c r="D74" s="51"/>
      <c r="E74" s="18"/>
      <c r="F74" s="51"/>
      <c r="G74" s="51"/>
      <c r="J74" s="18"/>
      <c r="K74" s="51"/>
      <c r="L74" s="51"/>
    </row>
    <row r="75" spans="1:12" hidden="1" x14ac:dyDescent="0.2">
      <c r="A75" s="16" t="s">
        <v>72</v>
      </c>
      <c r="B75" s="17" t="s">
        <v>73</v>
      </c>
      <c r="C75" s="63"/>
      <c r="D75" s="51"/>
      <c r="E75" s="18"/>
      <c r="F75" s="51"/>
      <c r="G75" s="51"/>
      <c r="J75" s="18"/>
      <c r="K75" s="51"/>
      <c r="L75" s="51"/>
    </row>
    <row r="76" spans="1:12" hidden="1" x14ac:dyDescent="0.2">
      <c r="A76" s="16" t="s">
        <v>74</v>
      </c>
      <c r="B76" s="17" t="s">
        <v>75</v>
      </c>
      <c r="C76" s="51"/>
      <c r="D76" s="51"/>
      <c r="E76" s="18"/>
      <c r="F76" s="51"/>
      <c r="G76" s="51"/>
      <c r="J76" s="18"/>
      <c r="K76" s="51"/>
      <c r="L76" s="51"/>
    </row>
    <row r="77" spans="1:12" hidden="1" x14ac:dyDescent="0.2">
      <c r="A77" s="16" t="s">
        <v>76</v>
      </c>
      <c r="B77" s="17" t="s">
        <v>77</v>
      </c>
      <c r="C77" s="51"/>
      <c r="D77" s="51"/>
      <c r="E77" s="23"/>
      <c r="F77" s="51"/>
      <c r="G77" s="51"/>
      <c r="J77" s="18"/>
      <c r="K77" s="51"/>
      <c r="L77" s="51"/>
    </row>
    <row r="78" spans="1:12" hidden="1" x14ac:dyDescent="0.2">
      <c r="A78" s="11" t="s">
        <v>78</v>
      </c>
      <c r="B78" s="24" t="s">
        <v>79</v>
      </c>
      <c r="C78" s="58"/>
      <c r="D78" s="58"/>
      <c r="E78" s="20"/>
      <c r="F78" s="58"/>
      <c r="G78" s="58"/>
      <c r="J78" s="223"/>
      <c r="K78" s="223"/>
      <c r="L78" s="3"/>
    </row>
    <row r="79" spans="1:12" hidden="1" x14ac:dyDescent="0.2">
      <c r="A79" s="11" t="s">
        <v>80</v>
      </c>
      <c r="B79" s="12" t="s">
        <v>81</v>
      </c>
      <c r="C79" s="60"/>
      <c r="D79" s="47"/>
      <c r="E79" s="20"/>
      <c r="F79" s="57"/>
      <c r="G79" s="57"/>
      <c r="J79" s="223"/>
      <c r="K79" s="223"/>
      <c r="L79" s="3"/>
    </row>
    <row r="80" spans="1:12" hidden="1" x14ac:dyDescent="0.2">
      <c r="A80" s="11" t="s">
        <v>82</v>
      </c>
      <c r="B80" s="12" t="s">
        <v>83</v>
      </c>
      <c r="C80" s="20">
        <f>SUM(C81:C83)</f>
        <v>0</v>
      </c>
      <c r="D80" s="20">
        <f>SUM(D81:D83)</f>
        <v>0</v>
      </c>
      <c r="E80" s="20">
        <f>SUM(E81:E83)</f>
        <v>0</v>
      </c>
      <c r="F80" s="20">
        <f>SUM(F81:F83)</f>
        <v>0</v>
      </c>
      <c r="G80" s="20"/>
      <c r="J80" s="223"/>
      <c r="K80" s="223"/>
      <c r="L80" s="3"/>
    </row>
    <row r="81" spans="1:12" hidden="1" x14ac:dyDescent="0.2">
      <c r="A81" s="16" t="s">
        <v>84</v>
      </c>
      <c r="B81" s="17" t="s">
        <v>85</v>
      </c>
      <c r="C81" s="63"/>
      <c r="D81" s="51"/>
      <c r="E81" s="18"/>
      <c r="F81" s="56"/>
      <c r="G81" s="56"/>
      <c r="J81" s="18"/>
      <c r="K81" s="51"/>
      <c r="L81" s="51"/>
    </row>
    <row r="82" spans="1:12" hidden="1" x14ac:dyDescent="0.2">
      <c r="A82" s="16" t="s">
        <v>86</v>
      </c>
      <c r="B82" s="17" t="s">
        <v>87</v>
      </c>
      <c r="C82" s="63"/>
      <c r="D82" s="51"/>
      <c r="E82" s="18"/>
      <c r="F82" s="56"/>
      <c r="G82" s="56"/>
      <c r="J82" s="18"/>
      <c r="K82" s="51"/>
      <c r="L82" s="51"/>
    </row>
    <row r="83" spans="1:12" hidden="1" x14ac:dyDescent="0.2">
      <c r="A83" s="16" t="s">
        <v>88</v>
      </c>
      <c r="B83" s="17" t="s">
        <v>89</v>
      </c>
      <c r="C83" s="63"/>
      <c r="D83" s="51"/>
      <c r="E83" s="23"/>
      <c r="F83" s="56"/>
      <c r="G83" s="56"/>
      <c r="J83" s="18"/>
      <c r="K83" s="51"/>
      <c r="L83" s="51"/>
    </row>
    <row r="84" spans="1:12" hidden="1" x14ac:dyDescent="0.2">
      <c r="A84" s="11" t="s">
        <v>90</v>
      </c>
      <c r="B84" s="12" t="s">
        <v>91</v>
      </c>
      <c r="C84" s="47"/>
      <c r="D84" s="47"/>
      <c r="E84" s="20"/>
      <c r="F84" s="57"/>
      <c r="G84" s="57"/>
      <c r="J84" s="223"/>
      <c r="K84" s="3"/>
      <c r="L84" s="3"/>
    </row>
    <row r="85" spans="1:12" hidden="1" x14ac:dyDescent="0.2">
      <c r="A85" s="11" t="s">
        <v>92</v>
      </c>
      <c r="B85" s="12" t="s">
        <v>93</v>
      </c>
      <c r="C85" s="20">
        <f>SUM(C86:C90)</f>
        <v>0</v>
      </c>
      <c r="D85" s="20">
        <f>SUM(D86:D90)</f>
        <v>0</v>
      </c>
      <c r="E85" s="20">
        <f>SUM(E86:E90)</f>
        <v>0</v>
      </c>
      <c r="F85" s="20">
        <f>SUM(F86:F90)</f>
        <v>0</v>
      </c>
      <c r="G85" s="20"/>
      <c r="J85" s="223"/>
      <c r="K85" s="223"/>
      <c r="L85" s="3"/>
    </row>
    <row r="86" spans="1:12" hidden="1" x14ac:dyDescent="0.2">
      <c r="A86" s="16" t="s">
        <v>94</v>
      </c>
      <c r="B86" s="17" t="s">
        <v>95</v>
      </c>
      <c r="C86" s="51"/>
      <c r="D86" s="51"/>
      <c r="E86" s="18"/>
      <c r="F86" s="56"/>
      <c r="G86" s="56"/>
      <c r="J86" s="18"/>
      <c r="K86" s="51"/>
      <c r="L86" s="51"/>
    </row>
    <row r="87" spans="1:12" hidden="1" x14ac:dyDescent="0.2">
      <c r="A87" s="16" t="s">
        <v>96</v>
      </c>
      <c r="B87" s="17" t="s">
        <v>97</v>
      </c>
      <c r="C87" s="51"/>
      <c r="D87" s="51"/>
      <c r="E87" s="18"/>
      <c r="F87" s="56"/>
      <c r="G87" s="56"/>
      <c r="J87" s="18"/>
      <c r="K87" s="51"/>
      <c r="L87" s="51"/>
    </row>
    <row r="88" spans="1:12" hidden="1" x14ac:dyDescent="0.2">
      <c r="A88" s="16" t="s">
        <v>98</v>
      </c>
      <c r="B88" s="17" t="s">
        <v>99</v>
      </c>
      <c r="C88" s="63"/>
      <c r="D88" s="51"/>
      <c r="E88" s="18"/>
      <c r="F88" s="56"/>
      <c r="G88" s="56"/>
      <c r="J88" s="18"/>
      <c r="K88" s="51"/>
      <c r="L88" s="51"/>
    </row>
    <row r="89" spans="1:12" hidden="1" x14ac:dyDescent="0.2">
      <c r="A89" s="16" t="s">
        <v>100</v>
      </c>
      <c r="B89" s="17" t="s">
        <v>101</v>
      </c>
      <c r="C89" s="51"/>
      <c r="D89" s="51"/>
      <c r="E89" s="18"/>
      <c r="F89" s="56"/>
      <c r="G89" s="56"/>
      <c r="J89" s="18"/>
      <c r="K89" s="51"/>
      <c r="L89" s="51"/>
    </row>
    <row r="90" spans="1:12" hidden="1" x14ac:dyDescent="0.2">
      <c r="A90" s="16" t="s">
        <v>102</v>
      </c>
      <c r="B90" s="17" t="s">
        <v>103</v>
      </c>
      <c r="C90" s="51"/>
      <c r="D90" s="51"/>
      <c r="E90" s="23"/>
      <c r="F90" s="56"/>
      <c r="G90" s="56"/>
      <c r="J90" s="18"/>
      <c r="K90" s="51"/>
      <c r="L90" s="51"/>
    </row>
    <row r="91" spans="1:12" hidden="1" x14ac:dyDescent="0.2">
      <c r="A91" s="11" t="s">
        <v>104</v>
      </c>
      <c r="B91" s="12" t="s">
        <v>105</v>
      </c>
      <c r="C91" s="60"/>
      <c r="D91" s="47"/>
      <c r="E91" s="25"/>
      <c r="F91" s="57"/>
      <c r="G91" s="57"/>
      <c r="J91" s="223"/>
      <c r="K91" s="223"/>
      <c r="L91" s="3"/>
    </row>
    <row r="92" spans="1:12" hidden="1" x14ac:dyDescent="0.2">
      <c r="A92" s="11" t="s">
        <v>106</v>
      </c>
      <c r="B92" s="12" t="s">
        <v>107</v>
      </c>
      <c r="C92" s="47"/>
      <c r="D92" s="47"/>
      <c r="E92" s="20"/>
      <c r="F92" s="57"/>
      <c r="G92" s="57"/>
      <c r="J92" s="223"/>
      <c r="K92" s="223"/>
      <c r="L92" s="3"/>
    </row>
    <row r="93" spans="1:12" hidden="1" x14ac:dyDescent="0.2">
      <c r="A93" s="11" t="s">
        <v>108</v>
      </c>
      <c r="B93" s="12" t="s">
        <v>109</v>
      </c>
      <c r="C93" s="47"/>
      <c r="D93" s="47"/>
      <c r="E93" s="20"/>
      <c r="F93" s="57"/>
      <c r="G93" s="57"/>
      <c r="J93" s="223"/>
      <c r="K93" s="223"/>
      <c r="L93" s="3"/>
    </row>
    <row r="94" spans="1:12" hidden="1" x14ac:dyDescent="0.2">
      <c r="A94" s="11" t="s">
        <v>110</v>
      </c>
      <c r="B94" s="12" t="s">
        <v>111</v>
      </c>
      <c r="C94" s="47"/>
      <c r="D94" s="47"/>
      <c r="E94" s="20"/>
      <c r="F94" s="57"/>
      <c r="G94" s="57"/>
      <c r="J94" s="223"/>
      <c r="K94" s="223"/>
      <c r="L94" s="3"/>
    </row>
    <row r="95" spans="1:12" hidden="1" x14ac:dyDescent="0.2">
      <c r="A95" s="45" t="s">
        <v>189</v>
      </c>
      <c r="B95" s="44" t="s">
        <v>188</v>
      </c>
      <c r="C95" s="49">
        <f>C96+C97</f>
        <v>0</v>
      </c>
      <c r="D95" s="49">
        <f>D96+D97</f>
        <v>0</v>
      </c>
      <c r="E95" s="49">
        <f>E96+E97</f>
        <v>0</v>
      </c>
      <c r="F95" s="49">
        <f>F96+F97</f>
        <v>0</v>
      </c>
      <c r="G95" s="49"/>
      <c r="J95" s="226"/>
      <c r="K95" s="226"/>
      <c r="L95" s="194"/>
    </row>
    <row r="96" spans="1:12" hidden="1" x14ac:dyDescent="0.2">
      <c r="A96" s="11" t="s">
        <v>112</v>
      </c>
      <c r="B96" s="12" t="s">
        <v>113</v>
      </c>
      <c r="C96" s="47"/>
      <c r="D96" s="47"/>
      <c r="E96" s="20"/>
      <c r="F96" s="57"/>
      <c r="G96" s="57"/>
      <c r="J96" s="223"/>
      <c r="K96" s="223"/>
      <c r="L96" s="3"/>
    </row>
    <row r="97" spans="1:12" hidden="1" x14ac:dyDescent="0.2">
      <c r="A97" s="11" t="s">
        <v>114</v>
      </c>
      <c r="B97" s="12" t="s">
        <v>115</v>
      </c>
      <c r="C97" s="47"/>
      <c r="D97" s="47"/>
      <c r="E97" s="20"/>
      <c r="F97" s="57"/>
      <c r="G97" s="57"/>
      <c r="J97" s="223"/>
      <c r="K97" s="223"/>
      <c r="L97" s="3"/>
    </row>
    <row r="98" spans="1:12" hidden="1" x14ac:dyDescent="0.2">
      <c r="A98" s="45" t="s">
        <v>181</v>
      </c>
      <c r="B98" s="46" t="s">
        <v>179</v>
      </c>
      <c r="C98" s="49">
        <f>C99+C100+C101</f>
        <v>0</v>
      </c>
      <c r="D98" s="49">
        <f>D99+D100+D101</f>
        <v>0</v>
      </c>
      <c r="E98" s="49">
        <f>E99+E100+E101</f>
        <v>0</v>
      </c>
      <c r="F98" s="49">
        <f>F99+F100+F101</f>
        <v>0</v>
      </c>
      <c r="G98" s="49"/>
      <c r="J98" s="226"/>
      <c r="K98" s="226"/>
      <c r="L98" s="194"/>
    </row>
    <row r="99" spans="1:12" hidden="1" x14ac:dyDescent="0.2">
      <c r="A99" s="11" t="s">
        <v>116</v>
      </c>
      <c r="B99" s="12" t="s">
        <v>117</v>
      </c>
      <c r="C99" s="47"/>
      <c r="D99" s="47"/>
      <c r="E99" s="20"/>
      <c r="F99" s="57"/>
      <c r="G99" s="57"/>
      <c r="J99" s="223"/>
      <c r="K99" s="223"/>
      <c r="L99" s="3"/>
    </row>
    <row r="100" spans="1:12" hidden="1" x14ac:dyDescent="0.2">
      <c r="A100" s="11" t="s">
        <v>118</v>
      </c>
      <c r="B100" s="13" t="s">
        <v>119</v>
      </c>
      <c r="C100" s="47"/>
      <c r="D100" s="47"/>
      <c r="E100" s="20"/>
      <c r="F100" s="57"/>
      <c r="G100" s="57"/>
      <c r="J100" s="223"/>
      <c r="K100" s="223"/>
      <c r="L100" s="3"/>
    </row>
    <row r="101" spans="1:12" hidden="1" x14ac:dyDescent="0.2">
      <c r="A101" s="11" t="s">
        <v>120</v>
      </c>
      <c r="B101" s="13" t="s">
        <v>125</v>
      </c>
      <c r="C101" s="57"/>
      <c r="D101" s="57"/>
      <c r="E101" s="20"/>
      <c r="F101" s="57"/>
      <c r="G101" s="57"/>
      <c r="J101" s="223"/>
      <c r="K101" s="223"/>
      <c r="L101" s="3"/>
    </row>
    <row r="102" spans="1:12" hidden="1" x14ac:dyDescent="0.2">
      <c r="A102" s="26"/>
      <c r="B102" s="44" t="s">
        <v>182</v>
      </c>
      <c r="C102" s="49">
        <f>C103</f>
        <v>0</v>
      </c>
      <c r="D102" s="49">
        <f>D103</f>
        <v>0</v>
      </c>
      <c r="E102" s="49">
        <f>E103</f>
        <v>0</v>
      </c>
      <c r="F102" s="49">
        <f>F103</f>
        <v>0</v>
      </c>
      <c r="G102" s="49"/>
      <c r="J102" s="226"/>
      <c r="K102" s="226"/>
      <c r="L102" s="194"/>
    </row>
    <row r="103" spans="1:12" hidden="1" x14ac:dyDescent="0.2">
      <c r="A103" s="11" t="s">
        <v>126</v>
      </c>
      <c r="B103" s="12" t="s">
        <v>127</v>
      </c>
      <c r="C103" s="48"/>
      <c r="D103" s="48"/>
      <c r="E103" s="20"/>
      <c r="F103" s="57"/>
      <c r="G103" s="57"/>
      <c r="J103" s="223"/>
      <c r="K103" s="223"/>
      <c r="L103" s="3"/>
    </row>
    <row r="104" spans="1:12" hidden="1" x14ac:dyDescent="0.2">
      <c r="A104" s="8"/>
      <c r="B104" s="8"/>
      <c r="C104" s="47"/>
      <c r="D104" s="47"/>
      <c r="E104" s="28"/>
      <c r="F104" s="57"/>
      <c r="G104" s="57"/>
      <c r="J104" s="97"/>
      <c r="K104" s="37"/>
      <c r="L104" s="37"/>
    </row>
    <row r="105" spans="1:12" x14ac:dyDescent="0.2">
      <c r="A105" s="29"/>
      <c r="B105" s="30" t="s">
        <v>128</v>
      </c>
      <c r="C105" s="31" t="e">
        <f>C4+C5+C7+C12+C13+C14+C15+C16+C17+C20+C24+C34+C37+C41+C52+C57+C64+C71+C78+C79+C80+C84+C85+C91+C92+C93+C94+C96+C97+C100+C101+C102+C104</f>
        <v>#REF!</v>
      </c>
      <c r="D105" s="31" t="e">
        <f>D4+D5+D7+D12+D13+D14+D15+D16+D17+D20+D24+D34+D37+D41+D52+D57+D64+D71+D78+D79+D80+D84+D85+D91+D92+D93+D94+D96+D97+D100+D101+D102+D104</f>
        <v>#REF!</v>
      </c>
      <c r="E105" s="31" t="e">
        <f>E4+E5+E7+E12+E13+E14+E15+E16+E17+E20+E24+E34+E37+E41+E52+E57+E64+E71+E78+E79+E80+E84+E85+E91+E92+E93+E94+E96+E97+E100+E101+E102+E104</f>
        <v>#REF!</v>
      </c>
      <c r="F105" s="31" t="e">
        <f>F4+F5+F7+F12+F13+F14+F15+F16+F17+F20+F24+F34+F37+F41+F52+F57+F64+F71+F78+F79+F80+F84+F85+F91+F92+F93+F94+F96+F97+F100+F101+F102+F104</f>
        <v>#REF!</v>
      </c>
      <c r="G105" s="31"/>
      <c r="J105" s="199"/>
      <c r="K105" s="199"/>
      <c r="L105" s="198"/>
    </row>
    <row r="106" spans="1:12" x14ac:dyDescent="0.2">
      <c r="A106" s="29"/>
      <c r="B106" s="30"/>
      <c r="C106" s="59"/>
      <c r="D106" s="59"/>
      <c r="E106" s="67" t="e">
        <f>+D105+F105</f>
        <v>#REF!</v>
      </c>
      <c r="F106" s="198" t="s">
        <v>285</v>
      </c>
      <c r="G106" s="120"/>
      <c r="J106" s="224"/>
      <c r="K106" s="37"/>
      <c r="L106" s="37"/>
    </row>
    <row r="107" spans="1:12" x14ac:dyDescent="0.2">
      <c r="A107" s="29"/>
      <c r="B107" s="30"/>
      <c r="C107" s="59"/>
      <c r="D107" s="59"/>
      <c r="E107" s="67" t="e">
        <f>-E106+E105</f>
        <v>#REF!</v>
      </c>
      <c r="F107" s="59" t="s">
        <v>286</v>
      </c>
      <c r="G107" s="120"/>
      <c r="J107" s="97"/>
      <c r="K107" s="37"/>
      <c r="L107" s="37"/>
    </row>
    <row r="108" spans="1:12" x14ac:dyDescent="0.2">
      <c r="A108" s="33"/>
      <c r="B108" s="12" t="s">
        <v>129</v>
      </c>
      <c r="C108" s="15">
        <f>C109+C119+C133</f>
        <v>0</v>
      </c>
      <c r="D108" s="15">
        <f>D109+D119+D133</f>
        <v>0</v>
      </c>
      <c r="E108" s="15">
        <f>E109+E119+E133</f>
        <v>0</v>
      </c>
      <c r="F108" s="15">
        <f>F109+F119+F133</f>
        <v>0</v>
      </c>
      <c r="G108" s="15"/>
      <c r="J108" s="222"/>
      <c r="K108" s="222"/>
      <c r="L108" s="3"/>
    </row>
    <row r="109" spans="1:12" hidden="1" x14ac:dyDescent="0.2">
      <c r="A109" s="33" t="s">
        <v>156</v>
      </c>
      <c r="B109" s="27" t="s">
        <v>130</v>
      </c>
      <c r="C109" s="34">
        <f>SUM(C110:C118)</f>
        <v>0</v>
      </c>
      <c r="D109" s="34">
        <f>SUM(D110:D118)</f>
        <v>0</v>
      </c>
      <c r="E109" s="34">
        <f>SUM(E110:E118)</f>
        <v>0</v>
      </c>
      <c r="F109" s="34">
        <f>SUM(F110:F118)</f>
        <v>0</v>
      </c>
      <c r="G109" s="34"/>
      <c r="J109" s="225"/>
      <c r="K109" s="225"/>
      <c r="L109" s="194"/>
    </row>
    <row r="110" spans="1:12" hidden="1" x14ac:dyDescent="0.2">
      <c r="A110" s="99" t="s">
        <v>312</v>
      </c>
      <c r="B110" s="19" t="s">
        <v>313</v>
      </c>
      <c r="C110" s="101"/>
      <c r="D110" s="101"/>
      <c r="E110" s="101"/>
      <c r="F110" s="101"/>
      <c r="G110" s="101"/>
      <c r="J110" s="18"/>
      <c r="K110" s="51"/>
      <c r="L110" s="51"/>
    </row>
    <row r="111" spans="1:12" hidden="1" x14ac:dyDescent="0.2">
      <c r="A111" s="99" t="s">
        <v>299</v>
      </c>
      <c r="B111" s="19" t="s">
        <v>300</v>
      </c>
      <c r="C111" s="62"/>
      <c r="D111" s="51"/>
      <c r="E111" s="18"/>
      <c r="F111" s="51"/>
      <c r="G111" s="51"/>
      <c r="J111" s="18"/>
      <c r="K111" s="51"/>
      <c r="L111" s="51"/>
    </row>
    <row r="112" spans="1:12" hidden="1" x14ac:dyDescent="0.2">
      <c r="A112" s="99" t="s">
        <v>297</v>
      </c>
      <c r="B112" s="19" t="s">
        <v>298</v>
      </c>
      <c r="C112" s="62"/>
      <c r="D112" s="51"/>
      <c r="E112" s="18"/>
      <c r="F112" s="51"/>
      <c r="G112" s="51"/>
      <c r="J112" s="18"/>
      <c r="K112" s="51"/>
      <c r="L112" s="51"/>
    </row>
    <row r="113" spans="1:12" hidden="1" x14ac:dyDescent="0.2">
      <c r="A113" s="99" t="s">
        <v>292</v>
      </c>
      <c r="B113" s="19" t="s">
        <v>293</v>
      </c>
      <c r="C113" s="62"/>
      <c r="D113" s="51"/>
      <c r="E113" s="18"/>
      <c r="F113" s="51"/>
      <c r="G113" s="51"/>
      <c r="J113" s="18"/>
      <c r="K113" s="51"/>
      <c r="L113" s="51"/>
    </row>
    <row r="114" spans="1:12" hidden="1" x14ac:dyDescent="0.2">
      <c r="A114" s="99" t="s">
        <v>290</v>
      </c>
      <c r="B114" s="19" t="s">
        <v>291</v>
      </c>
      <c r="C114" s="63"/>
      <c r="D114" s="51"/>
      <c r="E114" s="18"/>
      <c r="F114" s="51"/>
      <c r="G114" s="51"/>
      <c r="J114" s="18"/>
      <c r="K114" s="51"/>
      <c r="L114" s="51"/>
    </row>
    <row r="115" spans="1:12" hidden="1" x14ac:dyDescent="0.2">
      <c r="A115" s="99" t="s">
        <v>296</v>
      </c>
      <c r="B115" s="19" t="s">
        <v>301</v>
      </c>
      <c r="C115" s="62"/>
      <c r="D115" s="51"/>
      <c r="E115" s="18"/>
      <c r="F115" s="51"/>
      <c r="G115" s="51"/>
      <c r="J115" s="18"/>
      <c r="K115" s="51"/>
      <c r="L115" s="51"/>
    </row>
    <row r="116" spans="1:12" hidden="1" x14ac:dyDescent="0.2">
      <c r="A116" s="99" t="s">
        <v>294</v>
      </c>
      <c r="B116" s="19" t="s">
        <v>295</v>
      </c>
      <c r="C116" s="42"/>
      <c r="D116" s="42"/>
      <c r="E116" s="42"/>
      <c r="F116" s="42"/>
      <c r="G116" s="42"/>
      <c r="J116" s="18"/>
      <c r="K116" s="51"/>
      <c r="L116" s="51"/>
    </row>
    <row r="117" spans="1:12" hidden="1" x14ac:dyDescent="0.2">
      <c r="A117" s="99" t="s">
        <v>310</v>
      </c>
      <c r="B117" s="19" t="s">
        <v>311</v>
      </c>
      <c r="C117" s="42"/>
      <c r="D117" s="42"/>
      <c r="E117" s="42"/>
      <c r="F117" s="42"/>
      <c r="G117" s="42"/>
      <c r="J117" s="226"/>
      <c r="K117" s="226"/>
      <c r="L117" s="226"/>
    </row>
    <row r="118" spans="1:12" hidden="1" x14ac:dyDescent="0.2">
      <c r="A118" s="19" t="s">
        <v>308</v>
      </c>
      <c r="B118" s="19" t="s">
        <v>309</v>
      </c>
      <c r="C118" s="51"/>
      <c r="D118" s="51"/>
      <c r="E118" s="18"/>
      <c r="F118" s="51"/>
      <c r="G118" s="51"/>
      <c r="J118" s="18"/>
      <c r="K118" s="51"/>
      <c r="L118" s="51"/>
    </row>
    <row r="119" spans="1:12" hidden="1" x14ac:dyDescent="0.2">
      <c r="A119" s="100" t="s">
        <v>157</v>
      </c>
      <c r="B119" s="71" t="s">
        <v>133</v>
      </c>
      <c r="C119" s="48">
        <f>SUM(C120:C132)</f>
        <v>0</v>
      </c>
      <c r="D119" s="48">
        <f>SUM(D120:D132)</f>
        <v>0</v>
      </c>
      <c r="E119" s="48">
        <f>SUM(E120:E132)</f>
        <v>0</v>
      </c>
      <c r="F119" s="48">
        <f>SUM(F120:F132)</f>
        <v>0</v>
      </c>
      <c r="G119" s="48"/>
      <c r="J119" s="226"/>
      <c r="K119" s="203"/>
      <c r="L119" s="203"/>
    </row>
    <row r="120" spans="1:12" hidden="1" x14ac:dyDescent="0.2">
      <c r="A120" s="99" t="s">
        <v>173</v>
      </c>
      <c r="B120" s="19" t="s">
        <v>135</v>
      </c>
      <c r="C120" s="63"/>
      <c r="D120" s="51"/>
      <c r="E120" s="18"/>
      <c r="F120" s="51"/>
      <c r="G120" s="51"/>
      <c r="J120" s="18"/>
      <c r="K120" s="51"/>
      <c r="L120" s="51"/>
    </row>
    <row r="121" spans="1:12" hidden="1" x14ac:dyDescent="0.2">
      <c r="A121" s="99" t="s">
        <v>173</v>
      </c>
      <c r="B121" s="19" t="s">
        <v>138</v>
      </c>
      <c r="C121" s="62"/>
      <c r="D121" s="51"/>
      <c r="E121" s="18"/>
      <c r="F121" s="51"/>
      <c r="G121" s="51"/>
      <c r="J121" s="18"/>
      <c r="K121" s="51"/>
      <c r="L121" s="51"/>
    </row>
    <row r="122" spans="1:12" hidden="1" x14ac:dyDescent="0.2">
      <c r="A122" s="99" t="s">
        <v>173</v>
      </c>
      <c r="B122" s="19" t="s">
        <v>136</v>
      </c>
      <c r="C122" s="62"/>
      <c r="D122" s="51"/>
      <c r="E122" s="18"/>
      <c r="F122" s="51"/>
      <c r="G122" s="51"/>
      <c r="J122" s="18"/>
      <c r="K122" s="51"/>
      <c r="L122" s="51"/>
    </row>
    <row r="123" spans="1:12" hidden="1" x14ac:dyDescent="0.2">
      <c r="A123" s="99" t="s">
        <v>173</v>
      </c>
      <c r="B123" s="19" t="s">
        <v>307</v>
      </c>
      <c r="C123" s="62"/>
      <c r="D123" s="51"/>
      <c r="E123" s="18"/>
      <c r="F123" s="51"/>
      <c r="G123" s="51"/>
      <c r="J123" s="18"/>
      <c r="K123" s="51"/>
      <c r="L123" s="51"/>
    </row>
    <row r="124" spans="1:12" hidden="1" x14ac:dyDescent="0.2">
      <c r="A124" s="99" t="s">
        <v>172</v>
      </c>
      <c r="B124" s="19" t="s">
        <v>134</v>
      </c>
      <c r="C124" s="62"/>
      <c r="D124" s="51"/>
      <c r="E124" s="18"/>
      <c r="F124" s="51"/>
      <c r="G124" s="51"/>
      <c r="J124" s="18"/>
      <c r="K124" s="51"/>
      <c r="L124" s="51"/>
    </row>
    <row r="125" spans="1:12" hidden="1" x14ac:dyDescent="0.2">
      <c r="A125" s="99" t="s">
        <v>174</v>
      </c>
      <c r="B125" s="19" t="s">
        <v>203</v>
      </c>
      <c r="C125" s="63"/>
      <c r="D125" s="51"/>
      <c r="E125" s="18"/>
      <c r="F125" s="51"/>
      <c r="G125" s="51"/>
      <c r="J125" s="18"/>
      <c r="K125" s="51"/>
      <c r="L125" s="51"/>
    </row>
    <row r="126" spans="1:12" hidden="1" x14ac:dyDescent="0.2">
      <c r="A126" s="99" t="s">
        <v>174</v>
      </c>
      <c r="B126" s="17" t="s">
        <v>302</v>
      </c>
      <c r="C126" s="51"/>
      <c r="D126" s="51"/>
      <c r="E126" s="18"/>
      <c r="F126" s="51"/>
      <c r="G126" s="51"/>
      <c r="J126" s="18"/>
      <c r="K126" s="51"/>
      <c r="L126" s="51"/>
    </row>
    <row r="127" spans="1:12" hidden="1" x14ac:dyDescent="0.2">
      <c r="A127" s="99" t="s">
        <v>175</v>
      </c>
      <c r="B127" s="19" t="s">
        <v>303</v>
      </c>
      <c r="C127" s="51"/>
      <c r="D127" s="51"/>
      <c r="E127" s="18"/>
      <c r="F127" s="51"/>
      <c r="G127" s="51"/>
      <c r="J127" s="18"/>
      <c r="K127" s="51"/>
      <c r="L127" s="51"/>
    </row>
    <row r="128" spans="1:12" hidden="1" x14ac:dyDescent="0.2">
      <c r="A128" s="99" t="s">
        <v>175</v>
      </c>
      <c r="B128" s="19" t="s">
        <v>304</v>
      </c>
      <c r="C128" s="51"/>
      <c r="D128" s="51"/>
      <c r="E128" s="18"/>
      <c r="F128" s="51"/>
      <c r="G128" s="51"/>
      <c r="J128" s="18"/>
      <c r="K128" s="51"/>
      <c r="L128" s="51"/>
    </row>
    <row r="129" spans="1:12" hidden="1" x14ac:dyDescent="0.2">
      <c r="A129" s="99" t="s">
        <v>175</v>
      </c>
      <c r="B129" s="19" t="s">
        <v>305</v>
      </c>
      <c r="C129" s="51"/>
      <c r="D129" s="51"/>
      <c r="E129" s="18"/>
      <c r="F129" s="51"/>
      <c r="G129" s="51"/>
      <c r="J129" s="18"/>
      <c r="K129" s="51"/>
      <c r="L129" s="51"/>
    </row>
    <row r="130" spans="1:12" hidden="1" x14ac:dyDescent="0.2">
      <c r="A130" s="19" t="s">
        <v>175</v>
      </c>
      <c r="B130" s="19" t="s">
        <v>306</v>
      </c>
      <c r="C130" s="51"/>
      <c r="D130" s="51"/>
      <c r="E130" s="18"/>
      <c r="F130" s="51"/>
      <c r="G130" s="51"/>
      <c r="J130" s="18"/>
      <c r="K130" s="51"/>
      <c r="L130" s="51"/>
    </row>
    <row r="131" spans="1:12" hidden="1" x14ac:dyDescent="0.2">
      <c r="A131" s="99"/>
      <c r="B131" s="19"/>
      <c r="C131" s="51"/>
      <c r="D131" s="51"/>
      <c r="E131" s="18"/>
      <c r="F131" s="51"/>
      <c r="G131" s="51"/>
      <c r="J131" s="18"/>
      <c r="K131" s="51"/>
      <c r="L131" s="51"/>
    </row>
    <row r="132" spans="1:12" hidden="1" x14ac:dyDescent="0.2">
      <c r="A132" s="99"/>
      <c r="B132" s="19"/>
      <c r="C132" s="51"/>
      <c r="D132" s="51"/>
      <c r="E132" s="18"/>
      <c r="F132" s="51"/>
      <c r="G132" s="51"/>
      <c r="J132" s="18"/>
      <c r="K132" s="51"/>
      <c r="L132" s="51"/>
    </row>
    <row r="133" spans="1:12" hidden="1" x14ac:dyDescent="0.2">
      <c r="A133" s="100" t="s">
        <v>158</v>
      </c>
      <c r="B133" s="71" t="s">
        <v>151</v>
      </c>
      <c r="C133" s="27">
        <f>SUM(C134:C135)</f>
        <v>0</v>
      </c>
      <c r="D133" s="27">
        <f>SUM(D134:D135)</f>
        <v>0</v>
      </c>
      <c r="E133" s="27">
        <f>SUM(E134:E135)</f>
        <v>0</v>
      </c>
      <c r="F133" s="27">
        <f>SUM(F134:F135)</f>
        <v>0</v>
      </c>
      <c r="G133" s="27"/>
      <c r="J133" s="226"/>
      <c r="K133" s="226"/>
      <c r="L133" s="194"/>
    </row>
    <row r="134" spans="1:12" hidden="1" x14ac:dyDescent="0.2">
      <c r="A134" s="99" t="s">
        <v>170</v>
      </c>
      <c r="B134" s="19" t="s">
        <v>152</v>
      </c>
      <c r="C134" s="98"/>
      <c r="D134" s="98"/>
      <c r="E134" s="51"/>
      <c r="F134" s="17"/>
      <c r="G134" s="17"/>
      <c r="J134" s="205"/>
      <c r="L134" s="193"/>
    </row>
    <row r="135" spans="1:12" hidden="1" x14ac:dyDescent="0.2">
      <c r="A135" s="99"/>
      <c r="B135" s="19"/>
      <c r="C135" s="19"/>
      <c r="D135" s="19"/>
      <c r="E135" s="51"/>
      <c r="F135" s="17"/>
      <c r="G135" s="17"/>
      <c r="J135" s="205"/>
    </row>
    <row r="136" spans="1:12" x14ac:dyDescent="0.2">
      <c r="A136" s="35"/>
    </row>
    <row r="137" spans="1:12" x14ac:dyDescent="0.2">
      <c r="A137" s="38"/>
      <c r="B137" s="32"/>
      <c r="C137" s="32"/>
      <c r="D137" s="32"/>
    </row>
    <row r="139" spans="1:12" x14ac:dyDescent="0.2">
      <c r="A139" s="29"/>
      <c r="B139" s="32"/>
      <c r="C139" s="32"/>
      <c r="D139" s="32"/>
    </row>
    <row r="149" spans="2:4" x14ac:dyDescent="0.2">
      <c r="B149" s="39"/>
      <c r="C149" s="39"/>
      <c r="D149" s="39"/>
    </row>
    <row r="150" spans="2:4" x14ac:dyDescent="0.2">
      <c r="B150" s="40"/>
      <c r="C150" s="40"/>
      <c r="D150" s="40"/>
    </row>
    <row r="158" spans="2:4" x14ac:dyDescent="0.2">
      <c r="B158" s="41"/>
      <c r="C158" s="41"/>
      <c r="D158" s="41"/>
    </row>
    <row r="163" spans="2:4" x14ac:dyDescent="0.2">
      <c r="B163" s="41"/>
      <c r="C163" s="41"/>
      <c r="D163" s="41"/>
    </row>
    <row r="168" spans="2:4" x14ac:dyDescent="0.2">
      <c r="B168" s="30"/>
      <c r="C168" s="30"/>
      <c r="D168" s="30"/>
    </row>
  </sheetData>
  <phoneticPr fontId="0" type="noConversion"/>
  <pageMargins left="0.75" right="0.75" top="1" bottom="1" header="0.5" footer="0.5"/>
  <headerFooter alignWithMargin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68"/>
  <sheetViews>
    <sheetView workbookViewId="0">
      <selection activeCell="E106" sqref="E106:G107"/>
    </sheetView>
  </sheetViews>
  <sheetFormatPr defaultRowHeight="12.75" x14ac:dyDescent="0.2"/>
  <cols>
    <col min="1" max="1" width="7.28515625" style="9" customWidth="1"/>
    <col min="2" max="2" width="57.5703125" style="36" customWidth="1"/>
    <col min="3" max="3" width="10.5703125" style="36" customWidth="1"/>
    <col min="4" max="4" width="16" style="36" customWidth="1"/>
    <col min="5" max="5" width="13.85546875" style="37" customWidth="1"/>
    <col min="6" max="6" width="9.85546875" style="8" customWidth="1"/>
    <col min="7" max="7" width="25" style="8" customWidth="1"/>
    <col min="8" max="16384" width="9.140625" style="8"/>
  </cols>
  <sheetData>
    <row r="1" spans="1:7" ht="15.75" x14ac:dyDescent="0.25">
      <c r="A1" s="265" t="s">
        <v>429</v>
      </c>
      <c r="B1" s="6"/>
      <c r="C1" s="6"/>
      <c r="D1" s="6"/>
      <c r="E1" s="7"/>
      <c r="F1" s="6"/>
      <c r="G1" s="6"/>
    </row>
    <row r="2" spans="1:7" ht="76.5" x14ac:dyDescent="0.2">
      <c r="B2" s="12" t="s">
        <v>356</v>
      </c>
      <c r="C2" s="6" t="s">
        <v>1</v>
      </c>
      <c r="D2" s="6" t="s">
        <v>0</v>
      </c>
      <c r="E2" s="10" t="s">
        <v>56</v>
      </c>
      <c r="F2" s="10" t="s">
        <v>346</v>
      </c>
      <c r="G2" s="6" t="s">
        <v>55</v>
      </c>
    </row>
    <row r="3" spans="1:7" x14ac:dyDescent="0.2">
      <c r="A3" s="45" t="s">
        <v>187</v>
      </c>
      <c r="B3" s="44" t="s">
        <v>180</v>
      </c>
      <c r="C3" s="49" t="e">
        <f>#REF!+#REF!+#REF!+#REF!+#REF!+#REF!+#REF!+#REF!+#REF!+Kultuuriüritused!C3</f>
        <v>#REF!</v>
      </c>
      <c r="D3" s="49" t="e">
        <f>#REF!+#REF!+#REF!+#REF!+#REF!+#REF!+#REF!+#REF!+#REF!+Kultuuriüritused!D3</f>
        <v>#REF!</v>
      </c>
      <c r="E3" s="49" t="e">
        <f>#REF!+#REF!+#REF!+#REF!+#REF!+#REF!+#REF!+#REF!+#REF!+Kultuuriüritused!E3</f>
        <v>#REF!</v>
      </c>
      <c r="F3" s="49" t="e">
        <f>#REF!+#REF!+#REF!+#REF!+#REF!+#REF!+#REF!+#REF!+#REF!+Kultuuriüritused!F3</f>
        <v>#REF!</v>
      </c>
      <c r="G3" s="49"/>
    </row>
    <row r="4" spans="1:7" x14ac:dyDescent="0.2">
      <c r="A4" s="11" t="s">
        <v>177</v>
      </c>
      <c r="B4" s="12" t="s">
        <v>178</v>
      </c>
      <c r="C4" s="104" t="e">
        <f>#REF!+#REF!+#REF!+#REF!+#REF!+#REF!+#REF!+#REF!+#REF!+Kultuuriüritused!C4</f>
        <v>#REF!</v>
      </c>
      <c r="D4" s="104" t="e">
        <f>#REF!+#REF!+#REF!+#REF!+#REF!+#REF!+#REF!+#REF!+#REF!+Kultuuriüritused!D4</f>
        <v>#REF!</v>
      </c>
      <c r="E4" s="104" t="e">
        <f>#REF!+#REF!+#REF!+#REF!+#REF!+#REF!+#REF!+#REF!+#REF!+Kultuuriüritused!E4</f>
        <v>#REF!</v>
      </c>
      <c r="F4" s="104" t="e">
        <f>#REF!+#REF!+#REF!+#REF!+#REF!+#REF!+#REF!+#REF!+#REF!+Kultuuriüritused!F4</f>
        <v>#REF!</v>
      </c>
      <c r="G4" s="54"/>
    </row>
    <row r="5" spans="1:7" ht="15" x14ac:dyDescent="0.25">
      <c r="A5" s="11" t="s">
        <v>357</v>
      </c>
      <c r="B5" s="12" t="s">
        <v>358</v>
      </c>
      <c r="C5" s="104" t="e">
        <f>#REF!+#REF!+#REF!+#REF!+#REF!+#REF!+#REF!+#REF!+#REF!+Kultuuriüritused!C5</f>
        <v>#REF!</v>
      </c>
      <c r="D5" s="104" t="e">
        <f>#REF!+#REF!+#REF!+#REF!+#REF!+#REF!+#REF!+#REF!+#REF!+Kultuuriüritused!D5</f>
        <v>#REF!</v>
      </c>
      <c r="E5" s="104" t="e">
        <f>#REF!+#REF!+#REF!+#REF!+#REF!+#REF!+#REF!+#REF!+#REF!+Kultuuriüritused!E5</f>
        <v>#REF!</v>
      </c>
      <c r="F5" s="104" t="e">
        <f>#REF!+#REF!+#REF!+#REF!+#REF!+#REF!+#REF!+#REF!+#REF!+Kultuuriüritused!F5</f>
        <v>#REF!</v>
      </c>
      <c r="G5" s="55"/>
    </row>
    <row r="6" spans="1:7" x14ac:dyDescent="0.2">
      <c r="A6" s="45" t="s">
        <v>184</v>
      </c>
      <c r="B6" s="44" t="s">
        <v>183</v>
      </c>
      <c r="C6" s="49" t="e">
        <f>#REF!+#REF!+#REF!+#REF!+#REF!+#REF!+#REF!+#REF!+#REF!+Kultuuriüritused!C6</f>
        <v>#REF!</v>
      </c>
      <c r="D6" s="49" t="e">
        <f>#REF!+#REF!+#REF!+#REF!+#REF!+#REF!+#REF!+#REF!+#REF!+Kultuuriüritused!D6</f>
        <v>#REF!</v>
      </c>
      <c r="E6" s="49" t="e">
        <f>#REF!+#REF!+#REF!+#REF!+#REF!+#REF!+#REF!+#REF!+#REF!+Kultuuriüritused!E6</f>
        <v>#REF!</v>
      </c>
      <c r="F6" s="49" t="e">
        <f>#REF!+#REF!+#REF!+#REF!+#REF!+#REF!+#REF!+#REF!+#REF!+Kultuuriüritused!F6</f>
        <v>#REF!</v>
      </c>
      <c r="G6" s="49"/>
    </row>
    <row r="7" spans="1:7" x14ac:dyDescent="0.2">
      <c r="A7" s="11" t="s">
        <v>359</v>
      </c>
      <c r="B7" s="13" t="s">
        <v>360</v>
      </c>
      <c r="C7" s="104" t="e">
        <f>#REF!+#REF!+#REF!+#REF!+#REF!+#REF!+#REF!+#REF!+#REF!+Kultuuriüritused!C7</f>
        <v>#REF!</v>
      </c>
      <c r="D7" s="104" t="e">
        <f>#REF!+#REF!+#REF!+#REF!+#REF!+#REF!+#REF!+#REF!+#REF!+Kultuuriüritused!D7</f>
        <v>#REF!</v>
      </c>
      <c r="E7" s="104" t="e">
        <f>#REF!+#REF!+#REF!+#REF!+#REF!+#REF!+#REF!+#REF!+#REF!+Kultuuriüritused!E7</f>
        <v>#REF!</v>
      </c>
      <c r="F7" s="104" t="e">
        <f>#REF!+#REF!+#REF!+#REF!+#REF!+#REF!+#REF!+#REF!+#REF!+Kultuuriüritused!F7</f>
        <v>#REF!</v>
      </c>
      <c r="G7" s="15"/>
    </row>
    <row r="8" spans="1:7" hidden="1" x14ac:dyDescent="0.2">
      <c r="A8" s="16" t="s">
        <v>361</v>
      </c>
      <c r="B8" s="17" t="s">
        <v>362</v>
      </c>
      <c r="C8" s="105" t="e">
        <f>#REF!+#REF!+#REF!+#REF!+#REF!+#REF!+#REF!+#REF!+#REF!+Kultuuriüritused!C8</f>
        <v>#REF!</v>
      </c>
      <c r="D8" s="105" t="e">
        <f>#REF!+#REF!+#REF!+#REF!+#REF!+#REF!+#REF!+#REF!+#REF!+Kultuuriüritused!D8</f>
        <v>#REF!</v>
      </c>
      <c r="E8" s="105" t="e">
        <f>#REF!+#REF!+#REF!+#REF!+#REF!+#REF!+#REF!+#REF!+#REF!+Kultuuriüritused!E8</f>
        <v>#REF!</v>
      </c>
      <c r="F8" s="105" t="e">
        <f>#REF!+#REF!+#REF!+#REF!+#REF!+#REF!+#REF!+#REF!+#REF!+Kultuuriüritused!F8</f>
        <v>#REF!</v>
      </c>
      <c r="G8" s="56"/>
    </row>
    <row r="9" spans="1:7" x14ac:dyDescent="0.2">
      <c r="A9" s="16" t="s">
        <v>363</v>
      </c>
      <c r="B9" s="17" t="s">
        <v>364</v>
      </c>
      <c r="C9" s="105" t="e">
        <f>#REF!+#REF!+#REF!+#REF!+#REF!+#REF!+#REF!+#REF!+#REF!+Kultuuriüritused!C9</f>
        <v>#REF!</v>
      </c>
      <c r="D9" s="105" t="e">
        <f>#REF!+#REF!+#REF!+#REF!+#REF!+#REF!+#REF!+#REF!+#REF!+Kultuuriüritused!D9</f>
        <v>#REF!</v>
      </c>
      <c r="E9" s="105" t="e">
        <f>#REF!+#REF!+#REF!+#REF!+#REF!+#REF!+#REF!+#REF!+#REF!+Kultuuriüritused!E9</f>
        <v>#REF!</v>
      </c>
      <c r="F9" s="105" t="e">
        <f>#REF!+#REF!+#REF!+#REF!+#REF!+#REF!+#REF!+#REF!+#REF!+Kultuuriüritused!F9</f>
        <v>#REF!</v>
      </c>
      <c r="G9" s="56"/>
    </row>
    <row r="10" spans="1:7" x14ac:dyDescent="0.2">
      <c r="A10" s="16" t="s">
        <v>365</v>
      </c>
      <c r="B10" s="17" t="s">
        <v>328</v>
      </c>
      <c r="C10" s="105" t="e">
        <f>#REF!+#REF!+#REF!+#REF!+#REF!+#REF!+#REF!+#REF!+#REF!+Kultuuriüritused!C10</f>
        <v>#REF!</v>
      </c>
      <c r="D10" s="105" t="e">
        <f>#REF!+#REF!+#REF!+#REF!+#REF!+#REF!+#REF!+#REF!+#REF!+Kultuuriüritused!D10</f>
        <v>#REF!</v>
      </c>
      <c r="E10" s="105" t="e">
        <f>#REF!+#REF!+#REF!+#REF!+#REF!+#REF!+#REF!+#REF!+#REF!+Kultuuriüritused!E10</f>
        <v>#REF!</v>
      </c>
      <c r="F10" s="105" t="e">
        <f>#REF!+#REF!+#REF!+#REF!+#REF!+#REF!+#REF!+#REF!+#REF!+Kultuuriüritused!F10</f>
        <v>#REF!</v>
      </c>
      <c r="G10" s="56"/>
    </row>
    <row r="11" spans="1:7" x14ac:dyDescent="0.2">
      <c r="A11" s="16" t="s">
        <v>367</v>
      </c>
      <c r="B11" s="17" t="s">
        <v>368</v>
      </c>
      <c r="C11" s="105" t="e">
        <f>#REF!+#REF!+#REF!+#REF!+#REF!+#REF!+#REF!+#REF!+#REF!+Kultuuriüritused!C11</f>
        <v>#REF!</v>
      </c>
      <c r="D11" s="105" t="e">
        <f>#REF!+#REF!+#REF!+#REF!+#REF!+#REF!+#REF!+#REF!+#REF!+Kultuuriüritused!D11</f>
        <v>#REF!</v>
      </c>
      <c r="E11" s="105" t="e">
        <f>#REF!+#REF!+#REF!+#REF!+#REF!+#REF!+#REF!+#REF!+#REF!+Kultuuriüritused!E11</f>
        <v>#REF!</v>
      </c>
      <c r="F11" s="105" t="e">
        <f>#REF!+#REF!+#REF!+#REF!+#REF!+#REF!+#REF!+#REF!+#REF!+Kultuuriüritused!F11</f>
        <v>#REF!</v>
      </c>
      <c r="G11" s="56"/>
    </row>
    <row r="12" spans="1:7" x14ac:dyDescent="0.2">
      <c r="A12" s="11" t="s">
        <v>369</v>
      </c>
      <c r="B12" s="12" t="s">
        <v>370</v>
      </c>
      <c r="C12" s="104" t="e">
        <f>#REF!+#REF!+#REF!+#REF!+#REF!+#REF!+#REF!+#REF!+#REF!+Kultuuriüritused!C12</f>
        <v>#REF!</v>
      </c>
      <c r="D12" s="104" t="e">
        <f>#REF!+#REF!+#REF!+#REF!+#REF!+#REF!+#REF!+#REF!+#REF!+Kultuuriüritused!D12</f>
        <v>#REF!</v>
      </c>
      <c r="E12" s="104" t="e">
        <f>#REF!+#REF!+#REF!+#REF!+#REF!+#REF!+#REF!+#REF!+#REF!+Kultuuriüritused!E12</f>
        <v>#REF!</v>
      </c>
      <c r="F12" s="104" t="e">
        <f>#REF!+#REF!+#REF!+#REF!+#REF!+#REF!+#REF!+#REF!+#REF!+Kultuuriüritused!F12</f>
        <v>#REF!</v>
      </c>
      <c r="G12" s="57"/>
    </row>
    <row r="13" spans="1:7" x14ac:dyDescent="0.2">
      <c r="A13" s="21" t="s">
        <v>371</v>
      </c>
      <c r="B13" s="12" t="s">
        <v>202</v>
      </c>
      <c r="C13" s="104" t="e">
        <f>#REF!+#REF!+#REF!+#REF!+#REF!+#REF!+#REF!+#REF!+#REF!+Kultuuriüritused!C13</f>
        <v>#REF!</v>
      </c>
      <c r="D13" s="104" t="e">
        <f>#REF!+#REF!+#REF!+#REF!+#REF!+#REF!+#REF!+#REF!+#REF!+Kultuuriüritused!D13</f>
        <v>#REF!</v>
      </c>
      <c r="E13" s="104" t="e">
        <f>#REF!+#REF!+#REF!+#REF!+#REF!+#REF!+#REF!+#REF!+#REF!+Kultuuriüritused!E13</f>
        <v>#REF!</v>
      </c>
      <c r="F13" s="104" t="e">
        <f>#REF!+#REF!+#REF!+#REF!+#REF!+#REF!+#REF!+#REF!+#REF!+Kultuuriüritused!F13</f>
        <v>#REF!</v>
      </c>
      <c r="G13" s="57"/>
    </row>
    <row r="14" spans="1:7" x14ac:dyDescent="0.2">
      <c r="A14" s="21" t="s">
        <v>372</v>
      </c>
      <c r="B14" s="12" t="s">
        <v>373</v>
      </c>
      <c r="C14" s="104" t="e">
        <f>#REF!+#REF!+#REF!+#REF!+#REF!+#REF!+#REF!+#REF!+#REF!+Kultuuriüritused!C14</f>
        <v>#REF!</v>
      </c>
      <c r="D14" s="104" t="e">
        <f>#REF!+#REF!+#REF!+#REF!+#REF!+#REF!+#REF!+#REF!+#REF!+Kultuuriüritused!D14</f>
        <v>#REF!</v>
      </c>
      <c r="E14" s="104" t="e">
        <f>#REF!+#REF!+#REF!+#REF!+#REF!+#REF!+#REF!+#REF!+#REF!+Kultuuriüritused!E14</f>
        <v>#REF!</v>
      </c>
      <c r="F14" s="104" t="e">
        <f>#REF!+#REF!+#REF!+#REF!+#REF!+#REF!+#REF!+#REF!+#REF!+Kultuuriüritused!F14</f>
        <v>#REF!</v>
      </c>
      <c r="G14" s="57"/>
    </row>
    <row r="15" spans="1:7" x14ac:dyDescent="0.2">
      <c r="A15" s="21" t="s">
        <v>374</v>
      </c>
      <c r="B15" s="12" t="s">
        <v>375</v>
      </c>
      <c r="C15" s="104" t="e">
        <f>#REF!+#REF!+#REF!+#REF!+#REF!+#REF!+#REF!+#REF!+#REF!+Kultuuriüritused!C15</f>
        <v>#REF!</v>
      </c>
      <c r="D15" s="104" t="e">
        <f>#REF!+#REF!+#REF!+#REF!+#REF!+#REF!+#REF!+#REF!+#REF!+Kultuuriüritused!D15</f>
        <v>#REF!</v>
      </c>
      <c r="E15" s="104" t="e">
        <f>#REF!+#REF!+#REF!+#REF!+#REF!+#REF!+#REF!+#REF!+#REF!+Kultuuriüritused!E15</f>
        <v>#REF!</v>
      </c>
      <c r="F15" s="104" t="e">
        <f>#REF!+#REF!+#REF!+#REF!+#REF!+#REF!+#REF!+#REF!+#REF!+Kultuuriüritused!F15</f>
        <v>#REF!</v>
      </c>
      <c r="G15" s="57"/>
    </row>
    <row r="16" spans="1:7" x14ac:dyDescent="0.2">
      <c r="A16" s="21" t="s">
        <v>376</v>
      </c>
      <c r="B16" s="12" t="s">
        <v>377</v>
      </c>
      <c r="C16" s="104" t="e">
        <f>#REF!+#REF!+#REF!+#REF!+#REF!+#REF!+#REF!+#REF!+#REF!+Kultuuriüritused!C16</f>
        <v>#REF!</v>
      </c>
      <c r="D16" s="104" t="e">
        <f>#REF!+#REF!+#REF!+#REF!+#REF!+#REF!+#REF!+#REF!+#REF!+Kultuuriüritused!D16</f>
        <v>#REF!</v>
      </c>
      <c r="E16" s="104" t="e">
        <f>#REF!+#REF!+#REF!+#REF!+#REF!+#REF!+#REF!+#REF!+#REF!+Kultuuriüritused!E16</f>
        <v>#REF!</v>
      </c>
      <c r="F16" s="104" t="e">
        <f>#REF!+#REF!+#REF!+#REF!+#REF!+#REF!+#REF!+#REF!+#REF!+Kultuuriüritused!F16</f>
        <v>#REF!</v>
      </c>
      <c r="G16" s="57"/>
    </row>
    <row r="17" spans="1:7" x14ac:dyDescent="0.2">
      <c r="A17" s="11" t="s">
        <v>378</v>
      </c>
      <c r="B17" s="12" t="s">
        <v>379</v>
      </c>
      <c r="C17" s="104" t="e">
        <f>#REF!+#REF!+#REF!+#REF!+#REF!+#REF!+#REF!+#REF!+#REF!+Kultuuriüritused!C17</f>
        <v>#REF!</v>
      </c>
      <c r="D17" s="104" t="e">
        <f>#REF!+#REF!+#REF!+#REF!+#REF!+#REF!+#REF!+#REF!+#REF!+Kultuuriüritused!D17</f>
        <v>#REF!</v>
      </c>
      <c r="E17" s="104" t="e">
        <f>#REF!+#REF!+#REF!+#REF!+#REF!+#REF!+#REF!+#REF!+#REF!+Kultuuriüritused!E17</f>
        <v>#REF!</v>
      </c>
      <c r="F17" s="20" t="e">
        <f>SUM(F18:F19)</f>
        <v>#REF!</v>
      </c>
      <c r="G17" s="20"/>
    </row>
    <row r="18" spans="1:7" hidden="1" x14ac:dyDescent="0.2">
      <c r="A18" s="16" t="s">
        <v>380</v>
      </c>
      <c r="B18" s="17" t="s">
        <v>381</v>
      </c>
      <c r="C18" s="105" t="e">
        <f>#REF!+#REF!+#REF!+#REF!+#REF!+#REF!+#REF!+#REF!+#REF!+Kultuuriüritused!C18</f>
        <v>#REF!</v>
      </c>
      <c r="D18" s="105" t="e">
        <f>#REF!+#REF!+#REF!+#REF!+#REF!+#REF!+#REF!+#REF!+#REF!+Kultuuriüritused!D18</f>
        <v>#REF!</v>
      </c>
      <c r="E18" s="105" t="e">
        <f>#REF!+#REF!+#REF!+#REF!+#REF!+#REF!+#REF!+#REF!+#REF!+Kultuuriüritused!E18</f>
        <v>#REF!</v>
      </c>
      <c r="F18" s="18" t="e">
        <f>F8*33%</f>
        <v>#REF!</v>
      </c>
      <c r="G18" s="18"/>
    </row>
    <row r="19" spans="1:7" x14ac:dyDescent="0.2">
      <c r="A19" s="16" t="s">
        <v>382</v>
      </c>
      <c r="B19" s="17" t="s">
        <v>383</v>
      </c>
      <c r="C19" s="105" t="e">
        <f>#REF!+#REF!+#REF!+#REF!+#REF!+#REF!+#REF!+#REF!+#REF!+Kultuuriüritused!C19</f>
        <v>#REF!</v>
      </c>
      <c r="D19" s="105" t="e">
        <f>#REF!+#REF!+#REF!+#REF!+#REF!+#REF!+#REF!+#REF!+#REF!+Kultuuriüritused!D19</f>
        <v>#REF!</v>
      </c>
      <c r="E19" s="105" t="e">
        <f>#REF!+#REF!+#REF!+#REF!+#REF!+#REF!+#REF!+#REF!+#REF!+Kultuuriüritused!E19</f>
        <v>#REF!</v>
      </c>
      <c r="F19" s="105" t="e">
        <f>#REF!+#REF!+#REF!+#REF!+#REF!+#REF!+#REF!+#REF!+#REF!+Kultuuriüritused!F19</f>
        <v>#REF!</v>
      </c>
      <c r="G19" s="18"/>
    </row>
    <row r="20" spans="1:7" x14ac:dyDescent="0.2">
      <c r="A20" s="11" t="s">
        <v>384</v>
      </c>
      <c r="B20" s="12" t="s">
        <v>385</v>
      </c>
      <c r="C20" s="104" t="e">
        <f>#REF!+#REF!+#REF!+#REF!+#REF!+#REF!+#REF!+#REF!+#REF!+Kultuuriüritused!C20</f>
        <v>#REF!</v>
      </c>
      <c r="D20" s="104" t="e">
        <f>#REF!+#REF!+#REF!+#REF!+#REF!+#REF!+#REF!+#REF!+#REF!+Kultuuriüritused!D20</f>
        <v>#REF!</v>
      </c>
      <c r="E20" s="104" t="e">
        <f>#REF!+#REF!+#REF!+#REF!+#REF!+#REF!+#REF!+#REF!+#REF!+Kultuuriüritused!E20</f>
        <v>#REF!</v>
      </c>
      <c r="F20" s="20" t="e">
        <f>SUM(F21:F22)</f>
        <v>#REF!</v>
      </c>
      <c r="G20" s="20"/>
    </row>
    <row r="21" spans="1:7" hidden="1" x14ac:dyDescent="0.2">
      <c r="A21" s="16" t="s">
        <v>386</v>
      </c>
      <c r="B21" s="17" t="s">
        <v>387</v>
      </c>
      <c r="C21" s="105" t="e">
        <f>#REF!+#REF!+#REF!+#REF!+#REF!+#REF!+#REF!+#REF!+#REF!+Kultuuriüritused!C21</f>
        <v>#REF!</v>
      </c>
      <c r="D21" s="105" t="e">
        <f>#REF!+#REF!+#REF!+#REF!+#REF!+#REF!+#REF!+#REF!+#REF!+Kultuuriüritused!D21</f>
        <v>#REF!</v>
      </c>
      <c r="E21" s="105" t="e">
        <f>#REF!+#REF!+#REF!+#REF!+#REF!+#REF!+#REF!+#REF!+#REF!+Kultuuriüritused!E21</f>
        <v>#REF!</v>
      </c>
      <c r="F21" s="18" t="e">
        <f>F8*1.4%</f>
        <v>#REF!</v>
      </c>
      <c r="G21" s="18"/>
    </row>
    <row r="22" spans="1:7" x14ac:dyDescent="0.2">
      <c r="A22" s="16" t="s">
        <v>388</v>
      </c>
      <c r="B22" s="17" t="s">
        <v>389</v>
      </c>
      <c r="C22" s="105" t="e">
        <f>#REF!+#REF!+#REF!+#REF!+#REF!+#REF!+#REF!+#REF!+#REF!+Kultuuriüritused!C22</f>
        <v>#REF!</v>
      </c>
      <c r="D22" s="105" t="e">
        <f>#REF!+#REF!+#REF!+#REF!+#REF!+#REF!+#REF!+#REF!+#REF!+Kultuuriüritused!D22</f>
        <v>#REF!</v>
      </c>
      <c r="E22" s="105" t="e">
        <f>#REF!+#REF!+#REF!+#REF!+#REF!+#REF!+#REF!+#REF!+#REF!+Kultuuriüritused!E22</f>
        <v>#REF!</v>
      </c>
      <c r="F22" s="105" t="e">
        <f>#REF!+#REF!+#REF!+#REF!+#REF!+#REF!+#REF!+#REF!+#REF!+Kultuuriüritused!F22</f>
        <v>#REF!</v>
      </c>
      <c r="G22" s="18"/>
    </row>
    <row r="23" spans="1:7" s="39" customFormat="1" x14ac:dyDescent="0.2">
      <c r="A23" s="45" t="s">
        <v>186</v>
      </c>
      <c r="B23" s="44" t="s">
        <v>185</v>
      </c>
      <c r="C23" s="104" t="e">
        <f>#REF!+#REF!+#REF!+#REF!+#REF!+#REF!+#REF!+#REF!+#REF!+Kultuuriüritused!C23</f>
        <v>#REF!</v>
      </c>
      <c r="D23" s="104" t="e">
        <f>#REF!+#REF!+#REF!+#REF!+#REF!+#REF!+#REF!+#REF!+#REF!+Kultuuriüritused!D23</f>
        <v>#REF!</v>
      </c>
      <c r="E23" s="104" t="e">
        <f>#REF!+#REF!+#REF!+#REF!+#REF!+#REF!+#REF!+#REF!+#REF!+Kultuuriüritused!E23</f>
        <v>#REF!</v>
      </c>
      <c r="F23" s="104" t="e">
        <f>#REF!+#REF!+#REF!+#REF!+#REF!+#REF!+#REF!+#REF!+#REF!+Kultuuriüritused!F23</f>
        <v>#REF!</v>
      </c>
      <c r="G23" s="49"/>
    </row>
    <row r="24" spans="1:7" x14ac:dyDescent="0.2">
      <c r="A24" s="11" t="s">
        <v>390</v>
      </c>
      <c r="B24" s="12" t="s">
        <v>391</v>
      </c>
      <c r="C24" s="104" t="e">
        <f>#REF!+#REF!+#REF!+#REF!+#REF!+#REF!+#REF!+#REF!+#REF!+Kultuuriüritused!C24</f>
        <v>#REF!</v>
      </c>
      <c r="D24" s="104" t="e">
        <f>#REF!+#REF!+#REF!+#REF!+#REF!+#REF!+#REF!+#REF!+#REF!+Kultuuriüritused!D24</f>
        <v>#REF!</v>
      </c>
      <c r="E24" s="104" t="e">
        <f>#REF!+#REF!+#REF!+#REF!+#REF!+#REF!+#REF!+#REF!+#REF!+Kultuuriüritused!E24</f>
        <v>#REF!</v>
      </c>
      <c r="F24" s="104" t="e">
        <f>#REF!+#REF!+#REF!+#REF!+#REF!+#REF!+#REF!+#REF!+#REF!+Kultuuriüritused!F24</f>
        <v>#REF!</v>
      </c>
      <c r="G24" s="20"/>
    </row>
    <row r="25" spans="1:7" x14ac:dyDescent="0.2">
      <c r="A25" s="16" t="s">
        <v>392</v>
      </c>
      <c r="B25" s="17" t="s">
        <v>393</v>
      </c>
      <c r="C25" s="105" t="e">
        <f>#REF!+#REF!+#REF!+#REF!+#REF!+#REF!+#REF!+#REF!+#REF!+Kultuuriüritused!C25</f>
        <v>#REF!</v>
      </c>
      <c r="D25" s="105" t="e">
        <f>#REF!+#REF!+#REF!+#REF!+#REF!+#REF!+#REF!+#REF!+#REF!+Kultuuriüritused!D25</f>
        <v>#REF!</v>
      </c>
      <c r="E25" s="105" t="e">
        <f>#REF!+#REF!+#REF!+#REF!+#REF!+#REF!+#REF!+#REF!+#REF!+Kultuuriüritused!E25</f>
        <v>#REF!</v>
      </c>
      <c r="F25" s="105" t="e">
        <f>#REF!+#REF!+#REF!+#REF!+#REF!+#REF!+#REF!+#REF!+#REF!+Kultuuriüritused!F25</f>
        <v>#REF!</v>
      </c>
      <c r="G25" s="56"/>
    </row>
    <row r="26" spans="1:7" x14ac:dyDescent="0.2">
      <c r="A26" s="16" t="s">
        <v>394</v>
      </c>
      <c r="B26" s="17" t="s">
        <v>395</v>
      </c>
      <c r="C26" s="105" t="e">
        <f>#REF!+#REF!+#REF!+#REF!+#REF!+#REF!+#REF!+#REF!+#REF!+Kultuuriüritused!C26</f>
        <v>#REF!</v>
      </c>
      <c r="D26" s="105" t="e">
        <f>#REF!+#REF!+#REF!+#REF!+#REF!+#REF!+#REF!+#REF!+#REF!+Kultuuriüritused!D26</f>
        <v>#REF!</v>
      </c>
      <c r="E26" s="105" t="e">
        <f>#REF!+#REF!+#REF!+#REF!+#REF!+#REF!+#REF!+#REF!+#REF!+Kultuuriüritused!E26</f>
        <v>#REF!</v>
      </c>
      <c r="F26" s="105" t="e">
        <f>#REF!+#REF!+#REF!+#REF!+#REF!+#REF!+#REF!+#REF!+#REF!+Kultuuriüritused!F26</f>
        <v>#REF!</v>
      </c>
      <c r="G26" s="56"/>
    </row>
    <row r="27" spans="1:7" x14ac:dyDescent="0.2">
      <c r="A27" s="16" t="s">
        <v>396</v>
      </c>
      <c r="B27" s="17" t="s">
        <v>397</v>
      </c>
      <c r="C27" s="105" t="e">
        <f>#REF!+#REF!+#REF!+#REF!+#REF!+#REF!+#REF!+#REF!+#REF!+Kultuuriüritused!C27</f>
        <v>#REF!</v>
      </c>
      <c r="D27" s="105" t="e">
        <f>#REF!+#REF!+#REF!+#REF!+#REF!+#REF!+#REF!+#REF!+#REF!+Kultuuriüritused!D27</f>
        <v>#REF!</v>
      </c>
      <c r="E27" s="105" t="e">
        <f>#REF!+#REF!+#REF!+#REF!+#REF!+#REF!+#REF!+#REF!+#REF!+Kultuuriüritused!E27</f>
        <v>#REF!</v>
      </c>
      <c r="F27" s="105">
        <v>0</v>
      </c>
      <c r="G27" s="56"/>
    </row>
    <row r="28" spans="1:7" x14ac:dyDescent="0.2">
      <c r="A28" s="16" t="s">
        <v>398</v>
      </c>
      <c r="B28" s="17" t="s">
        <v>399</v>
      </c>
      <c r="C28" s="105" t="e">
        <f>#REF!+#REF!+#REF!+#REF!+#REF!+#REF!+#REF!+#REF!+#REF!+Kultuuriüritused!C28</f>
        <v>#REF!</v>
      </c>
      <c r="D28" s="105" t="e">
        <f>#REF!+#REF!+#REF!+#REF!+#REF!+#REF!+#REF!+#REF!+#REF!+Kultuuriüritused!D28</f>
        <v>#REF!</v>
      </c>
      <c r="E28" s="105" t="e">
        <f>#REF!+#REF!+#REF!+#REF!+#REF!+#REF!+#REF!+#REF!+#REF!+Kultuuriüritused!E28</f>
        <v>#REF!</v>
      </c>
      <c r="F28" s="105" t="e">
        <f>#REF!+#REF!+#REF!+#REF!+#REF!+#REF!+#REF!+#REF!+#REF!+Kultuuriüritused!F28</f>
        <v>#REF!</v>
      </c>
      <c r="G28" s="56"/>
    </row>
    <row r="29" spans="1:7" x14ac:dyDescent="0.2">
      <c r="A29" s="16" t="s">
        <v>400</v>
      </c>
      <c r="B29" s="17" t="s">
        <v>401</v>
      </c>
      <c r="C29" s="105" t="e">
        <f>#REF!+#REF!+#REF!+#REF!+#REF!+#REF!+#REF!+#REF!+#REF!+Kultuuriüritused!C29</f>
        <v>#REF!</v>
      </c>
      <c r="D29" s="105" t="e">
        <f>#REF!+#REF!+#REF!+#REF!+#REF!+#REF!+#REF!+#REF!+#REF!+Kultuuriüritused!D29</f>
        <v>#REF!</v>
      </c>
      <c r="E29" s="105" t="e">
        <f>#REF!+#REF!+#REF!+#REF!+#REF!+#REF!+#REF!+#REF!+#REF!+Kultuuriüritused!E29</f>
        <v>#REF!</v>
      </c>
      <c r="F29" s="105" t="e">
        <f>#REF!+#REF!+#REF!+#REF!+#REF!+#REF!+#REF!+#REF!+#REF!+Kultuuriüritused!F29</f>
        <v>#REF!</v>
      </c>
      <c r="G29" s="56"/>
    </row>
    <row r="30" spans="1:7" x14ac:dyDescent="0.2">
      <c r="A30" s="16" t="s">
        <v>402</v>
      </c>
      <c r="B30" s="17" t="s">
        <v>403</v>
      </c>
      <c r="C30" s="105" t="e">
        <f>#REF!+#REF!+#REF!+#REF!+#REF!+#REF!+#REF!+#REF!+#REF!+Kultuuriüritused!C30</f>
        <v>#REF!</v>
      </c>
      <c r="D30" s="105" t="e">
        <f>#REF!+#REF!+#REF!+#REF!+#REF!+#REF!+#REF!+#REF!+#REF!+Kultuuriüritused!D30</f>
        <v>#REF!</v>
      </c>
      <c r="E30" s="105" t="e">
        <f>#REF!+#REF!+#REF!+#REF!+#REF!+#REF!+#REF!+#REF!+#REF!+Kultuuriüritused!E30</f>
        <v>#REF!</v>
      </c>
      <c r="F30" s="105" t="e">
        <f>#REF!+#REF!+#REF!+#REF!+#REF!+#REF!+#REF!+#REF!+#REF!+Kultuuriüritused!F30</f>
        <v>#REF!</v>
      </c>
      <c r="G30" s="56"/>
    </row>
    <row r="31" spans="1:7" x14ac:dyDescent="0.2">
      <c r="A31" s="16" t="s">
        <v>404</v>
      </c>
      <c r="B31" s="17" t="s">
        <v>405</v>
      </c>
      <c r="C31" s="105" t="e">
        <f>#REF!+#REF!+#REF!+#REF!+#REF!+#REF!+#REF!+#REF!+#REF!+Kultuuriüritused!C31</f>
        <v>#REF!</v>
      </c>
      <c r="D31" s="105" t="e">
        <f>#REF!+#REF!+#REF!+#REF!+#REF!+#REF!+#REF!+#REF!+#REF!+Kultuuriüritused!D31</f>
        <v>#REF!</v>
      </c>
      <c r="E31" s="105" t="e">
        <f>#REF!+#REF!+#REF!+#REF!+#REF!+#REF!+#REF!+#REF!+#REF!+Kultuuriüritused!E31</f>
        <v>#REF!</v>
      </c>
      <c r="F31" s="105" t="e">
        <f>#REF!+#REF!+#REF!+#REF!+#REF!+#REF!+#REF!+#REF!+#REF!+Kultuuriüritused!F31</f>
        <v>#REF!</v>
      </c>
      <c r="G31" s="56"/>
    </row>
    <row r="32" spans="1:7" x14ac:dyDescent="0.2">
      <c r="A32" s="16" t="s">
        <v>406</v>
      </c>
      <c r="B32" s="17" t="s">
        <v>407</v>
      </c>
      <c r="C32" s="105" t="e">
        <f>#REF!+#REF!+#REF!+#REF!+#REF!+#REF!+#REF!+#REF!+#REF!+Kultuuriüritused!C32</f>
        <v>#REF!</v>
      </c>
      <c r="D32" s="105" t="e">
        <f>#REF!+#REF!+#REF!+#REF!+#REF!+#REF!+#REF!+#REF!+#REF!+Kultuuriüritused!D32</f>
        <v>#REF!</v>
      </c>
      <c r="E32" s="105" t="e">
        <f>#REF!+#REF!+#REF!+#REF!+#REF!+#REF!+#REF!+#REF!+#REF!+Kultuuriüritused!E32</f>
        <v>#REF!</v>
      </c>
      <c r="F32" s="105" t="e">
        <f>#REF!+#REF!+#REF!+#REF!+#REF!+#REF!+#REF!+#REF!+#REF!+Kultuuriüritused!F32</f>
        <v>#REF!</v>
      </c>
      <c r="G32" s="56"/>
    </row>
    <row r="33" spans="1:7" x14ac:dyDescent="0.2">
      <c r="A33" s="16" t="s">
        <v>408</v>
      </c>
      <c r="B33" s="17" t="s">
        <v>409</v>
      </c>
      <c r="C33" s="105" t="e">
        <f>#REF!+#REF!+#REF!+#REF!+#REF!+#REF!+#REF!+#REF!+#REF!+Kultuuriüritused!C33</f>
        <v>#REF!</v>
      </c>
      <c r="D33" s="105" t="e">
        <f>#REF!+#REF!+#REF!+#REF!+#REF!+#REF!+#REF!+#REF!+#REF!+Kultuuriüritused!D33</f>
        <v>#REF!</v>
      </c>
      <c r="E33" s="105" t="e">
        <f>#REF!+#REF!+#REF!+#REF!+#REF!+#REF!+#REF!+#REF!+#REF!+Kultuuriüritused!E33</f>
        <v>#REF!</v>
      </c>
      <c r="F33" s="105" t="e">
        <f>#REF!+#REF!+#REF!+#REF!+#REF!+#REF!+#REF!+#REF!+#REF!+Kultuuriüritused!F33</f>
        <v>#REF!</v>
      </c>
      <c r="G33" s="56"/>
    </row>
    <row r="34" spans="1:7" x14ac:dyDescent="0.2">
      <c r="A34" s="11" t="s">
        <v>410</v>
      </c>
      <c r="B34" s="12" t="s">
        <v>411</v>
      </c>
      <c r="C34" s="104" t="e">
        <f>#REF!+#REF!+#REF!+#REF!+#REF!+#REF!+#REF!+#REF!+#REF!+Kultuuriüritused!C34</f>
        <v>#REF!</v>
      </c>
      <c r="D34" s="104" t="e">
        <f>#REF!+#REF!+#REF!+#REF!+#REF!+#REF!+#REF!+#REF!+#REF!+Kultuuriüritused!D34</f>
        <v>#REF!</v>
      </c>
      <c r="E34" s="104" t="e">
        <f>#REF!+#REF!+#REF!+#REF!+#REF!+#REF!+#REF!+#REF!+#REF!+Kultuuriüritused!E34</f>
        <v>#REF!</v>
      </c>
      <c r="F34" s="104" t="e">
        <f>#REF!+#REF!+#REF!+#REF!+#REF!+#REF!+#REF!+#REF!+#REF!+Kultuuriüritused!F34</f>
        <v>#REF!</v>
      </c>
      <c r="G34" s="20"/>
    </row>
    <row r="35" spans="1:7" x14ac:dyDescent="0.2">
      <c r="A35" s="16" t="s">
        <v>412</v>
      </c>
      <c r="B35" s="17" t="s">
        <v>413</v>
      </c>
      <c r="C35" s="105" t="e">
        <f>#REF!+#REF!+#REF!+#REF!+#REF!+#REF!+#REF!+#REF!+#REF!+Kultuuriüritused!C35</f>
        <v>#REF!</v>
      </c>
      <c r="D35" s="105" t="e">
        <f>#REF!+#REF!+#REF!+#REF!+#REF!+#REF!+#REF!+#REF!+#REF!+Kultuuriüritused!D35</f>
        <v>#REF!</v>
      </c>
      <c r="E35" s="105" t="e">
        <f>#REF!+#REF!+#REF!+#REF!+#REF!+#REF!+#REF!+#REF!+#REF!+Kultuuriüritused!E35</f>
        <v>#REF!</v>
      </c>
      <c r="F35" s="105" t="e">
        <f>#REF!+#REF!+#REF!+#REF!+#REF!+#REF!+#REF!+#REF!+#REF!+Kultuuriüritused!F35</f>
        <v>#REF!</v>
      </c>
      <c r="G35" s="51"/>
    </row>
    <row r="36" spans="1:7" x14ac:dyDescent="0.2">
      <c r="A36" s="16" t="s">
        <v>414</v>
      </c>
      <c r="B36" s="17" t="s">
        <v>415</v>
      </c>
      <c r="C36" s="105" t="e">
        <f>#REF!+#REF!+#REF!+#REF!+#REF!+#REF!+#REF!+#REF!+#REF!+Kultuuriüritused!C36</f>
        <v>#REF!</v>
      </c>
      <c r="D36" s="105" t="e">
        <f>#REF!+#REF!+#REF!+#REF!+#REF!+#REF!+#REF!+#REF!+#REF!+Kultuuriüritused!D36</f>
        <v>#REF!</v>
      </c>
      <c r="E36" s="105" t="e">
        <f>#REF!+#REF!+#REF!+#REF!+#REF!+#REF!+#REF!+#REF!+#REF!+Kultuuriüritused!E36</f>
        <v>#REF!</v>
      </c>
      <c r="F36" s="105" t="e">
        <f>#REF!+#REF!+#REF!+#REF!+#REF!+#REF!+#REF!+#REF!+#REF!+Kultuuriüritused!F36</f>
        <v>#REF!</v>
      </c>
      <c r="G36" s="51"/>
    </row>
    <row r="37" spans="1:7" x14ac:dyDescent="0.2">
      <c r="A37" s="11" t="s">
        <v>416</v>
      </c>
      <c r="B37" s="12" t="s">
        <v>417</v>
      </c>
      <c r="C37" s="104" t="e">
        <f>#REF!+#REF!+#REF!+#REF!+#REF!+#REF!+#REF!+#REF!+#REF!+Kultuuriüritused!C37</f>
        <v>#REF!</v>
      </c>
      <c r="D37" s="104" t="e">
        <f>#REF!+#REF!+#REF!+#REF!+#REF!+#REF!+#REF!+#REF!+#REF!+Kultuuriüritused!D37</f>
        <v>#REF!</v>
      </c>
      <c r="E37" s="104" t="e">
        <f>#REF!+#REF!+#REF!+#REF!+#REF!+#REF!+#REF!+#REF!+#REF!+Kultuuriüritused!E37</f>
        <v>#REF!</v>
      </c>
      <c r="F37" s="104" t="e">
        <f>#REF!+#REF!+#REF!+#REF!+#REF!+#REF!+#REF!+#REF!+#REF!+Kultuuriüritused!F37</f>
        <v>#REF!</v>
      </c>
      <c r="G37" s="20"/>
    </row>
    <row r="38" spans="1:7" x14ac:dyDescent="0.2">
      <c r="A38" s="16" t="s">
        <v>418</v>
      </c>
      <c r="B38" s="17" t="s">
        <v>419</v>
      </c>
      <c r="C38" s="105" t="e">
        <f>#REF!+#REF!+#REF!+#REF!+#REF!+#REF!+#REF!+#REF!+#REF!+Kultuuriüritused!C38</f>
        <v>#REF!</v>
      </c>
      <c r="D38" s="105" t="e">
        <f>#REF!+#REF!+#REF!+#REF!+#REF!+#REF!+#REF!+#REF!+#REF!+Kultuuriüritused!D38</f>
        <v>#REF!</v>
      </c>
      <c r="E38" s="105" t="e">
        <f>#REF!+#REF!+#REF!+#REF!+#REF!+#REF!+#REF!+#REF!+#REF!+Kultuuriüritused!E38</f>
        <v>#REF!</v>
      </c>
      <c r="F38" s="105" t="e">
        <f>#REF!+#REF!+#REF!+#REF!+#REF!+#REF!+#REF!+#REF!+#REF!+Kultuuriüritused!F38</f>
        <v>#REF!</v>
      </c>
      <c r="G38" s="51"/>
    </row>
    <row r="39" spans="1:7" x14ac:dyDescent="0.2">
      <c r="A39" s="16" t="s">
        <v>420</v>
      </c>
      <c r="B39" s="17" t="s">
        <v>421</v>
      </c>
      <c r="C39" s="105" t="e">
        <f>#REF!+#REF!+#REF!+#REF!+#REF!+#REF!+#REF!+#REF!+#REF!+Kultuuriüritused!C39</f>
        <v>#REF!</v>
      </c>
      <c r="D39" s="105" t="e">
        <f>#REF!+#REF!+#REF!+#REF!+#REF!+#REF!+#REF!+#REF!+#REF!+Kultuuriüritused!D39</f>
        <v>#REF!</v>
      </c>
      <c r="E39" s="105" t="e">
        <f>#REF!+#REF!+#REF!+#REF!+#REF!+#REF!+#REF!+#REF!+#REF!+Kultuuriüritused!E39</f>
        <v>#REF!</v>
      </c>
      <c r="F39" s="105" t="e">
        <f>#REF!+#REF!+#REF!+#REF!+#REF!+#REF!+#REF!+#REF!+#REF!+Kultuuriüritused!F39</f>
        <v>#REF!</v>
      </c>
      <c r="G39" s="51"/>
    </row>
    <row r="40" spans="1:7" x14ac:dyDescent="0.2">
      <c r="A40" s="16" t="s">
        <v>422</v>
      </c>
      <c r="B40" s="17" t="s">
        <v>423</v>
      </c>
      <c r="C40" s="105" t="e">
        <f>#REF!+#REF!+#REF!+#REF!+#REF!+#REF!+#REF!+#REF!+#REF!+Kultuuriüritused!C40</f>
        <v>#REF!</v>
      </c>
      <c r="D40" s="105" t="e">
        <f>#REF!+#REF!+#REF!+#REF!+#REF!+#REF!+#REF!+#REF!+#REF!+Kultuuriüritused!D40</f>
        <v>#REF!</v>
      </c>
      <c r="E40" s="105" t="e">
        <f>#REF!+#REF!+#REF!+#REF!+#REF!+#REF!+#REF!+#REF!+#REF!+Kultuuriüritused!E40</f>
        <v>#REF!</v>
      </c>
      <c r="F40" s="105" t="e">
        <f>#REF!+#REF!+#REF!+#REF!+#REF!+#REF!+#REF!+#REF!+#REF!+Kultuuriüritused!F40</f>
        <v>#REF!</v>
      </c>
      <c r="G40" s="51"/>
    </row>
    <row r="41" spans="1:7" x14ac:dyDescent="0.2">
      <c r="A41" s="11" t="s">
        <v>424</v>
      </c>
      <c r="B41" s="12" t="s">
        <v>425</v>
      </c>
      <c r="C41" s="104" t="e">
        <f>#REF!+#REF!+#REF!+#REF!+#REF!+#REF!+#REF!+#REF!+#REF!+Kultuuriüritused!C41</f>
        <v>#REF!</v>
      </c>
      <c r="D41" s="104" t="e">
        <f>#REF!+#REF!+#REF!+#REF!+#REF!+#REF!+#REF!+#REF!+#REF!+Kultuuriüritused!D41</f>
        <v>#REF!</v>
      </c>
      <c r="E41" s="104" t="e">
        <f>#REF!+#REF!+#REF!+#REF!+#REF!+#REF!+#REF!+#REF!+#REF!+Kultuuriüritused!E41</f>
        <v>#REF!</v>
      </c>
      <c r="F41" s="104" t="e">
        <f>#REF!+#REF!+#REF!+#REF!+#REF!+#REF!+#REF!+#REF!+#REF!+Kultuuriüritused!F41</f>
        <v>#REF!</v>
      </c>
      <c r="G41" s="20"/>
    </row>
    <row r="42" spans="1:7" x14ac:dyDescent="0.2">
      <c r="A42" s="237" t="s">
        <v>253</v>
      </c>
      <c r="B42" s="238" t="s">
        <v>254</v>
      </c>
      <c r="C42" s="105" t="e">
        <f>#REF!+#REF!+#REF!+#REF!+#REF!+#REF!+#REF!+#REF!+#REF!+Kultuuriüritused!C42</f>
        <v>#REF!</v>
      </c>
      <c r="D42" s="105" t="e">
        <f>#REF!+#REF!+#REF!+#REF!+#REF!+#REF!+#REF!+#REF!+#REF!+Kultuuriüritused!D42</f>
        <v>#REF!</v>
      </c>
      <c r="E42" s="105" t="e">
        <f>#REF!+#REF!+#REF!+#REF!+#REF!+#REF!+#REF!+#REF!+#REF!+Kultuuriüritused!E42</f>
        <v>#REF!</v>
      </c>
      <c r="F42" s="105" t="e">
        <f>#REF!+#REF!+#REF!+#REF!+#REF!+#REF!+#REF!+#REF!+#REF!+Kultuuriüritused!F42</f>
        <v>#REF!</v>
      </c>
      <c r="G42" s="23"/>
    </row>
    <row r="43" spans="1:7" x14ac:dyDescent="0.2">
      <c r="A43" s="16" t="s">
        <v>426</v>
      </c>
      <c r="B43" s="17" t="s">
        <v>427</v>
      </c>
      <c r="C43" s="105" t="e">
        <f>#REF!+#REF!+#REF!+#REF!+#REF!+#REF!+#REF!+#REF!+#REF!+Kultuuriüritused!C43</f>
        <v>#REF!</v>
      </c>
      <c r="D43" s="105" t="e">
        <f>#REF!+#REF!+#REF!+#REF!+#REF!+#REF!+#REF!+#REF!+#REF!+Kultuuriüritused!D43</f>
        <v>#REF!</v>
      </c>
      <c r="E43" s="105" t="e">
        <f>#REF!+#REF!+#REF!+#REF!+#REF!+#REF!+#REF!+#REF!+#REF!+Kultuuriüritused!E43</f>
        <v>#REF!</v>
      </c>
      <c r="F43" s="105" t="e">
        <f>#REF!+#REF!+#REF!+#REF!+#REF!+#REF!+#REF!+#REF!+#REF!+Kultuuriüritused!F43</f>
        <v>#REF!</v>
      </c>
      <c r="G43" s="56"/>
    </row>
    <row r="44" spans="1:7" x14ac:dyDescent="0.2">
      <c r="A44" s="16" t="s">
        <v>428</v>
      </c>
      <c r="B44" s="17" t="s">
        <v>2</v>
      </c>
      <c r="C44" s="105" t="e">
        <f>#REF!+#REF!+#REF!+#REF!+#REF!+#REF!+#REF!+#REF!+#REF!+Kultuuriüritused!C44</f>
        <v>#REF!</v>
      </c>
      <c r="D44" s="105" t="e">
        <f>#REF!+#REF!+#REF!+#REF!+#REF!+#REF!+#REF!+#REF!+#REF!+Kultuuriüritused!D44</f>
        <v>#REF!</v>
      </c>
      <c r="E44" s="105" t="e">
        <f>#REF!+#REF!+#REF!+#REF!+#REF!+#REF!+#REF!+#REF!+#REF!+Kultuuriüritused!E44</f>
        <v>#REF!</v>
      </c>
      <c r="F44" s="105" t="e">
        <f>#REF!+#REF!+#REF!+#REF!+#REF!+#REF!+#REF!+#REF!+#REF!+Kultuuriüritused!F44</f>
        <v>#REF!</v>
      </c>
      <c r="G44" s="56"/>
    </row>
    <row r="45" spans="1:7" x14ac:dyDescent="0.2">
      <c r="A45" s="16" t="s">
        <v>3</v>
      </c>
      <c r="B45" s="17" t="s">
        <v>4</v>
      </c>
      <c r="C45" s="105" t="e">
        <f>#REF!+#REF!+#REF!+#REF!+#REF!+#REF!+#REF!+#REF!+#REF!+Kultuuriüritused!C45</f>
        <v>#REF!</v>
      </c>
      <c r="D45" s="105" t="e">
        <f>#REF!+#REF!+#REF!+#REF!+#REF!+#REF!+#REF!+#REF!+#REF!+Kultuuriüritused!D45</f>
        <v>#REF!</v>
      </c>
      <c r="E45" s="105" t="e">
        <f>#REF!+#REF!+#REF!+#REF!+#REF!+#REF!+#REF!+#REF!+#REF!+Kultuuriüritused!E45</f>
        <v>#REF!</v>
      </c>
      <c r="F45" s="105" t="e">
        <f>#REF!+#REF!+#REF!+#REF!+#REF!+#REF!+#REF!+#REF!+#REF!+Kultuuriüritused!F45</f>
        <v>#REF!</v>
      </c>
      <c r="G45" s="56"/>
    </row>
    <row r="46" spans="1:7" x14ac:dyDescent="0.2">
      <c r="A46" s="16" t="s">
        <v>5</v>
      </c>
      <c r="B46" s="17" t="s">
        <v>6</v>
      </c>
      <c r="C46" s="105" t="e">
        <f>#REF!+#REF!+#REF!+#REF!+#REF!+#REF!+#REF!+#REF!+#REF!+Kultuuriüritused!C46</f>
        <v>#REF!</v>
      </c>
      <c r="D46" s="105" t="e">
        <f>#REF!+#REF!+#REF!+#REF!+#REF!+#REF!+#REF!+#REF!+#REF!+Kultuuriüritused!D46</f>
        <v>#REF!</v>
      </c>
      <c r="E46" s="105" t="e">
        <f>#REF!+#REF!+#REF!+#REF!+#REF!+#REF!+#REF!+#REF!+#REF!+Kultuuriüritused!E46</f>
        <v>#REF!</v>
      </c>
      <c r="F46" s="105" t="e">
        <f>#REF!+#REF!+#REF!+#REF!+#REF!+#REF!+#REF!+#REF!+#REF!+Kultuuriüritused!F46</f>
        <v>#REF!</v>
      </c>
      <c r="G46" s="56"/>
    </row>
    <row r="47" spans="1:7" x14ac:dyDescent="0.2">
      <c r="A47" s="16" t="s">
        <v>7</v>
      </c>
      <c r="B47" s="17" t="s">
        <v>8</v>
      </c>
      <c r="C47" s="105" t="e">
        <f>#REF!+#REF!+#REF!+#REF!+#REF!+#REF!+#REF!+#REF!+#REF!+Kultuuriüritused!C47</f>
        <v>#REF!</v>
      </c>
      <c r="D47" s="105" t="e">
        <f>#REF!+#REF!+#REF!+#REF!+#REF!+#REF!+#REF!+#REF!+#REF!+Kultuuriüritused!D47</f>
        <v>#REF!</v>
      </c>
      <c r="E47" s="105" t="e">
        <f>#REF!+#REF!+#REF!+#REF!+#REF!+#REF!+#REF!+#REF!+#REF!+Kultuuriüritused!E47</f>
        <v>#REF!</v>
      </c>
      <c r="F47" s="105" t="e">
        <f>#REF!+#REF!+#REF!+#REF!+#REF!+#REF!+#REF!+#REF!+#REF!+Kultuuriüritused!F47</f>
        <v>#REF!</v>
      </c>
      <c r="G47" s="56"/>
    </row>
    <row r="48" spans="1:7" x14ac:dyDescent="0.2">
      <c r="A48" s="16" t="s">
        <v>9</v>
      </c>
      <c r="B48" s="17" t="s">
        <v>10</v>
      </c>
      <c r="C48" s="105" t="e">
        <f>#REF!+#REF!+#REF!+#REF!+#REF!+#REF!+#REF!+#REF!+#REF!+Kultuuriüritused!C48</f>
        <v>#REF!</v>
      </c>
      <c r="D48" s="105" t="e">
        <f>#REF!+#REF!+#REF!+#REF!+#REF!+#REF!+#REF!+#REF!+#REF!+Kultuuriüritused!D48</f>
        <v>#REF!</v>
      </c>
      <c r="E48" s="105" t="e">
        <f>#REF!+#REF!+#REF!+#REF!+#REF!+#REF!+#REF!+#REF!+#REF!+Kultuuriüritused!E48</f>
        <v>#REF!</v>
      </c>
      <c r="F48" s="105" t="e">
        <f>#REF!+#REF!+#REF!+#REF!+#REF!+#REF!+#REF!+#REF!+#REF!+Kultuuriüritused!F48</f>
        <v>#REF!</v>
      </c>
      <c r="G48" s="56"/>
    </row>
    <row r="49" spans="1:7" x14ac:dyDescent="0.2">
      <c r="A49" s="16" t="s">
        <v>11</v>
      </c>
      <c r="B49" s="17" t="s">
        <v>12</v>
      </c>
      <c r="C49" s="105" t="e">
        <f>#REF!+#REF!+#REF!+#REF!+#REF!+#REF!+#REF!+#REF!+#REF!+Kultuuriüritused!C49</f>
        <v>#REF!</v>
      </c>
      <c r="D49" s="105" t="e">
        <f>#REF!+#REF!+#REF!+#REF!+#REF!+#REF!+#REF!+#REF!+#REF!+Kultuuriüritused!D49</f>
        <v>#REF!</v>
      </c>
      <c r="E49" s="105" t="e">
        <f>#REF!+#REF!+#REF!+#REF!+#REF!+#REF!+#REF!+#REF!+#REF!+Kultuuriüritused!E49</f>
        <v>#REF!</v>
      </c>
      <c r="F49" s="105" t="e">
        <f>#REF!+#REF!+#REF!+#REF!+#REF!+#REF!+#REF!+#REF!+#REF!+Kultuuriüritused!F49</f>
        <v>#REF!</v>
      </c>
      <c r="G49" s="56"/>
    </row>
    <row r="50" spans="1:7" x14ac:dyDescent="0.2">
      <c r="A50" s="16" t="s">
        <v>13</v>
      </c>
      <c r="B50" s="17" t="s">
        <v>14</v>
      </c>
      <c r="C50" s="105" t="e">
        <f>#REF!+#REF!+#REF!+#REF!+#REF!+#REF!+#REF!+#REF!+#REF!+Kultuuriüritused!C50</f>
        <v>#REF!</v>
      </c>
      <c r="D50" s="105" t="e">
        <f>#REF!+#REF!+#REF!+#REF!+#REF!+#REF!+#REF!+#REF!+#REF!+Kultuuriüritused!D50</f>
        <v>#REF!</v>
      </c>
      <c r="E50" s="105" t="e">
        <f>#REF!+#REF!+#REF!+#REF!+#REF!+#REF!+#REF!+#REF!+#REF!+Kultuuriüritused!E50</f>
        <v>#REF!</v>
      </c>
      <c r="F50" s="105" t="e">
        <f>#REF!+#REF!+#REF!+#REF!+#REF!+#REF!+#REF!+#REF!+#REF!+Kultuuriüritused!F50</f>
        <v>#REF!</v>
      </c>
      <c r="G50" s="56"/>
    </row>
    <row r="51" spans="1:7" x14ac:dyDescent="0.2">
      <c r="A51" s="16" t="s">
        <v>15</v>
      </c>
      <c r="B51" s="17" t="s">
        <v>16</v>
      </c>
      <c r="C51" s="105" t="e">
        <f>#REF!+#REF!+#REF!+#REF!+#REF!+#REF!+#REF!+#REF!+#REF!+Kultuuriüritused!C51</f>
        <v>#REF!</v>
      </c>
      <c r="D51" s="105" t="e">
        <f>#REF!+#REF!+#REF!+#REF!+#REF!+#REF!+#REF!+#REF!+#REF!+Kultuuriüritused!D51</f>
        <v>#REF!</v>
      </c>
      <c r="E51" s="105" t="e">
        <f>#REF!+#REF!+#REF!+#REF!+#REF!+#REF!+#REF!+#REF!+#REF!+Kultuuriüritused!E51</f>
        <v>#REF!</v>
      </c>
      <c r="F51" s="105" t="e">
        <f>#REF!+#REF!+#REF!+#REF!+#REF!+#REF!+#REF!+#REF!+#REF!+Kultuuriüritused!F51</f>
        <v>#REF!</v>
      </c>
      <c r="G51" s="56"/>
    </row>
    <row r="52" spans="1:7" hidden="1" x14ac:dyDescent="0.2">
      <c r="A52" s="11" t="s">
        <v>17</v>
      </c>
      <c r="B52" s="12" t="s">
        <v>18</v>
      </c>
      <c r="C52" s="104" t="e">
        <f>#REF!+#REF!+#REF!+#REF!+#REF!+#REF!+#REF!+#REF!+#REF!+Kultuuriüritused!C52</f>
        <v>#REF!</v>
      </c>
      <c r="D52" s="104" t="e">
        <f>#REF!+#REF!+#REF!+#REF!+#REF!+#REF!+#REF!+#REF!+#REF!+Kultuuriüritused!D52</f>
        <v>#REF!</v>
      </c>
      <c r="E52" s="104" t="e">
        <f>#REF!+#REF!+#REF!+#REF!+#REF!+#REF!+#REF!+#REF!+#REF!+Kultuuriüritused!E52</f>
        <v>#REF!</v>
      </c>
      <c r="F52" s="104" t="e">
        <f>#REF!+#REF!+#REF!+#REF!+#REF!+#REF!+#REF!+#REF!+#REF!+Kultuuriüritused!F52</f>
        <v>#REF!</v>
      </c>
      <c r="G52" s="20"/>
    </row>
    <row r="53" spans="1:7" hidden="1" x14ac:dyDescent="0.2">
      <c r="A53" s="16" t="s">
        <v>19</v>
      </c>
      <c r="B53" s="17" t="s">
        <v>6</v>
      </c>
      <c r="C53" s="105" t="e">
        <f>#REF!+#REF!+#REF!+#REF!+#REF!+#REF!+#REF!+#REF!+#REF!+Kultuuriüritused!C53</f>
        <v>#REF!</v>
      </c>
      <c r="D53" s="105" t="e">
        <f>#REF!+#REF!+#REF!+#REF!+#REF!+#REF!+#REF!+#REF!+#REF!+Kultuuriüritused!D53</f>
        <v>#REF!</v>
      </c>
      <c r="E53" s="105" t="e">
        <f>#REF!+#REF!+#REF!+#REF!+#REF!+#REF!+#REF!+#REF!+#REF!+Kultuuriüritused!E53</f>
        <v>#REF!</v>
      </c>
      <c r="F53" s="105" t="e">
        <f>#REF!+#REF!+#REF!+#REF!+#REF!+#REF!+#REF!+#REF!+#REF!+Kultuuriüritused!F53</f>
        <v>#REF!</v>
      </c>
      <c r="G53" s="51"/>
    </row>
    <row r="54" spans="1:7" hidden="1" x14ac:dyDescent="0.2">
      <c r="A54" s="16" t="s">
        <v>20</v>
      </c>
      <c r="B54" s="17" t="s">
        <v>8</v>
      </c>
      <c r="C54" s="105" t="e">
        <f>#REF!+#REF!+#REF!+#REF!+#REF!+#REF!+#REF!+#REF!+#REF!+Kultuuriüritused!C54</f>
        <v>#REF!</v>
      </c>
      <c r="D54" s="105" t="e">
        <f>#REF!+#REF!+#REF!+#REF!+#REF!+#REF!+#REF!+#REF!+#REF!+Kultuuriüritused!D54</f>
        <v>#REF!</v>
      </c>
      <c r="E54" s="105" t="e">
        <f>#REF!+#REF!+#REF!+#REF!+#REF!+#REF!+#REF!+#REF!+#REF!+Kultuuriüritused!E54</f>
        <v>#REF!</v>
      </c>
      <c r="F54" s="105" t="e">
        <f>#REF!+#REF!+#REF!+#REF!+#REF!+#REF!+#REF!+#REF!+#REF!+Kultuuriüritused!F54</f>
        <v>#REF!</v>
      </c>
      <c r="G54" s="51"/>
    </row>
    <row r="55" spans="1:7" hidden="1" x14ac:dyDescent="0.2">
      <c r="A55" s="16" t="s">
        <v>21</v>
      </c>
      <c r="B55" s="17" t="s">
        <v>10</v>
      </c>
      <c r="C55" s="105" t="e">
        <f>#REF!+#REF!+#REF!+#REF!+#REF!+#REF!+#REF!+#REF!+#REF!+Kultuuriüritused!C55</f>
        <v>#REF!</v>
      </c>
      <c r="D55" s="105" t="e">
        <f>#REF!+#REF!+#REF!+#REF!+#REF!+#REF!+#REF!+#REF!+#REF!+Kultuuriüritused!D55</f>
        <v>#REF!</v>
      </c>
      <c r="E55" s="105" t="e">
        <f>#REF!+#REF!+#REF!+#REF!+#REF!+#REF!+#REF!+#REF!+#REF!+Kultuuriüritused!E55</f>
        <v>#REF!</v>
      </c>
      <c r="F55" s="105" t="e">
        <f>#REF!+#REF!+#REF!+#REF!+#REF!+#REF!+#REF!+#REF!+#REF!+Kultuuriüritused!F55</f>
        <v>#REF!</v>
      </c>
      <c r="G55" s="51"/>
    </row>
    <row r="56" spans="1:7" hidden="1" x14ac:dyDescent="0.2">
      <c r="A56" s="16" t="s">
        <v>22</v>
      </c>
      <c r="B56" s="17" t="s">
        <v>16</v>
      </c>
      <c r="C56" s="105" t="e">
        <f>#REF!+#REF!+#REF!+#REF!+#REF!+#REF!+#REF!+#REF!+#REF!+Kultuuriüritused!C56</f>
        <v>#REF!</v>
      </c>
      <c r="D56" s="105" t="e">
        <f>#REF!+#REF!+#REF!+#REF!+#REF!+#REF!+#REF!+#REF!+#REF!+Kultuuriüritused!D56</f>
        <v>#REF!</v>
      </c>
      <c r="E56" s="105" t="e">
        <f>#REF!+#REF!+#REF!+#REF!+#REF!+#REF!+#REF!+#REF!+#REF!+Kultuuriüritused!E56</f>
        <v>#REF!</v>
      </c>
      <c r="F56" s="105" t="e">
        <f>#REF!+#REF!+#REF!+#REF!+#REF!+#REF!+#REF!+#REF!+#REF!+Kultuuriüritused!F56</f>
        <v>#REF!</v>
      </c>
      <c r="G56" s="51"/>
    </row>
    <row r="57" spans="1:7" x14ac:dyDescent="0.2">
      <c r="A57" s="11" t="s">
        <v>23</v>
      </c>
      <c r="B57" s="12" t="s">
        <v>24</v>
      </c>
      <c r="C57" s="104" t="e">
        <f>#REF!+#REF!+#REF!+#REF!+#REF!+#REF!+#REF!+#REF!+#REF!+Kultuuriüritused!C57</f>
        <v>#REF!</v>
      </c>
      <c r="D57" s="104" t="e">
        <f>#REF!+#REF!+#REF!+#REF!+#REF!+#REF!+#REF!+#REF!+#REF!+Kultuuriüritused!D57</f>
        <v>#REF!</v>
      </c>
      <c r="E57" s="104" t="e">
        <f>#REF!+#REF!+#REF!+#REF!+#REF!+#REF!+#REF!+#REF!+#REF!+Kultuuriüritused!E57</f>
        <v>#REF!</v>
      </c>
      <c r="F57" s="104" t="e">
        <f>#REF!+#REF!+#REF!+#REF!+#REF!+#REF!+#REF!+#REF!+#REF!+Kultuuriüritused!F57</f>
        <v>#REF!</v>
      </c>
      <c r="G57" s="20"/>
    </row>
    <row r="58" spans="1:7" x14ac:dyDescent="0.2">
      <c r="A58" s="16" t="s">
        <v>25</v>
      </c>
      <c r="B58" s="17" t="s">
        <v>26</v>
      </c>
      <c r="C58" s="105" t="e">
        <f>#REF!+#REF!+#REF!+#REF!+#REF!+#REF!+#REF!+#REF!+#REF!+Kultuuriüritused!C58</f>
        <v>#REF!</v>
      </c>
      <c r="D58" s="105" t="e">
        <f>#REF!+#REF!+#REF!+#REF!+#REF!+#REF!+#REF!+#REF!+#REF!+Kultuuriüritused!D58</f>
        <v>#REF!</v>
      </c>
      <c r="E58" s="105" t="e">
        <f>#REF!+#REF!+#REF!+#REF!+#REF!+#REF!+#REF!+#REF!+#REF!+Kultuuriüritused!E58</f>
        <v>#REF!</v>
      </c>
      <c r="F58" s="105" t="e">
        <f>#REF!+#REF!+#REF!+#REF!+#REF!+#REF!+#REF!+#REF!+#REF!+Kultuuriüritused!F58</f>
        <v>#REF!</v>
      </c>
      <c r="G58" s="56"/>
    </row>
    <row r="59" spans="1:7" x14ac:dyDescent="0.2">
      <c r="A59" s="16" t="s">
        <v>27</v>
      </c>
      <c r="B59" s="17" t="s">
        <v>28</v>
      </c>
      <c r="C59" s="105" t="e">
        <f>#REF!+#REF!+#REF!+#REF!+#REF!+#REF!+#REF!+#REF!+#REF!+Kultuuriüritused!C59</f>
        <v>#REF!</v>
      </c>
      <c r="D59" s="105" t="e">
        <f>#REF!+#REF!+#REF!+#REF!+#REF!+#REF!+#REF!+#REF!+#REF!+Kultuuriüritused!D59</f>
        <v>#REF!</v>
      </c>
      <c r="E59" s="105" t="e">
        <f>#REF!+#REF!+#REF!+#REF!+#REF!+#REF!+#REF!+#REF!+#REF!+Kultuuriüritused!E59</f>
        <v>#REF!</v>
      </c>
      <c r="F59" s="105" t="e">
        <f>#REF!+#REF!+#REF!+#REF!+#REF!+#REF!+#REF!+#REF!+#REF!+Kultuuriüritused!F59</f>
        <v>#REF!</v>
      </c>
      <c r="G59" s="56"/>
    </row>
    <row r="60" spans="1:7" x14ac:dyDescent="0.2">
      <c r="A60" s="16" t="s">
        <v>29</v>
      </c>
      <c r="B60" s="17" t="s">
        <v>12</v>
      </c>
      <c r="C60" s="105" t="e">
        <f>#REF!+#REF!+#REF!+#REF!+#REF!+#REF!+#REF!+#REF!+#REF!+Kultuuriüritused!C60</f>
        <v>#REF!</v>
      </c>
      <c r="D60" s="105" t="e">
        <f>#REF!+#REF!+#REF!+#REF!+#REF!+#REF!+#REF!+#REF!+#REF!+Kultuuriüritused!D60</f>
        <v>#REF!</v>
      </c>
      <c r="E60" s="105" t="e">
        <f>#REF!+#REF!+#REF!+#REF!+#REF!+#REF!+#REF!+#REF!+#REF!+Kultuuriüritused!E60</f>
        <v>#REF!</v>
      </c>
      <c r="F60" s="105" t="e">
        <f>#REF!+#REF!+#REF!+#REF!+#REF!+#REF!+#REF!+#REF!+#REF!+Kultuuriüritused!F60</f>
        <v>#REF!</v>
      </c>
      <c r="G60" s="56"/>
    </row>
    <row r="61" spans="1:7" x14ac:dyDescent="0.2">
      <c r="A61" s="16" t="s">
        <v>30</v>
      </c>
      <c r="B61" s="17" t="s">
        <v>14</v>
      </c>
      <c r="C61" s="105" t="e">
        <f>#REF!+#REF!+#REF!+#REF!+#REF!+#REF!+#REF!+#REF!+#REF!+Kultuuriüritused!C61</f>
        <v>#REF!</v>
      </c>
      <c r="D61" s="105" t="e">
        <f>#REF!+#REF!+#REF!+#REF!+#REF!+#REF!+#REF!+#REF!+#REF!+Kultuuriüritused!D61</f>
        <v>#REF!</v>
      </c>
      <c r="E61" s="105" t="e">
        <f>#REF!+#REF!+#REF!+#REF!+#REF!+#REF!+#REF!+#REF!+#REF!+Kultuuriüritused!E61</f>
        <v>#REF!</v>
      </c>
      <c r="F61" s="105" t="e">
        <f>#REF!+#REF!+#REF!+#REF!+#REF!+#REF!+#REF!+#REF!+#REF!+Kultuuriüritused!F61</f>
        <v>#REF!</v>
      </c>
      <c r="G61" s="56"/>
    </row>
    <row r="62" spans="1:7" x14ac:dyDescent="0.2">
      <c r="A62" s="16" t="s">
        <v>31</v>
      </c>
      <c r="B62" s="17" t="s">
        <v>32</v>
      </c>
      <c r="C62" s="105" t="e">
        <f>#REF!+#REF!+#REF!+#REF!+#REF!+#REF!+#REF!+#REF!+#REF!+Kultuuriüritused!C62</f>
        <v>#REF!</v>
      </c>
      <c r="D62" s="105" t="e">
        <f>#REF!+#REF!+#REF!+#REF!+#REF!+#REF!+#REF!+#REF!+#REF!+Kultuuriüritused!D62</f>
        <v>#REF!</v>
      </c>
      <c r="E62" s="105" t="e">
        <f>#REF!+#REF!+#REF!+#REF!+#REF!+#REF!+#REF!+#REF!+#REF!+Kultuuriüritused!E62</f>
        <v>#REF!</v>
      </c>
      <c r="F62" s="105" t="e">
        <f>#REF!+#REF!+#REF!+#REF!+#REF!+#REF!+#REF!+#REF!+#REF!+Kultuuriüritused!F62</f>
        <v>#REF!</v>
      </c>
      <c r="G62" s="56"/>
    </row>
    <row r="63" spans="1:7" x14ac:dyDescent="0.2">
      <c r="A63" s="16" t="s">
        <v>33</v>
      </c>
      <c r="B63" s="17" t="s">
        <v>34</v>
      </c>
      <c r="C63" s="105" t="e">
        <f>#REF!+#REF!+#REF!+#REF!+#REF!+#REF!+#REF!+#REF!+#REF!+Kultuuriüritused!C63</f>
        <v>#REF!</v>
      </c>
      <c r="D63" s="105" t="e">
        <f>#REF!+#REF!+#REF!+#REF!+#REF!+#REF!+#REF!+#REF!+#REF!+Kultuuriüritused!D63</f>
        <v>#REF!</v>
      </c>
      <c r="E63" s="105" t="e">
        <f>#REF!+#REF!+#REF!+#REF!+#REF!+#REF!+#REF!+#REF!+#REF!+Kultuuriüritused!E63</f>
        <v>#REF!</v>
      </c>
      <c r="F63" s="105" t="e">
        <f>#REF!+#REF!+#REF!+#REF!+#REF!+#REF!+#REF!+#REF!+#REF!+Kultuuriüritused!F63</f>
        <v>#REF!</v>
      </c>
      <c r="G63" s="56"/>
    </row>
    <row r="64" spans="1:7" x14ac:dyDescent="0.2">
      <c r="A64" s="11" t="s">
        <v>35</v>
      </c>
      <c r="B64" s="12" t="s">
        <v>36</v>
      </c>
      <c r="C64" s="104" t="e">
        <f>#REF!+#REF!+#REF!+#REF!+#REF!+#REF!+#REF!+#REF!+#REF!+Kultuuriüritused!C64</f>
        <v>#REF!</v>
      </c>
      <c r="D64" s="104" t="e">
        <f>#REF!+#REF!+#REF!+#REF!+#REF!+#REF!+#REF!+#REF!+#REF!+Kultuuriüritused!D64</f>
        <v>#REF!</v>
      </c>
      <c r="E64" s="104" t="e">
        <f>#REF!+#REF!+#REF!+#REF!+#REF!+#REF!+#REF!+#REF!+#REF!+Kultuuriüritused!E64</f>
        <v>#REF!</v>
      </c>
      <c r="F64" s="104" t="e">
        <f>#REF!+#REF!+#REF!+#REF!+#REF!+#REF!+#REF!+#REF!+#REF!+Kultuuriüritused!F64</f>
        <v>#REF!</v>
      </c>
      <c r="G64" s="20"/>
    </row>
    <row r="65" spans="1:7" x14ac:dyDescent="0.2">
      <c r="A65" s="16" t="s">
        <v>37</v>
      </c>
      <c r="B65" s="17" t="s">
        <v>38</v>
      </c>
      <c r="C65" s="105" t="e">
        <f>#REF!+#REF!+#REF!+#REF!+#REF!+#REF!+#REF!+#REF!+#REF!+Kultuuriüritused!C65</f>
        <v>#REF!</v>
      </c>
      <c r="D65" s="105" t="e">
        <f>#REF!+#REF!+#REF!+#REF!+#REF!+#REF!+#REF!+#REF!+#REF!+Kultuuriüritused!D65</f>
        <v>#REF!</v>
      </c>
      <c r="E65" s="105" t="e">
        <f>#REF!+#REF!+#REF!+#REF!+#REF!+#REF!+#REF!+#REF!+#REF!+Kultuuriüritused!E65</f>
        <v>#REF!</v>
      </c>
      <c r="F65" s="105" t="e">
        <f>#REF!+#REF!+#REF!+#REF!+#REF!+#REF!+#REF!+#REF!+#REF!+Kultuuriüritused!F65</f>
        <v>#REF!</v>
      </c>
      <c r="G65" s="56"/>
    </row>
    <row r="66" spans="1:7" x14ac:dyDescent="0.2">
      <c r="A66" s="16" t="s">
        <v>39</v>
      </c>
      <c r="B66" s="17" t="s">
        <v>40</v>
      </c>
      <c r="C66" s="105" t="e">
        <f>#REF!+#REF!+#REF!+#REF!+#REF!+#REF!+#REF!+#REF!+#REF!+Kultuuriüritused!C66</f>
        <v>#REF!</v>
      </c>
      <c r="D66" s="105" t="e">
        <f>#REF!+#REF!+#REF!+#REF!+#REF!+#REF!+#REF!+#REF!+#REF!+Kultuuriüritused!D66</f>
        <v>#REF!</v>
      </c>
      <c r="E66" s="105" t="e">
        <f>#REF!+#REF!+#REF!+#REF!+#REF!+#REF!+#REF!+#REF!+#REF!+Kultuuriüritused!E66</f>
        <v>#REF!</v>
      </c>
      <c r="F66" s="105" t="e">
        <f>#REF!+#REF!+#REF!+#REF!+#REF!+#REF!+#REF!+#REF!+#REF!+Kultuuriüritused!F66</f>
        <v>#REF!</v>
      </c>
      <c r="G66" s="56"/>
    </row>
    <row r="67" spans="1:7" x14ac:dyDescent="0.2">
      <c r="A67" s="16" t="s">
        <v>41</v>
      </c>
      <c r="B67" s="17" t="s">
        <v>42</v>
      </c>
      <c r="C67" s="105" t="e">
        <f>#REF!+#REF!+#REF!+#REF!+#REF!+#REF!+#REF!+#REF!+#REF!+Kultuuriüritused!C67</f>
        <v>#REF!</v>
      </c>
      <c r="D67" s="105" t="e">
        <f>#REF!+#REF!+#REF!+#REF!+#REF!+#REF!+#REF!+#REF!+#REF!+Kultuuriüritused!D67</f>
        <v>#REF!</v>
      </c>
      <c r="E67" s="105" t="e">
        <f>#REF!+#REF!+#REF!+#REF!+#REF!+#REF!+#REF!+#REF!+#REF!+Kultuuriüritused!E67</f>
        <v>#REF!</v>
      </c>
      <c r="F67" s="105" t="e">
        <f>#REF!+#REF!+#REF!+#REF!+#REF!+#REF!+#REF!+#REF!+#REF!+Kultuuriüritused!F67</f>
        <v>#REF!</v>
      </c>
      <c r="G67" s="56"/>
    </row>
    <row r="68" spans="1:7" x14ac:dyDescent="0.2">
      <c r="A68" s="16" t="s">
        <v>43</v>
      </c>
      <c r="B68" s="17" t="s">
        <v>44</v>
      </c>
      <c r="C68" s="105" t="e">
        <f>#REF!+#REF!+#REF!+#REF!+#REF!+#REF!+#REF!+#REF!+#REF!+Kultuuriüritused!C68</f>
        <v>#REF!</v>
      </c>
      <c r="D68" s="105" t="e">
        <f>#REF!+#REF!+#REF!+#REF!+#REF!+#REF!+#REF!+#REF!+#REF!+Kultuuriüritused!D68</f>
        <v>#REF!</v>
      </c>
      <c r="E68" s="105" t="e">
        <f>#REF!+#REF!+#REF!+#REF!+#REF!+#REF!+#REF!+#REF!+#REF!+Kultuuriüritused!E68</f>
        <v>#REF!</v>
      </c>
      <c r="F68" s="105">
        <v>0</v>
      </c>
      <c r="G68" s="56"/>
    </row>
    <row r="69" spans="1:7" x14ac:dyDescent="0.2">
      <c r="A69" s="16" t="s">
        <v>45</v>
      </c>
      <c r="B69" s="17" t="s">
        <v>46</v>
      </c>
      <c r="C69" s="105" t="e">
        <f>#REF!+#REF!+#REF!+#REF!+#REF!+#REF!+#REF!+#REF!+#REF!+Kultuuriüritused!C69</f>
        <v>#REF!</v>
      </c>
      <c r="D69" s="105" t="e">
        <f>#REF!+#REF!+#REF!+#REF!+#REF!+#REF!+#REF!+#REF!+#REF!+Kultuuriüritused!D69</f>
        <v>#REF!</v>
      </c>
      <c r="E69" s="105" t="e">
        <f>#REF!+#REF!+#REF!+#REF!+#REF!+#REF!+#REF!+#REF!+#REF!+Kultuuriüritused!E69</f>
        <v>#REF!</v>
      </c>
      <c r="F69" s="105" t="e">
        <f>#REF!+#REF!+#REF!+#REF!+#REF!+#REF!+#REF!+#REF!+#REF!+Kultuuriüritused!F69</f>
        <v>#REF!</v>
      </c>
      <c r="G69" s="56"/>
    </row>
    <row r="70" spans="1:7" x14ac:dyDescent="0.2">
      <c r="A70" s="16" t="s">
        <v>47</v>
      </c>
      <c r="B70" s="17" t="s">
        <v>48</v>
      </c>
      <c r="C70" s="105" t="e">
        <f>#REF!+#REF!+#REF!+#REF!+#REF!+#REF!+#REF!+#REF!+#REF!+Kultuuriüritused!C70</f>
        <v>#REF!</v>
      </c>
      <c r="D70" s="105" t="e">
        <f>#REF!+#REF!+#REF!+#REF!+#REF!+#REF!+#REF!+#REF!+#REF!+Kultuuriüritused!D70</f>
        <v>#REF!</v>
      </c>
      <c r="E70" s="105" t="e">
        <f>#REF!+#REF!+#REF!+#REF!+#REF!+#REF!+#REF!+#REF!+#REF!+Kultuuriüritused!E70</f>
        <v>#REF!</v>
      </c>
      <c r="F70" s="105" t="e">
        <f>#REF!+#REF!+#REF!+#REF!+#REF!+#REF!+#REF!+#REF!+#REF!+Kultuuriüritused!F70</f>
        <v>#REF!</v>
      </c>
      <c r="G70" s="56"/>
    </row>
    <row r="71" spans="1:7" x14ac:dyDescent="0.2">
      <c r="A71" s="11" t="s">
        <v>49</v>
      </c>
      <c r="B71" s="13" t="s">
        <v>50</v>
      </c>
      <c r="C71" s="104" t="e">
        <f>#REF!+#REF!+#REF!+#REF!+#REF!+#REF!+#REF!+#REF!+#REF!+Kultuuriüritused!C71</f>
        <v>#REF!</v>
      </c>
      <c r="D71" s="104" t="e">
        <f>#REF!+#REF!+#REF!+#REF!+#REF!+#REF!+#REF!+#REF!+#REF!+Kultuuriüritused!D71</f>
        <v>#REF!</v>
      </c>
      <c r="E71" s="104" t="e">
        <f>#REF!+#REF!+#REF!+#REF!+#REF!+#REF!+#REF!+#REF!+#REF!+Kultuuriüritused!E71</f>
        <v>#REF!</v>
      </c>
      <c r="F71" s="104" t="e">
        <f>#REF!+#REF!+#REF!+#REF!+#REF!+#REF!+#REF!+#REF!+#REF!+Kultuuriüritused!F71</f>
        <v>#REF!</v>
      </c>
      <c r="G71" s="20"/>
    </row>
    <row r="72" spans="1:7" x14ac:dyDescent="0.2">
      <c r="A72" s="16" t="s">
        <v>51</v>
      </c>
      <c r="B72" s="17" t="s">
        <v>52</v>
      </c>
      <c r="C72" s="105" t="e">
        <f>#REF!+#REF!+#REF!+#REF!+#REF!+#REF!+#REF!+#REF!+#REF!+Kultuuriüritused!C72</f>
        <v>#REF!</v>
      </c>
      <c r="D72" s="105" t="e">
        <f>#REF!+#REF!+#REF!+#REF!+#REF!+#REF!+#REF!+#REF!+#REF!+Kultuuriüritused!D72</f>
        <v>#REF!</v>
      </c>
      <c r="E72" s="105" t="e">
        <f>#REF!+#REF!+#REF!+#REF!+#REF!+#REF!+#REF!+#REF!+#REF!+Kultuuriüritused!E72</f>
        <v>#REF!</v>
      </c>
      <c r="F72" s="105" t="e">
        <f>#REF!+#REF!+#REF!+#REF!+#REF!+#REF!+#REF!+#REF!+#REF!+Kultuuriüritused!F72</f>
        <v>#REF!</v>
      </c>
      <c r="G72" s="51"/>
    </row>
    <row r="73" spans="1:7" x14ac:dyDescent="0.2">
      <c r="A73" s="16" t="s">
        <v>53</v>
      </c>
      <c r="B73" s="17" t="s">
        <v>54</v>
      </c>
      <c r="C73" s="105" t="e">
        <f>#REF!+#REF!+#REF!+#REF!+#REF!+#REF!+#REF!+#REF!+#REF!+Kultuuriüritused!C73</f>
        <v>#REF!</v>
      </c>
      <c r="D73" s="105" t="e">
        <f>#REF!+#REF!+#REF!+#REF!+#REF!+#REF!+#REF!+#REF!+#REF!+Kultuuriüritused!D73</f>
        <v>#REF!</v>
      </c>
      <c r="E73" s="105" t="e">
        <f>#REF!+#REF!+#REF!+#REF!+#REF!+#REF!+#REF!+#REF!+#REF!+Kultuuriüritused!E73</f>
        <v>#REF!</v>
      </c>
      <c r="F73" s="105" t="e">
        <f>#REF!+#REF!+#REF!+#REF!+#REF!+#REF!+#REF!+#REF!+#REF!+Kultuuriüritused!F73</f>
        <v>#REF!</v>
      </c>
      <c r="G73" s="51"/>
    </row>
    <row r="74" spans="1:7" x14ac:dyDescent="0.2">
      <c r="A74" s="16" t="s">
        <v>70</v>
      </c>
      <c r="B74" s="17" t="s">
        <v>71</v>
      </c>
      <c r="C74" s="105" t="e">
        <f>#REF!+#REF!+#REF!+#REF!+#REF!+#REF!+#REF!+#REF!+#REF!+Kultuuriüritused!C74</f>
        <v>#REF!</v>
      </c>
      <c r="D74" s="105" t="e">
        <f>#REF!+#REF!+#REF!+#REF!+#REF!+#REF!+#REF!+#REF!+#REF!+Kultuuriüritused!D74</f>
        <v>#REF!</v>
      </c>
      <c r="E74" s="105" t="e">
        <f>#REF!+#REF!+#REF!+#REF!+#REF!+#REF!+#REF!+#REF!+#REF!+Kultuuriüritused!E74</f>
        <v>#REF!</v>
      </c>
      <c r="F74" s="105" t="e">
        <f>#REF!+#REF!+#REF!+#REF!+#REF!+#REF!+#REF!+#REF!+#REF!+Kultuuriüritused!F74</f>
        <v>#REF!</v>
      </c>
      <c r="G74" s="51"/>
    </row>
    <row r="75" spans="1:7" x14ac:dyDescent="0.2">
      <c r="A75" s="16" t="s">
        <v>72</v>
      </c>
      <c r="B75" s="17" t="s">
        <v>73</v>
      </c>
      <c r="C75" s="105" t="e">
        <f>#REF!+#REF!+#REF!+#REF!+#REF!+#REF!+#REF!+#REF!+#REF!+Kultuuriüritused!C75</f>
        <v>#REF!</v>
      </c>
      <c r="D75" s="105" t="e">
        <f>#REF!+#REF!+#REF!+#REF!+#REF!+#REF!+#REF!+#REF!+#REF!+Kultuuriüritused!D75</f>
        <v>#REF!</v>
      </c>
      <c r="E75" s="105" t="e">
        <f>#REF!+#REF!+#REF!+#REF!+#REF!+#REF!+#REF!+#REF!+#REF!+Kultuuriüritused!E75</f>
        <v>#REF!</v>
      </c>
      <c r="F75" s="105" t="e">
        <f>#REF!+#REF!+#REF!+#REF!+#REF!+#REF!+#REF!+#REF!+#REF!+Kultuuriüritused!F75</f>
        <v>#REF!</v>
      </c>
      <c r="G75" s="51"/>
    </row>
    <row r="76" spans="1:7" x14ac:dyDescent="0.2">
      <c r="A76" s="16" t="s">
        <v>74</v>
      </c>
      <c r="B76" s="17" t="s">
        <v>75</v>
      </c>
      <c r="C76" s="105" t="e">
        <f>#REF!+#REF!+#REF!+#REF!+#REF!+#REF!+#REF!+#REF!+#REF!+Kultuuriüritused!C76</f>
        <v>#REF!</v>
      </c>
      <c r="D76" s="105" t="e">
        <f>#REF!+#REF!+#REF!+#REF!+#REF!+#REF!+#REF!+#REF!+#REF!+Kultuuriüritused!D76</f>
        <v>#REF!</v>
      </c>
      <c r="E76" s="105" t="e">
        <f>#REF!+#REF!+#REF!+#REF!+#REF!+#REF!+#REF!+#REF!+#REF!+Kultuuriüritused!E76</f>
        <v>#REF!</v>
      </c>
      <c r="F76" s="105" t="e">
        <f>#REF!+#REF!+#REF!+#REF!+#REF!+#REF!+#REF!+#REF!+#REF!+Kultuuriüritused!F76</f>
        <v>#REF!</v>
      </c>
      <c r="G76" s="51"/>
    </row>
    <row r="77" spans="1:7" x14ac:dyDescent="0.2">
      <c r="A77" s="16" t="s">
        <v>76</v>
      </c>
      <c r="B77" s="17" t="s">
        <v>77</v>
      </c>
      <c r="C77" s="105" t="e">
        <f>#REF!+#REF!+#REF!+#REF!+#REF!+#REF!+#REF!+#REF!+#REF!+Kultuuriüritused!C77</f>
        <v>#REF!</v>
      </c>
      <c r="D77" s="105" t="e">
        <f>#REF!+#REF!+#REF!+#REF!+#REF!+#REF!+#REF!+#REF!+#REF!+Kultuuriüritused!D77</f>
        <v>#REF!</v>
      </c>
      <c r="E77" s="105" t="e">
        <f>#REF!+#REF!+#REF!+#REF!+#REF!+#REF!+#REF!+#REF!+#REF!+Kultuuriüritused!E77</f>
        <v>#REF!</v>
      </c>
      <c r="F77" s="105" t="e">
        <f>#REF!+#REF!+#REF!+#REF!+#REF!+#REF!+#REF!+#REF!+#REF!+Kultuuriüritused!F77</f>
        <v>#REF!</v>
      </c>
      <c r="G77" s="51"/>
    </row>
    <row r="78" spans="1:7" hidden="1" x14ac:dyDescent="0.2">
      <c r="A78" s="11" t="s">
        <v>78</v>
      </c>
      <c r="B78" s="24" t="s">
        <v>79</v>
      </c>
      <c r="C78" s="104" t="e">
        <f>#REF!+#REF!+#REF!+#REF!+#REF!+#REF!+#REF!+#REF!+#REF!+Kultuuriüritused!C78</f>
        <v>#REF!</v>
      </c>
      <c r="D78" s="104" t="e">
        <f>#REF!+#REF!+#REF!+#REF!+#REF!+#REF!+#REF!+#REF!+#REF!+Kultuuriüritused!D78</f>
        <v>#REF!</v>
      </c>
      <c r="E78" s="104" t="e">
        <f>#REF!+#REF!+#REF!+#REF!+#REF!+#REF!+#REF!+#REF!+#REF!+Kultuuriüritused!E78</f>
        <v>#REF!</v>
      </c>
      <c r="F78" s="58"/>
      <c r="G78" s="58"/>
    </row>
    <row r="79" spans="1:7" hidden="1" x14ac:dyDescent="0.2">
      <c r="A79" s="11" t="s">
        <v>80</v>
      </c>
      <c r="B79" s="12" t="s">
        <v>81</v>
      </c>
      <c r="C79" s="104" t="e">
        <f>#REF!+#REF!+#REF!+#REF!+#REF!+#REF!+#REF!+#REF!+#REF!+Kultuuriüritused!C79</f>
        <v>#REF!</v>
      </c>
      <c r="D79" s="104" t="e">
        <f>#REF!+#REF!+#REF!+#REF!+#REF!+#REF!+#REF!+#REF!+#REF!+Kultuuriüritused!D79</f>
        <v>#REF!</v>
      </c>
      <c r="E79" s="104" t="e">
        <f>#REF!+#REF!+#REF!+#REF!+#REF!+#REF!+#REF!+#REF!+#REF!+Kultuuriüritused!E79</f>
        <v>#REF!</v>
      </c>
      <c r="F79" s="57"/>
      <c r="G79" s="57"/>
    </row>
    <row r="80" spans="1:7" x14ac:dyDescent="0.2">
      <c r="A80" s="11" t="s">
        <v>82</v>
      </c>
      <c r="B80" s="12" t="s">
        <v>83</v>
      </c>
      <c r="C80" s="104" t="e">
        <f>#REF!+#REF!+#REF!+#REF!+#REF!+#REF!+#REF!+#REF!+#REF!+Kultuuriüritused!C80</f>
        <v>#REF!</v>
      </c>
      <c r="D80" s="104" t="e">
        <f>#REF!+#REF!+#REF!+#REF!+#REF!+#REF!+#REF!+#REF!+#REF!+Kultuuriüritused!D80</f>
        <v>#REF!</v>
      </c>
      <c r="E80" s="104" t="e">
        <f>#REF!+#REF!+#REF!+#REF!+#REF!+#REF!+#REF!+#REF!+#REF!+Kultuuriüritused!E80</f>
        <v>#REF!</v>
      </c>
      <c r="F80" s="104" t="e">
        <f>#REF!+#REF!+#REF!+#REF!+#REF!+#REF!+#REF!+#REF!+#REF!+Kultuuriüritused!F80</f>
        <v>#REF!</v>
      </c>
      <c r="G80" s="20"/>
    </row>
    <row r="81" spans="1:7" x14ac:dyDescent="0.2">
      <c r="A81" s="16" t="s">
        <v>84</v>
      </c>
      <c r="B81" s="17" t="s">
        <v>85</v>
      </c>
      <c r="C81" s="105" t="e">
        <f>#REF!+#REF!+#REF!+#REF!+#REF!+#REF!+#REF!+#REF!+#REF!+Kultuuriüritused!C81</f>
        <v>#REF!</v>
      </c>
      <c r="D81" s="105" t="e">
        <f>#REF!+#REF!+#REF!+#REF!+#REF!+#REF!+#REF!+#REF!+#REF!+Kultuuriüritused!D81</f>
        <v>#REF!</v>
      </c>
      <c r="E81" s="105" t="e">
        <f>#REF!+#REF!+#REF!+#REF!+#REF!+#REF!+#REF!+#REF!+#REF!+Kultuuriüritused!E81</f>
        <v>#REF!</v>
      </c>
      <c r="F81" s="105" t="e">
        <f>#REF!+#REF!+#REF!+#REF!+#REF!+#REF!+#REF!+#REF!+#REF!+Kultuuriüritused!F81</f>
        <v>#REF!</v>
      </c>
      <c r="G81" s="56"/>
    </row>
    <row r="82" spans="1:7" x14ac:dyDescent="0.2">
      <c r="A82" s="16" t="s">
        <v>86</v>
      </c>
      <c r="B82" s="17" t="s">
        <v>87</v>
      </c>
      <c r="C82" s="105" t="e">
        <f>#REF!+#REF!+#REF!+#REF!+#REF!+#REF!+#REF!+#REF!+#REF!+Kultuuriüritused!C82</f>
        <v>#REF!</v>
      </c>
      <c r="D82" s="105" t="e">
        <f>#REF!+#REF!+#REF!+#REF!+#REF!+#REF!+#REF!+#REF!+#REF!+Kultuuriüritused!D82</f>
        <v>#REF!</v>
      </c>
      <c r="E82" s="105" t="e">
        <f>#REF!+#REF!+#REF!+#REF!+#REF!+#REF!+#REF!+#REF!+#REF!+Kultuuriüritused!E82</f>
        <v>#REF!</v>
      </c>
      <c r="F82" s="105" t="e">
        <f>#REF!+#REF!+#REF!+#REF!+#REF!+#REF!+#REF!+#REF!+#REF!+Kultuuriüritused!F82</f>
        <v>#REF!</v>
      </c>
      <c r="G82" s="56"/>
    </row>
    <row r="83" spans="1:7" x14ac:dyDescent="0.2">
      <c r="A83" s="16" t="s">
        <v>88</v>
      </c>
      <c r="B83" s="17" t="s">
        <v>89</v>
      </c>
      <c r="C83" s="105" t="e">
        <f>#REF!+#REF!+#REF!+#REF!+#REF!+#REF!+#REF!+#REF!+#REF!+Kultuuriüritused!C83</f>
        <v>#REF!</v>
      </c>
      <c r="D83" s="105" t="e">
        <f>#REF!+#REF!+#REF!+#REF!+#REF!+#REF!+#REF!+#REF!+#REF!+Kultuuriüritused!D83</f>
        <v>#REF!</v>
      </c>
      <c r="E83" s="105" t="e">
        <f>#REF!+#REF!+#REF!+#REF!+#REF!+#REF!+#REF!+#REF!+#REF!+Kultuuriüritused!E83</f>
        <v>#REF!</v>
      </c>
      <c r="F83" s="105" t="e">
        <f>#REF!+#REF!+#REF!+#REF!+#REF!+#REF!+#REF!+#REF!+#REF!+Kultuuriüritused!F83</f>
        <v>#REF!</v>
      </c>
      <c r="G83" s="56"/>
    </row>
    <row r="84" spans="1:7" x14ac:dyDescent="0.2">
      <c r="A84" s="11" t="s">
        <v>90</v>
      </c>
      <c r="B84" s="12" t="s">
        <v>91</v>
      </c>
      <c r="C84" s="104" t="e">
        <f>#REF!+#REF!+#REF!+#REF!+#REF!+#REF!+#REF!+#REF!+#REF!+Kultuuriüritused!C84</f>
        <v>#REF!</v>
      </c>
      <c r="D84" s="104" t="e">
        <f>#REF!+#REF!+#REF!+#REF!+#REF!+#REF!+#REF!+#REF!+#REF!+Kultuuriüritused!D84</f>
        <v>#REF!</v>
      </c>
      <c r="E84" s="104" t="e">
        <f>#REF!+#REF!+#REF!+#REF!+#REF!+#REF!+#REF!+#REF!+#REF!+Kultuuriüritused!E84</f>
        <v>#REF!</v>
      </c>
      <c r="F84" s="104" t="e">
        <f>#REF!+#REF!+#REF!+#REF!+#REF!+#REF!+#REF!+#REF!+#REF!+Kultuuriüritused!F84</f>
        <v>#REF!</v>
      </c>
      <c r="G84" s="57"/>
    </row>
    <row r="85" spans="1:7" x14ac:dyDescent="0.2">
      <c r="A85" s="11" t="s">
        <v>92</v>
      </c>
      <c r="B85" s="12" t="s">
        <v>93</v>
      </c>
      <c r="C85" s="104" t="e">
        <f>#REF!+#REF!+#REF!+#REF!+#REF!+#REF!+#REF!+#REF!+#REF!+Kultuuriüritused!C85</f>
        <v>#REF!</v>
      </c>
      <c r="D85" s="104" t="e">
        <f>#REF!+#REF!+#REF!+#REF!+#REF!+#REF!+#REF!+#REF!+#REF!+Kultuuriüritused!D85</f>
        <v>#REF!</v>
      </c>
      <c r="E85" s="104" t="e">
        <f>#REF!+#REF!+#REF!+#REF!+#REF!+#REF!+#REF!+#REF!+#REF!+Kultuuriüritused!E85</f>
        <v>#REF!</v>
      </c>
      <c r="F85" s="104" t="e">
        <f>#REF!+#REF!+#REF!+#REF!+#REF!+#REF!+#REF!+#REF!+#REF!+Kultuuriüritused!F85</f>
        <v>#REF!</v>
      </c>
      <c r="G85" s="20"/>
    </row>
    <row r="86" spans="1:7" x14ac:dyDescent="0.2">
      <c r="A86" s="16" t="s">
        <v>94</v>
      </c>
      <c r="B86" s="17" t="s">
        <v>95</v>
      </c>
      <c r="C86" s="105" t="e">
        <f>#REF!+#REF!+#REF!+#REF!+#REF!+#REF!+#REF!+#REF!+#REF!+Kultuuriüritused!C86</f>
        <v>#REF!</v>
      </c>
      <c r="D86" s="105" t="e">
        <f>#REF!+#REF!+#REF!+#REF!+#REF!+#REF!+#REF!+#REF!+#REF!+Kultuuriüritused!D86</f>
        <v>#REF!</v>
      </c>
      <c r="E86" s="105" t="e">
        <f>#REF!+#REF!+#REF!+#REF!+#REF!+#REF!+#REF!+#REF!+#REF!+Kultuuriüritused!E86</f>
        <v>#REF!</v>
      </c>
      <c r="F86" s="105" t="e">
        <f>#REF!+#REF!+#REF!+#REF!+#REF!+#REF!+#REF!+#REF!+#REF!+Kultuuriüritused!F86</f>
        <v>#REF!</v>
      </c>
      <c r="G86" s="56"/>
    </row>
    <row r="87" spans="1:7" x14ac:dyDescent="0.2">
      <c r="A87" s="16" t="s">
        <v>96</v>
      </c>
      <c r="B87" s="17" t="s">
        <v>97</v>
      </c>
      <c r="C87" s="105" t="e">
        <f>#REF!+#REF!+#REF!+#REF!+#REF!+#REF!+#REF!+#REF!+#REF!+Kultuuriüritused!C87</f>
        <v>#REF!</v>
      </c>
      <c r="D87" s="105" t="e">
        <f>#REF!+#REF!+#REF!+#REF!+#REF!+#REF!+#REF!+#REF!+#REF!+Kultuuriüritused!D87</f>
        <v>#REF!</v>
      </c>
      <c r="E87" s="105" t="e">
        <f>#REF!+#REF!+#REF!+#REF!+#REF!+#REF!+#REF!+#REF!+#REF!+Kultuuriüritused!E87</f>
        <v>#REF!</v>
      </c>
      <c r="F87" s="105" t="e">
        <f>#REF!+#REF!+#REF!+#REF!+#REF!+#REF!+#REF!+#REF!+#REF!+Kultuuriüritused!F87</f>
        <v>#REF!</v>
      </c>
      <c r="G87" s="56"/>
    </row>
    <row r="88" spans="1:7" x14ac:dyDescent="0.2">
      <c r="A88" s="16" t="s">
        <v>98</v>
      </c>
      <c r="B88" s="17" t="s">
        <v>99</v>
      </c>
      <c r="C88" s="105" t="e">
        <f>#REF!+#REF!+#REF!+#REF!+#REF!+#REF!+#REF!+#REF!+#REF!+Kultuuriüritused!C88</f>
        <v>#REF!</v>
      </c>
      <c r="D88" s="105" t="e">
        <f>#REF!+#REF!+#REF!+#REF!+#REF!+#REF!+#REF!+#REF!+#REF!+Kultuuriüritused!D88</f>
        <v>#REF!</v>
      </c>
      <c r="E88" s="105" t="e">
        <f>#REF!+#REF!+#REF!+#REF!+#REF!+#REF!+#REF!+#REF!+#REF!+Kultuuriüritused!E88</f>
        <v>#REF!</v>
      </c>
      <c r="F88" s="105" t="e">
        <f>#REF!+#REF!+#REF!+#REF!+#REF!+#REF!+#REF!+#REF!+#REF!+Kultuuriüritused!F88</f>
        <v>#REF!</v>
      </c>
      <c r="G88" s="56"/>
    </row>
    <row r="89" spans="1:7" x14ac:dyDescent="0.2">
      <c r="A89" s="16" t="s">
        <v>100</v>
      </c>
      <c r="B89" s="17" t="s">
        <v>101</v>
      </c>
      <c r="C89" s="105" t="e">
        <f>#REF!+#REF!+#REF!+#REF!+#REF!+#REF!+#REF!+#REF!+#REF!+Kultuuriüritused!C89</f>
        <v>#REF!</v>
      </c>
      <c r="D89" s="105" t="e">
        <f>#REF!+#REF!+#REF!+#REF!+#REF!+#REF!+#REF!+#REF!+#REF!+Kultuuriüritused!D89</f>
        <v>#REF!</v>
      </c>
      <c r="E89" s="105" t="e">
        <f>#REF!+#REF!+#REF!+#REF!+#REF!+#REF!+#REF!+#REF!+#REF!+Kultuuriüritused!E89</f>
        <v>#REF!</v>
      </c>
      <c r="F89" s="105" t="e">
        <f>#REF!+#REF!+#REF!+#REF!+#REF!+#REF!+#REF!+#REF!+#REF!+Kultuuriüritused!F89</f>
        <v>#REF!</v>
      </c>
      <c r="G89" s="56"/>
    </row>
    <row r="90" spans="1:7" x14ac:dyDescent="0.2">
      <c r="A90" s="16" t="s">
        <v>102</v>
      </c>
      <c r="B90" s="17" t="s">
        <v>103</v>
      </c>
      <c r="C90" s="105" t="e">
        <f>#REF!+#REF!+#REF!+#REF!+#REF!+#REF!+#REF!+#REF!+#REF!+Kultuuriüritused!C90</f>
        <v>#REF!</v>
      </c>
      <c r="D90" s="105" t="e">
        <f>#REF!+#REF!+#REF!+#REF!+#REF!+#REF!+#REF!+#REF!+#REF!+Kultuuriüritused!D90</f>
        <v>#REF!</v>
      </c>
      <c r="E90" s="105" t="e">
        <f>#REF!+#REF!+#REF!+#REF!+#REF!+#REF!+#REF!+#REF!+#REF!+Kultuuriüritused!E90</f>
        <v>#REF!</v>
      </c>
      <c r="F90" s="105" t="e">
        <f>#REF!+#REF!+#REF!+#REF!+#REF!+#REF!+#REF!+#REF!+#REF!+Kultuuriüritused!F90</f>
        <v>#REF!</v>
      </c>
      <c r="G90" s="56"/>
    </row>
    <row r="91" spans="1:7" x14ac:dyDescent="0.2">
      <c r="A91" s="11" t="s">
        <v>104</v>
      </c>
      <c r="B91" s="12" t="s">
        <v>105</v>
      </c>
      <c r="C91" s="104" t="e">
        <f>#REF!+#REF!+#REF!+#REF!+#REF!+#REF!+#REF!+#REF!+#REF!+Kultuuriüritused!C91</f>
        <v>#REF!</v>
      </c>
      <c r="D91" s="104" t="e">
        <f>#REF!+#REF!+#REF!+#REF!+#REF!+#REF!+#REF!+#REF!+#REF!+Kultuuriüritused!D91</f>
        <v>#REF!</v>
      </c>
      <c r="E91" s="104" t="e">
        <f>#REF!+#REF!+#REF!+#REF!+#REF!+#REF!+#REF!+#REF!+#REF!+Kultuuriüritused!E91</f>
        <v>#REF!</v>
      </c>
      <c r="F91" s="104" t="e">
        <f>#REF!+#REF!+#REF!+#REF!+#REF!+#REF!+#REF!+#REF!+#REF!+Kultuuriüritused!F91</f>
        <v>#REF!</v>
      </c>
      <c r="G91" s="57"/>
    </row>
    <row r="92" spans="1:7" hidden="1" x14ac:dyDescent="0.2">
      <c r="A92" s="11" t="s">
        <v>106</v>
      </c>
      <c r="B92" s="12" t="s">
        <v>107</v>
      </c>
      <c r="C92" s="104" t="e">
        <f>#REF!+#REF!+#REF!+#REF!+#REF!+#REF!+#REF!+#REF!+#REF!+Kultuuriüritused!C92</f>
        <v>#REF!</v>
      </c>
      <c r="D92" s="104" t="e">
        <f>#REF!+#REF!+#REF!+#REF!+#REF!+#REF!+#REF!+#REF!+#REF!+Kultuuriüritused!D92</f>
        <v>#REF!</v>
      </c>
      <c r="E92" s="104" t="e">
        <f>#REF!+#REF!+#REF!+#REF!+#REF!+#REF!+#REF!+#REF!+#REF!+Kultuuriüritused!E92</f>
        <v>#REF!</v>
      </c>
      <c r="F92" s="57"/>
      <c r="G92" s="57"/>
    </row>
    <row r="93" spans="1:7" hidden="1" x14ac:dyDescent="0.2">
      <c r="A93" s="11" t="s">
        <v>108</v>
      </c>
      <c r="B93" s="12" t="s">
        <v>109</v>
      </c>
      <c r="C93" s="104" t="e">
        <f>#REF!+#REF!+#REF!+#REF!+#REF!+#REF!+#REF!+#REF!+#REF!+Kultuuriüritused!C93</f>
        <v>#REF!</v>
      </c>
      <c r="D93" s="104" t="e">
        <f>#REF!+#REF!+#REF!+#REF!+#REF!+#REF!+#REF!+#REF!+#REF!+Kultuuriüritused!D93</f>
        <v>#REF!</v>
      </c>
      <c r="E93" s="104" t="e">
        <f>#REF!+#REF!+#REF!+#REF!+#REF!+#REF!+#REF!+#REF!+#REF!+Kultuuriüritused!E93</f>
        <v>#REF!</v>
      </c>
      <c r="F93" s="57"/>
      <c r="G93" s="57"/>
    </row>
    <row r="94" spans="1:7" x14ac:dyDescent="0.2">
      <c r="A94" s="11" t="s">
        <v>110</v>
      </c>
      <c r="B94" s="12" t="s">
        <v>111</v>
      </c>
      <c r="C94" s="104" t="e">
        <f>#REF!+#REF!+#REF!+#REF!+#REF!+#REF!+#REF!+#REF!+#REF!+Kultuuriüritused!C94</f>
        <v>#REF!</v>
      </c>
      <c r="D94" s="104" t="e">
        <f>#REF!+#REF!+#REF!+#REF!+#REF!+#REF!+#REF!+#REF!+#REF!+Kultuuriüritused!D94</f>
        <v>#REF!</v>
      </c>
      <c r="E94" s="104" t="e">
        <f>#REF!+#REF!+#REF!+#REF!+#REF!+#REF!+#REF!+#REF!+#REF!+Kultuuriüritused!E94</f>
        <v>#REF!</v>
      </c>
      <c r="F94" s="104" t="e">
        <f>#REF!+#REF!+#REF!+#REF!+#REF!+#REF!+#REF!+#REF!+#REF!+Kultuuriüritused!F94</f>
        <v>#REF!</v>
      </c>
      <c r="G94" s="57"/>
    </row>
    <row r="95" spans="1:7" x14ac:dyDescent="0.2">
      <c r="A95" s="45" t="s">
        <v>189</v>
      </c>
      <c r="B95" s="44" t="s">
        <v>188</v>
      </c>
      <c r="C95" s="49" t="e">
        <f>#REF!+#REF!+#REF!+#REF!+#REF!+#REF!+#REF!+#REF!+#REF!+Kultuuriüritused!C95</f>
        <v>#REF!</v>
      </c>
      <c r="D95" s="49" t="e">
        <f>#REF!+#REF!+#REF!+#REF!+#REF!+#REF!+#REF!+#REF!+#REF!+Kultuuriüritused!D95</f>
        <v>#REF!</v>
      </c>
      <c r="E95" s="49" t="e">
        <f>#REF!+#REF!+#REF!+#REF!+#REF!+#REF!+#REF!+#REF!+#REF!+Kultuuriüritused!E95</f>
        <v>#REF!</v>
      </c>
      <c r="F95" s="49" t="e">
        <f>#REF!+#REF!+#REF!+#REF!+#REF!+#REF!+#REF!+#REF!+#REF!+Kultuuriüritused!F95</f>
        <v>#REF!</v>
      </c>
      <c r="G95" s="49"/>
    </row>
    <row r="96" spans="1:7" x14ac:dyDescent="0.2">
      <c r="A96" s="11" t="s">
        <v>112</v>
      </c>
      <c r="B96" s="12" t="s">
        <v>113</v>
      </c>
      <c r="C96" s="104" t="e">
        <f>#REF!+#REF!+#REF!+#REF!+#REF!+#REF!+#REF!+#REF!+#REF!+Kultuuriüritused!C96</f>
        <v>#REF!</v>
      </c>
      <c r="D96" s="104" t="e">
        <f>#REF!+#REF!+#REF!+#REF!+#REF!+#REF!+#REF!+#REF!+#REF!+Kultuuriüritused!D96</f>
        <v>#REF!</v>
      </c>
      <c r="E96" s="104" t="e">
        <f>#REF!+#REF!+#REF!+#REF!+#REF!+#REF!+#REF!+#REF!+#REF!+Kultuuriüritused!E96</f>
        <v>#REF!</v>
      </c>
      <c r="F96" s="104" t="e">
        <f>#REF!+#REF!+#REF!+#REF!+#REF!+#REF!+#REF!+#REF!+#REF!+Kultuuriüritused!F96</f>
        <v>#REF!</v>
      </c>
      <c r="G96" s="57"/>
    </row>
    <row r="97" spans="1:7" x14ac:dyDescent="0.2">
      <c r="A97" s="11" t="s">
        <v>114</v>
      </c>
      <c r="B97" s="12" t="s">
        <v>115</v>
      </c>
      <c r="C97" s="104" t="e">
        <f>#REF!+#REF!+#REF!+#REF!+#REF!+#REF!+#REF!+#REF!+#REF!+Kultuuriüritused!C97</f>
        <v>#REF!</v>
      </c>
      <c r="D97" s="104" t="e">
        <f>#REF!+#REF!+#REF!+#REF!+#REF!+#REF!+#REF!+#REF!+#REF!+Kultuuriüritused!D97</f>
        <v>#REF!</v>
      </c>
      <c r="E97" s="104" t="e">
        <f>#REF!+#REF!+#REF!+#REF!+#REF!+#REF!+#REF!+#REF!+#REF!+Kultuuriüritused!E97</f>
        <v>#REF!</v>
      </c>
      <c r="F97" s="104" t="e">
        <f>#REF!+#REF!+#REF!+#REF!+#REF!+#REF!+#REF!+#REF!+#REF!+Kultuuriüritused!F97</f>
        <v>#REF!</v>
      </c>
      <c r="G97" s="57"/>
    </row>
    <row r="98" spans="1:7" x14ac:dyDescent="0.2">
      <c r="A98" s="45" t="s">
        <v>181</v>
      </c>
      <c r="B98" s="46" t="s">
        <v>179</v>
      </c>
      <c r="C98" s="49" t="e">
        <f>#REF!+#REF!+#REF!+#REF!+#REF!+#REF!+#REF!+#REF!+#REF!+Kultuuriüritused!C98</f>
        <v>#REF!</v>
      </c>
      <c r="D98" s="49" t="e">
        <f>#REF!+#REF!+#REF!+#REF!+#REF!+#REF!+#REF!+#REF!+#REF!+Kultuuriüritused!D98</f>
        <v>#REF!</v>
      </c>
      <c r="E98" s="49" t="e">
        <f>#REF!+#REF!+#REF!+#REF!+#REF!+#REF!+#REF!+#REF!+#REF!+Kultuuriüritused!E98</f>
        <v>#REF!</v>
      </c>
      <c r="F98" s="49" t="e">
        <f>#REF!+#REF!+#REF!+#REF!+#REF!+#REF!+#REF!+#REF!+#REF!+Kultuuriüritused!F98</f>
        <v>#REF!</v>
      </c>
      <c r="G98" s="49"/>
    </row>
    <row r="99" spans="1:7" x14ac:dyDescent="0.2">
      <c r="A99" s="11" t="s">
        <v>116</v>
      </c>
      <c r="B99" s="12" t="s">
        <v>117</v>
      </c>
      <c r="C99" s="104" t="e">
        <f>#REF!+#REF!+#REF!+#REF!+#REF!+#REF!+#REF!+#REF!+#REF!+Kultuuriüritused!C99</f>
        <v>#REF!</v>
      </c>
      <c r="D99" s="104" t="e">
        <f>#REF!+#REF!+#REF!+#REF!+#REF!+#REF!+#REF!+#REF!+#REF!+Kultuuriüritused!D99</f>
        <v>#REF!</v>
      </c>
      <c r="E99" s="104" t="e">
        <f>#REF!+#REF!+#REF!+#REF!+#REF!+#REF!+#REF!+#REF!+#REF!+Kultuuriüritused!E99</f>
        <v>#REF!</v>
      </c>
      <c r="F99" s="104" t="e">
        <f>#REF!+#REF!+#REF!+#REF!+#REF!+#REF!+#REF!+#REF!+#REF!+Kultuuriüritused!F99</f>
        <v>#REF!</v>
      </c>
      <c r="G99" s="57"/>
    </row>
    <row r="100" spans="1:7" x14ac:dyDescent="0.2">
      <c r="A100" s="11" t="s">
        <v>118</v>
      </c>
      <c r="B100" s="13" t="s">
        <v>119</v>
      </c>
      <c r="C100" s="104" t="e">
        <f>#REF!+#REF!+#REF!+#REF!+#REF!+#REF!+#REF!+#REF!+#REF!+Kultuuriüritused!C100</f>
        <v>#REF!</v>
      </c>
      <c r="D100" s="104" t="e">
        <f>#REF!+#REF!+#REF!+#REF!+#REF!+#REF!+#REF!+#REF!+#REF!+Kultuuriüritused!D100</f>
        <v>#REF!</v>
      </c>
      <c r="E100" s="104" t="e">
        <f>#REF!+#REF!+#REF!+#REF!+#REF!+#REF!+#REF!+#REF!+#REF!+Kultuuriüritused!E100</f>
        <v>#REF!</v>
      </c>
      <c r="F100" s="104" t="e">
        <f>#REF!+#REF!+#REF!+#REF!+#REF!+#REF!+#REF!+#REF!+#REF!+Kultuuriüritused!F100</f>
        <v>#REF!</v>
      </c>
      <c r="G100" s="57"/>
    </row>
    <row r="101" spans="1:7" x14ac:dyDescent="0.2">
      <c r="A101" s="11" t="s">
        <v>120</v>
      </c>
      <c r="B101" s="13" t="s">
        <v>125</v>
      </c>
      <c r="C101" s="104" t="e">
        <f>#REF!+#REF!+#REF!+#REF!+#REF!+#REF!+#REF!+#REF!+#REF!+Kultuuriüritused!C101</f>
        <v>#REF!</v>
      </c>
      <c r="D101" s="104" t="e">
        <f>#REF!+#REF!+#REF!+#REF!+#REF!+#REF!+#REF!+#REF!+#REF!+Kultuuriüritused!D101</f>
        <v>#REF!</v>
      </c>
      <c r="E101" s="104" t="e">
        <f>#REF!+#REF!+#REF!+#REF!+#REF!+#REF!+#REF!+#REF!+#REF!+Kultuuriüritused!E101</f>
        <v>#REF!</v>
      </c>
      <c r="F101" s="104" t="e">
        <f>#REF!+#REF!+#REF!+#REF!+#REF!+#REF!+#REF!+#REF!+#REF!+Kultuuriüritused!F101</f>
        <v>#REF!</v>
      </c>
      <c r="G101" s="57"/>
    </row>
    <row r="102" spans="1:7" x14ac:dyDescent="0.2">
      <c r="A102" s="26"/>
      <c r="B102" s="44" t="s">
        <v>182</v>
      </c>
      <c r="C102" s="49" t="e">
        <f>#REF!+#REF!+#REF!+#REF!+#REF!+#REF!+#REF!+#REF!+#REF!+Kultuuriüritused!C102</f>
        <v>#REF!</v>
      </c>
      <c r="D102" s="49" t="e">
        <f>#REF!+#REF!+#REF!+#REF!+#REF!+#REF!+#REF!+#REF!+#REF!+Kultuuriüritused!D102</f>
        <v>#REF!</v>
      </c>
      <c r="E102" s="49" t="e">
        <f>#REF!+#REF!+#REF!+#REF!+#REF!+#REF!+#REF!+#REF!+#REF!+Kultuuriüritused!E102</f>
        <v>#REF!</v>
      </c>
      <c r="F102" s="49" t="e">
        <f>#REF!+#REF!+#REF!+#REF!+#REF!+#REF!+#REF!+#REF!+#REF!+Kultuuriüritused!F102</f>
        <v>#REF!</v>
      </c>
      <c r="G102" s="49"/>
    </row>
    <row r="103" spans="1:7" x14ac:dyDescent="0.2">
      <c r="A103" s="11" t="s">
        <v>126</v>
      </c>
      <c r="B103" s="12" t="s">
        <v>127</v>
      </c>
      <c r="C103" s="104" t="e">
        <f>#REF!+#REF!+#REF!+#REF!+#REF!+#REF!+#REF!+#REF!+#REF!+Kultuuriüritused!C103</f>
        <v>#REF!</v>
      </c>
      <c r="D103" s="104" t="e">
        <f>#REF!+#REF!+#REF!+#REF!+#REF!+#REF!+#REF!+#REF!+#REF!+Kultuuriüritused!D103</f>
        <v>#REF!</v>
      </c>
      <c r="E103" s="104" t="e">
        <f>#REF!+#REF!+#REF!+#REF!+#REF!+#REF!+#REF!+#REF!+#REF!+Kultuuriüritused!E103</f>
        <v>#REF!</v>
      </c>
      <c r="F103" s="104" t="e">
        <f>#REF!+#REF!+#REF!+#REF!+#REF!+#REF!+#REF!+#REF!+#REF!+Kultuuriüritused!F103</f>
        <v>#REF!</v>
      </c>
      <c r="G103" s="57"/>
    </row>
    <row r="104" spans="1:7" x14ac:dyDescent="0.2">
      <c r="A104" s="8"/>
      <c r="B104" s="8"/>
      <c r="C104" s="104" t="e">
        <f>#REF!+#REF!+#REF!+#REF!+#REF!+#REF!+#REF!+#REF!+#REF!+Kultuuriüritused!C104</f>
        <v>#REF!</v>
      </c>
      <c r="D104" s="104" t="e">
        <f>#REF!+#REF!+#REF!+#REF!+#REF!+#REF!+#REF!+#REF!+#REF!+Kultuuriüritused!D104</f>
        <v>#REF!</v>
      </c>
      <c r="E104" s="104" t="e">
        <f>#REF!+#REF!+#REF!+#REF!+#REF!+#REF!+#REF!+#REF!+#REF!+Kultuuriüritused!E104</f>
        <v>#REF!</v>
      </c>
      <c r="F104" s="57"/>
      <c r="G104" s="57"/>
    </row>
    <row r="105" spans="1:7" x14ac:dyDescent="0.2">
      <c r="A105" s="29"/>
      <c r="B105" s="30" t="s">
        <v>128</v>
      </c>
      <c r="C105" s="106" t="e">
        <f>#REF!+#REF!+#REF!+#REF!+#REF!+#REF!+#REF!+#REF!+#REF!+Kultuuriüritused!C105</f>
        <v>#REF!</v>
      </c>
      <c r="D105" s="106" t="e">
        <f>#REF!+#REF!+#REF!+#REF!+#REF!+#REF!+#REF!+#REF!+#REF!+Kultuuriüritused!D105</f>
        <v>#REF!</v>
      </c>
      <c r="E105" s="106" t="e">
        <f>#REF!+#REF!+#REF!+#REF!+#REF!+#REF!+#REF!+#REF!+#REF!+Kultuuriüritused!E105</f>
        <v>#REF!</v>
      </c>
      <c r="F105" s="106" t="e">
        <f>#REF!+#REF!+#REF!+#REF!+#REF!+#REF!+#REF!+#REF!+#REF!+Kultuuriüritused!F105</f>
        <v>#REF!</v>
      </c>
      <c r="G105" s="31"/>
    </row>
    <row r="106" spans="1:7" x14ac:dyDescent="0.2">
      <c r="A106" s="29"/>
      <c r="B106" s="30"/>
      <c r="C106" s="106"/>
      <c r="D106" s="106"/>
      <c r="E106" s="67" t="e">
        <f>+D105+F105</f>
        <v>#REF!</v>
      </c>
      <c r="F106" s="198" t="s">
        <v>285</v>
      </c>
      <c r="G106" s="120"/>
    </row>
    <row r="107" spans="1:7" x14ac:dyDescent="0.2">
      <c r="A107" s="29"/>
      <c r="B107" s="30"/>
      <c r="C107" s="106"/>
      <c r="D107" s="106"/>
      <c r="E107" s="67" t="e">
        <f>-E106+E105</f>
        <v>#REF!</v>
      </c>
      <c r="F107" s="59" t="s">
        <v>286</v>
      </c>
      <c r="G107" s="120"/>
    </row>
    <row r="108" spans="1:7" x14ac:dyDescent="0.2">
      <c r="A108" s="33"/>
      <c r="B108" s="12" t="s">
        <v>129</v>
      </c>
      <c r="C108" s="104" t="e">
        <f>C109+C119+C133</f>
        <v>#REF!</v>
      </c>
      <c r="D108" s="104" t="e">
        <f>D109+D119+D133</f>
        <v>#REF!</v>
      </c>
      <c r="E108" s="104" t="e">
        <f>E109+E119+E133</f>
        <v>#REF!</v>
      </c>
      <c r="F108" s="104" t="e">
        <f>F109+F119+F133</f>
        <v>#REF!</v>
      </c>
      <c r="G108" s="15"/>
    </row>
    <row r="109" spans="1:7" x14ac:dyDescent="0.2">
      <c r="A109" s="33" t="s">
        <v>156</v>
      </c>
      <c r="B109" s="27" t="s">
        <v>130</v>
      </c>
      <c r="C109" s="49" t="e">
        <f>#REF!+#REF!+#REF!+#REF!+#REF!+#REF!+#REF!+#REF!+#REF!+Kultuuriüritused!C109</f>
        <v>#REF!</v>
      </c>
      <c r="D109" s="49" t="e">
        <f>#REF!+#REF!+#REF!+#REF!+#REF!+#REF!+#REF!+#REF!+#REF!+Kultuuriüritused!D109</f>
        <v>#REF!</v>
      </c>
      <c r="E109" s="49" t="e">
        <f>#REF!+#REF!+#REF!+#REF!+#REF!+#REF!+#REF!+#REF!+#REF!+Kultuuriüritused!E109</f>
        <v>#REF!</v>
      </c>
      <c r="F109" s="49" t="e">
        <f>#REF!+#REF!+#REF!+#REF!+#REF!+#REF!+#REF!+#REF!+#REF!+Kultuuriüritused!F109</f>
        <v>#REF!</v>
      </c>
      <c r="G109" s="34"/>
    </row>
    <row r="110" spans="1:7" x14ac:dyDescent="0.2">
      <c r="A110" s="99" t="s">
        <v>312</v>
      </c>
      <c r="B110" s="19" t="s">
        <v>313</v>
      </c>
      <c r="C110" s="105" t="e">
        <f>#REF!+#REF!+#REF!+#REF!+#REF!+#REF!+#REF!+#REF!+#REF!+Kultuuriüritused!C110</f>
        <v>#REF!</v>
      </c>
      <c r="D110" s="105" t="e">
        <f>#REF!+#REF!+#REF!+#REF!+#REF!+#REF!+#REF!+#REF!+#REF!+Kultuuriüritused!D110</f>
        <v>#REF!</v>
      </c>
      <c r="E110" s="105" t="e">
        <f>#REF!+#REF!+#REF!+#REF!+#REF!+#REF!+#REF!+#REF!+#REF!+Kultuuriüritused!E110</f>
        <v>#REF!</v>
      </c>
      <c r="F110" s="105" t="e">
        <f>#REF!+#REF!+#REF!+#REF!+#REF!+#REF!+#REF!+#REF!+#REF!+Kultuuriüritused!F110</f>
        <v>#REF!</v>
      </c>
      <c r="G110" s="101"/>
    </row>
    <row r="111" spans="1:7" x14ac:dyDescent="0.2">
      <c r="A111" s="99" t="s">
        <v>299</v>
      </c>
      <c r="B111" s="19" t="s">
        <v>300</v>
      </c>
      <c r="C111" s="105" t="e">
        <f>#REF!+#REF!+#REF!+#REF!+#REF!+#REF!+#REF!+#REF!+#REF!+Kultuuriüritused!C111</f>
        <v>#REF!</v>
      </c>
      <c r="D111" s="105" t="e">
        <f>#REF!+#REF!+#REF!+#REF!+#REF!+#REF!+#REF!+#REF!+#REF!+Kultuuriüritused!D111</f>
        <v>#REF!</v>
      </c>
      <c r="E111" s="105" t="e">
        <f>#REF!+#REF!+#REF!+#REF!+#REF!+#REF!+#REF!+#REF!+#REF!+Kultuuriüritused!E111</f>
        <v>#REF!</v>
      </c>
      <c r="F111" s="105" t="e">
        <f>#REF!+#REF!+#REF!+#REF!+#REF!+#REF!+#REF!+#REF!+#REF!+Kultuuriüritused!F111</f>
        <v>#REF!</v>
      </c>
      <c r="G111" s="51"/>
    </row>
    <row r="112" spans="1:7" x14ac:dyDescent="0.2">
      <c r="A112" s="99" t="s">
        <v>297</v>
      </c>
      <c r="B112" s="19" t="s">
        <v>298</v>
      </c>
      <c r="C112" s="105" t="e">
        <f>#REF!+#REF!+#REF!+#REF!+#REF!+#REF!+#REF!+#REF!+#REF!+Kultuuriüritused!C112</f>
        <v>#REF!</v>
      </c>
      <c r="D112" s="105" t="e">
        <f>#REF!+#REF!+#REF!+#REF!+#REF!+#REF!+#REF!+#REF!+#REF!+Kultuuriüritused!D112</f>
        <v>#REF!</v>
      </c>
      <c r="E112" s="105" t="e">
        <f>#REF!+#REF!+#REF!+#REF!+#REF!+#REF!+#REF!+#REF!+#REF!+Kultuuriüritused!E112</f>
        <v>#REF!</v>
      </c>
      <c r="F112" s="105" t="e">
        <f>#REF!+#REF!+#REF!+#REF!+#REF!+#REF!+#REF!+#REF!+#REF!+Kultuuriüritused!F112</f>
        <v>#REF!</v>
      </c>
      <c r="G112" s="51"/>
    </row>
    <row r="113" spans="1:7" x14ac:dyDescent="0.2">
      <c r="A113" s="99" t="s">
        <v>292</v>
      </c>
      <c r="B113" s="19" t="s">
        <v>293</v>
      </c>
      <c r="C113" s="105" t="e">
        <f>#REF!+#REF!+#REF!+#REF!+#REF!+#REF!+#REF!+#REF!+#REF!+Kultuuriüritused!C113</f>
        <v>#REF!</v>
      </c>
      <c r="D113" s="105" t="e">
        <f>#REF!+#REF!+#REF!+#REF!+#REF!+#REF!+#REF!+#REF!+#REF!+Kultuuriüritused!D113</f>
        <v>#REF!</v>
      </c>
      <c r="E113" s="105" t="e">
        <f>#REF!+#REF!+#REF!+#REF!+#REF!+#REF!+#REF!+#REF!+#REF!+Kultuuriüritused!E113</f>
        <v>#REF!</v>
      </c>
      <c r="F113" s="105" t="e">
        <f>#REF!+#REF!+#REF!+#REF!+#REF!+#REF!+#REF!+#REF!+#REF!+Kultuuriüritused!F113</f>
        <v>#REF!</v>
      </c>
      <c r="G113" s="51"/>
    </row>
    <row r="114" spans="1:7" x14ac:dyDescent="0.2">
      <c r="A114" s="99" t="s">
        <v>290</v>
      </c>
      <c r="B114" s="19" t="s">
        <v>291</v>
      </c>
      <c r="C114" s="105" t="e">
        <f>#REF!+#REF!+#REF!+#REF!+#REF!+#REF!+#REF!+#REF!+#REF!+Kultuuriüritused!C114</f>
        <v>#REF!</v>
      </c>
      <c r="D114" s="105" t="e">
        <f>#REF!+#REF!+#REF!+#REF!+#REF!+#REF!+#REF!+#REF!+#REF!+Kultuuriüritused!D114</f>
        <v>#REF!</v>
      </c>
      <c r="E114" s="105" t="e">
        <f>#REF!+#REF!+#REF!+#REF!+#REF!+#REF!+#REF!+#REF!+#REF!+Kultuuriüritused!E114</f>
        <v>#REF!</v>
      </c>
      <c r="F114" s="105" t="e">
        <f>#REF!+#REF!+#REF!+#REF!+#REF!+#REF!+#REF!+#REF!+#REF!+Kultuuriüritused!F114</f>
        <v>#REF!</v>
      </c>
      <c r="G114" s="51"/>
    </row>
    <row r="115" spans="1:7" x14ac:dyDescent="0.2">
      <c r="A115" s="99" t="s">
        <v>296</v>
      </c>
      <c r="B115" s="19" t="s">
        <v>301</v>
      </c>
      <c r="C115" s="105" t="e">
        <f>#REF!+#REF!+#REF!+#REF!+#REF!+#REF!+#REF!+#REF!+#REF!+Kultuuriüritused!C115</f>
        <v>#REF!</v>
      </c>
      <c r="D115" s="105" t="e">
        <f>#REF!+#REF!+#REF!+#REF!+#REF!+#REF!+#REF!+#REF!+#REF!+Kultuuriüritused!D115</f>
        <v>#REF!</v>
      </c>
      <c r="E115" s="105" t="e">
        <f>#REF!+#REF!+#REF!+#REF!+#REF!+#REF!+#REF!+#REF!+#REF!+Kultuuriüritused!E115</f>
        <v>#REF!</v>
      </c>
      <c r="F115" s="105" t="e">
        <f>#REF!+#REF!+#REF!+#REF!+#REF!+#REF!+#REF!+#REF!+#REF!+Kultuuriüritused!F115</f>
        <v>#REF!</v>
      </c>
      <c r="G115" s="51"/>
    </row>
    <row r="116" spans="1:7" x14ac:dyDescent="0.2">
      <c r="A116" s="99" t="s">
        <v>294</v>
      </c>
      <c r="B116" s="19" t="s">
        <v>295</v>
      </c>
      <c r="C116" s="105" t="e">
        <f>#REF!+#REF!+#REF!+#REF!+#REF!+#REF!+#REF!+#REF!+#REF!+Kultuuriüritused!C116</f>
        <v>#REF!</v>
      </c>
      <c r="D116" s="105" t="e">
        <f>#REF!+#REF!+#REF!+#REF!+#REF!+#REF!+#REF!+#REF!+#REF!+Kultuuriüritused!D116</f>
        <v>#REF!</v>
      </c>
      <c r="E116" s="105" t="e">
        <f>#REF!+#REF!+#REF!+#REF!+#REF!+#REF!+#REF!+#REF!+#REF!+Kultuuriüritused!E116</f>
        <v>#REF!</v>
      </c>
      <c r="F116" s="105" t="e">
        <f>#REF!+#REF!+#REF!+#REF!+#REF!+#REF!+#REF!+#REF!+#REF!+Kultuuriüritused!F116</f>
        <v>#REF!</v>
      </c>
      <c r="G116" s="42"/>
    </row>
    <row r="117" spans="1:7" x14ac:dyDescent="0.2">
      <c r="A117" s="99" t="s">
        <v>310</v>
      </c>
      <c r="B117" s="19" t="s">
        <v>311</v>
      </c>
      <c r="C117" s="105" t="e">
        <f>#REF!+#REF!+#REF!+#REF!+#REF!+#REF!+#REF!+#REF!+#REF!+Kultuuriüritused!C117</f>
        <v>#REF!</v>
      </c>
      <c r="D117" s="105" t="e">
        <f>#REF!+#REF!+#REF!+#REF!+#REF!+#REF!+#REF!+#REF!+#REF!+Kultuuriüritused!D117</f>
        <v>#REF!</v>
      </c>
      <c r="E117" s="105" t="e">
        <f>#REF!+#REF!+#REF!+#REF!+#REF!+#REF!+#REF!+#REF!+#REF!+Kultuuriüritused!E117</f>
        <v>#REF!</v>
      </c>
      <c r="F117" s="105" t="e">
        <f>#REF!+#REF!+#REF!+#REF!+#REF!+#REF!+#REF!+#REF!+#REF!+Kultuuriüritused!F117</f>
        <v>#REF!</v>
      </c>
      <c r="G117" s="42"/>
    </row>
    <row r="118" spans="1:7" x14ac:dyDescent="0.2">
      <c r="A118" s="19" t="s">
        <v>308</v>
      </c>
      <c r="B118" s="19" t="s">
        <v>309</v>
      </c>
      <c r="C118" s="105" t="e">
        <f>#REF!+#REF!+#REF!+#REF!+#REF!+#REF!+#REF!+#REF!+#REF!+Kultuuriüritused!C118</f>
        <v>#REF!</v>
      </c>
      <c r="D118" s="105" t="e">
        <f>#REF!+#REF!+#REF!+#REF!+#REF!+#REF!+#REF!+#REF!+#REF!+Kultuuriüritused!D118</f>
        <v>#REF!</v>
      </c>
      <c r="E118" s="105" t="e">
        <f>#REF!+#REF!+#REF!+#REF!+#REF!+#REF!+#REF!+#REF!+#REF!+Kultuuriüritused!E118</f>
        <v>#REF!</v>
      </c>
      <c r="F118" s="105" t="e">
        <f>#REF!+#REF!+#REF!+#REF!+#REF!+#REF!+#REF!+#REF!+#REF!+Kultuuriüritused!F118</f>
        <v>#REF!</v>
      </c>
      <c r="G118" s="51"/>
    </row>
    <row r="119" spans="1:7" x14ac:dyDescent="0.2">
      <c r="A119" s="100" t="s">
        <v>157</v>
      </c>
      <c r="B119" s="71" t="s">
        <v>133</v>
      </c>
      <c r="C119" s="104" t="e">
        <f>#REF!+#REF!+#REF!+#REF!+#REF!+#REF!+#REF!+#REF!+#REF!+Kultuuriüritused!C119</f>
        <v>#REF!</v>
      </c>
      <c r="D119" s="104" t="e">
        <f>#REF!+#REF!+#REF!+#REF!+#REF!+#REF!+#REF!+#REF!+#REF!+Kultuuriüritused!D119</f>
        <v>#REF!</v>
      </c>
      <c r="E119" s="104" t="e">
        <f>#REF!+#REF!+#REF!+#REF!+#REF!+#REF!+#REF!+#REF!+#REF!+Kultuuriüritused!E119</f>
        <v>#REF!</v>
      </c>
      <c r="F119" s="104" t="e">
        <f>#REF!+#REF!+#REF!+#REF!+#REF!+#REF!+#REF!+#REF!+#REF!+Kultuuriüritused!F119</f>
        <v>#REF!</v>
      </c>
      <c r="G119" s="48"/>
    </row>
    <row r="120" spans="1:7" x14ac:dyDescent="0.2">
      <c r="A120" s="99" t="s">
        <v>173</v>
      </c>
      <c r="B120" s="19" t="s">
        <v>135</v>
      </c>
      <c r="C120" s="105" t="e">
        <f>#REF!+#REF!+#REF!+#REF!+#REF!+#REF!+#REF!+#REF!+#REF!+Kultuuriüritused!C120</f>
        <v>#REF!</v>
      </c>
      <c r="D120" s="105" t="e">
        <f>#REF!+#REF!+#REF!+#REF!+#REF!+#REF!+#REF!+#REF!+#REF!+Kultuuriüritused!D120</f>
        <v>#REF!</v>
      </c>
      <c r="E120" s="105" t="e">
        <f>#REF!+#REF!+#REF!+#REF!+#REF!+#REF!+#REF!+#REF!+#REF!+Kultuuriüritused!E120</f>
        <v>#REF!</v>
      </c>
      <c r="F120" s="105" t="e">
        <f>#REF!+#REF!+#REF!+#REF!+#REF!+#REF!+#REF!+#REF!+#REF!+Kultuuriüritused!F120</f>
        <v>#REF!</v>
      </c>
      <c r="G120" s="51"/>
    </row>
    <row r="121" spans="1:7" x14ac:dyDescent="0.2">
      <c r="A121" s="99" t="s">
        <v>173</v>
      </c>
      <c r="B121" s="19" t="s">
        <v>138</v>
      </c>
      <c r="C121" s="105" t="e">
        <f>#REF!+#REF!+#REF!+#REF!+#REF!+#REF!+#REF!+#REF!+#REF!+Kultuuriüritused!C121</f>
        <v>#REF!</v>
      </c>
      <c r="D121" s="105" t="e">
        <f>#REF!+#REF!+#REF!+#REF!+#REF!+#REF!+#REF!+#REF!+#REF!+Kultuuriüritused!D121</f>
        <v>#REF!</v>
      </c>
      <c r="E121" s="105" t="e">
        <f>#REF!+#REF!+#REF!+#REF!+#REF!+#REF!+#REF!+#REF!+#REF!+Kultuuriüritused!E121</f>
        <v>#REF!</v>
      </c>
      <c r="F121" s="105" t="e">
        <f>#REF!+#REF!+#REF!+#REF!+#REF!+#REF!+#REF!+#REF!+#REF!+Kultuuriüritused!F121</f>
        <v>#REF!</v>
      </c>
      <c r="G121" s="51"/>
    </row>
    <row r="122" spans="1:7" x14ac:dyDescent="0.2">
      <c r="A122" s="99" t="s">
        <v>173</v>
      </c>
      <c r="B122" s="19" t="s">
        <v>136</v>
      </c>
      <c r="C122" s="105" t="e">
        <f>#REF!+#REF!+#REF!+#REF!+#REF!+#REF!+#REF!+#REF!+#REF!+Kultuuriüritused!C122</f>
        <v>#REF!</v>
      </c>
      <c r="D122" s="105" t="e">
        <f>#REF!+#REF!+#REF!+#REF!+#REF!+#REF!+#REF!+#REF!+#REF!+Kultuuriüritused!D122</f>
        <v>#REF!</v>
      </c>
      <c r="E122" s="105" t="e">
        <f>#REF!+#REF!+#REF!+#REF!+#REF!+#REF!+#REF!+#REF!+#REF!+Kultuuriüritused!E122</f>
        <v>#REF!</v>
      </c>
      <c r="F122" s="105" t="e">
        <f>#REF!+#REF!+#REF!+#REF!+#REF!+#REF!+#REF!+#REF!+#REF!+Kultuuriüritused!F122</f>
        <v>#REF!</v>
      </c>
      <c r="G122" s="51"/>
    </row>
    <row r="123" spans="1:7" x14ac:dyDescent="0.2">
      <c r="A123" s="99" t="s">
        <v>173</v>
      </c>
      <c r="B123" s="19" t="s">
        <v>307</v>
      </c>
      <c r="C123" s="105" t="e">
        <f>#REF!+#REF!+#REF!+#REF!+#REF!+#REF!+#REF!+#REF!+#REF!+Kultuuriüritused!C123</f>
        <v>#REF!</v>
      </c>
      <c r="D123" s="105" t="e">
        <f>#REF!+#REF!+#REF!+#REF!+#REF!+#REF!+#REF!+#REF!+#REF!+Kultuuriüritused!D123</f>
        <v>#REF!</v>
      </c>
      <c r="E123" s="105" t="e">
        <f>#REF!+#REF!+#REF!+#REF!+#REF!+#REF!+#REF!+#REF!+#REF!+Kultuuriüritused!E123</f>
        <v>#REF!</v>
      </c>
      <c r="F123" s="105" t="e">
        <f>#REF!+#REF!+#REF!+#REF!+#REF!+#REF!+#REF!+#REF!+#REF!+Kultuuriüritused!F123</f>
        <v>#REF!</v>
      </c>
      <c r="G123" s="51"/>
    </row>
    <row r="124" spans="1:7" x14ac:dyDescent="0.2">
      <c r="A124" s="99" t="s">
        <v>172</v>
      </c>
      <c r="B124" s="19" t="s">
        <v>134</v>
      </c>
      <c r="C124" s="105" t="e">
        <f>#REF!+#REF!+#REF!+#REF!+#REF!+#REF!+#REF!+#REF!+#REF!+Kultuuriüritused!C124</f>
        <v>#REF!</v>
      </c>
      <c r="D124" s="105" t="e">
        <f>#REF!+#REF!+#REF!+#REF!+#REF!+#REF!+#REF!+#REF!+#REF!+Kultuuriüritused!D124</f>
        <v>#REF!</v>
      </c>
      <c r="E124" s="105" t="e">
        <f>#REF!+#REF!+#REF!+#REF!+#REF!+#REF!+#REF!+#REF!+#REF!+Kultuuriüritused!E124</f>
        <v>#REF!</v>
      </c>
      <c r="F124" s="105" t="e">
        <f>#REF!+#REF!+#REF!+#REF!+#REF!+#REF!+#REF!+#REF!+#REF!+Kultuuriüritused!F124</f>
        <v>#REF!</v>
      </c>
      <c r="G124" s="51"/>
    </row>
    <row r="125" spans="1:7" x14ac:dyDescent="0.2">
      <c r="A125" s="99" t="s">
        <v>174</v>
      </c>
      <c r="B125" s="19" t="s">
        <v>203</v>
      </c>
      <c r="C125" s="105" t="e">
        <f>#REF!+#REF!+#REF!+#REF!+#REF!+#REF!+#REF!+#REF!+#REF!+Kultuuriüritused!C125</f>
        <v>#REF!</v>
      </c>
      <c r="D125" s="105" t="e">
        <f>#REF!+#REF!+#REF!+#REF!+#REF!+#REF!+#REF!+#REF!+#REF!+Kultuuriüritused!D125</f>
        <v>#REF!</v>
      </c>
      <c r="E125" s="105" t="e">
        <f>#REF!+#REF!+#REF!+#REF!+#REF!+#REF!+#REF!+#REF!+#REF!+Kultuuriüritused!E125</f>
        <v>#REF!</v>
      </c>
      <c r="F125" s="105" t="e">
        <f>#REF!+#REF!+#REF!+#REF!+#REF!+#REF!+#REF!+#REF!+#REF!+Kultuuriüritused!F125</f>
        <v>#REF!</v>
      </c>
      <c r="G125" s="51"/>
    </row>
    <row r="126" spans="1:7" x14ac:dyDescent="0.2">
      <c r="A126" s="99" t="s">
        <v>174</v>
      </c>
      <c r="B126" s="17" t="s">
        <v>302</v>
      </c>
      <c r="C126" s="105" t="e">
        <f>#REF!+#REF!+#REF!+#REF!+#REF!+#REF!+#REF!+#REF!+#REF!+Kultuuriüritused!C126</f>
        <v>#REF!</v>
      </c>
      <c r="D126" s="105" t="e">
        <f>#REF!+#REF!+#REF!+#REF!+#REF!+#REF!+#REF!+#REF!+#REF!+Kultuuriüritused!D126</f>
        <v>#REF!</v>
      </c>
      <c r="E126" s="105" t="e">
        <f>#REF!+#REF!+#REF!+#REF!+#REF!+#REF!+#REF!+#REF!+#REF!+Kultuuriüritused!E126</f>
        <v>#REF!</v>
      </c>
      <c r="F126" s="105" t="e">
        <f>#REF!+#REF!+#REF!+#REF!+#REF!+#REF!+#REF!+#REF!+#REF!+Kultuuriüritused!F126</f>
        <v>#REF!</v>
      </c>
      <c r="G126" s="51"/>
    </row>
    <row r="127" spans="1:7" x14ac:dyDescent="0.2">
      <c r="A127" s="99" t="s">
        <v>175</v>
      </c>
      <c r="B127" s="19" t="s">
        <v>303</v>
      </c>
      <c r="C127" s="105" t="e">
        <f>#REF!+#REF!+#REF!+#REF!+#REF!+#REF!+#REF!+#REF!+#REF!+Kultuuriüritused!C127</f>
        <v>#REF!</v>
      </c>
      <c r="D127" s="105" t="e">
        <f>#REF!+#REF!+#REF!+#REF!+#REF!+#REF!+#REF!+#REF!+#REF!+Kultuuriüritused!D127</f>
        <v>#REF!</v>
      </c>
      <c r="E127" s="105" t="e">
        <f>#REF!+#REF!+#REF!+#REF!+#REF!+#REF!+#REF!+#REF!+#REF!+Kultuuriüritused!E127</f>
        <v>#REF!</v>
      </c>
      <c r="F127" s="105" t="e">
        <f>#REF!+#REF!+#REF!+#REF!+#REF!+#REF!+#REF!+#REF!+#REF!+Kultuuriüritused!F127</f>
        <v>#REF!</v>
      </c>
      <c r="G127" s="51"/>
    </row>
    <row r="128" spans="1:7" x14ac:dyDescent="0.2">
      <c r="A128" s="99" t="s">
        <v>175</v>
      </c>
      <c r="B128" s="19" t="s">
        <v>304</v>
      </c>
      <c r="C128" s="105" t="e">
        <f>#REF!+#REF!+#REF!+#REF!+#REF!+#REF!+#REF!+#REF!+#REF!+Kultuuriüritused!C128</f>
        <v>#REF!</v>
      </c>
      <c r="D128" s="105" t="e">
        <f>#REF!+#REF!+#REF!+#REF!+#REF!+#REF!+#REF!+#REF!+#REF!+Kultuuriüritused!D128</f>
        <v>#REF!</v>
      </c>
      <c r="E128" s="105" t="e">
        <f>#REF!+#REF!+#REF!+#REF!+#REF!+#REF!+#REF!+#REF!+#REF!+Kultuuriüritused!E128</f>
        <v>#REF!</v>
      </c>
      <c r="F128" s="105" t="e">
        <f>#REF!+#REF!+#REF!+#REF!+#REF!+#REF!+#REF!+#REF!+#REF!+Kultuuriüritused!F128</f>
        <v>#REF!</v>
      </c>
      <c r="G128" s="51"/>
    </row>
    <row r="129" spans="1:9" x14ac:dyDescent="0.2">
      <c r="A129" s="99" t="s">
        <v>175</v>
      </c>
      <c r="B129" s="19" t="s">
        <v>305</v>
      </c>
      <c r="C129" s="105" t="e">
        <f>#REF!+#REF!+#REF!+#REF!+#REF!+#REF!+#REF!+#REF!+#REF!+Kultuuriüritused!C129</f>
        <v>#REF!</v>
      </c>
      <c r="D129" s="105" t="e">
        <f>#REF!+#REF!+#REF!+#REF!+#REF!+#REF!+#REF!+#REF!+#REF!+Kultuuriüritused!D129</f>
        <v>#REF!</v>
      </c>
      <c r="E129" s="105" t="e">
        <f>#REF!+#REF!+#REF!+#REF!+#REF!+#REF!+#REF!+#REF!+#REF!+Kultuuriüritused!E129</f>
        <v>#REF!</v>
      </c>
      <c r="F129" s="105" t="e">
        <f>#REF!+#REF!+#REF!+#REF!+#REF!+#REF!+#REF!+#REF!+#REF!+Kultuuriüritused!F129</f>
        <v>#REF!</v>
      </c>
      <c r="G129" s="51"/>
    </row>
    <row r="130" spans="1:9" x14ac:dyDescent="0.2">
      <c r="A130" s="19" t="s">
        <v>175</v>
      </c>
      <c r="B130" s="19" t="s">
        <v>306</v>
      </c>
      <c r="C130" s="105" t="e">
        <f>#REF!+#REF!+#REF!+#REF!+#REF!+#REF!+#REF!+#REF!+#REF!+Kultuuriüritused!C130</f>
        <v>#REF!</v>
      </c>
      <c r="D130" s="105" t="e">
        <f>#REF!+#REF!+#REF!+#REF!+#REF!+#REF!+#REF!+#REF!+#REF!+Kultuuriüritused!D130</f>
        <v>#REF!</v>
      </c>
      <c r="E130" s="105" t="e">
        <f>#REF!+#REF!+#REF!+#REF!+#REF!+#REF!+#REF!+#REF!+#REF!+Kultuuriüritused!E130</f>
        <v>#REF!</v>
      </c>
      <c r="F130" s="105" t="e">
        <f>#REF!+#REF!+#REF!+#REF!+#REF!+#REF!+#REF!+#REF!+#REF!+Kultuuriüritused!F130</f>
        <v>#REF!</v>
      </c>
      <c r="G130" s="51"/>
    </row>
    <row r="131" spans="1:9" x14ac:dyDescent="0.2">
      <c r="A131" s="99"/>
      <c r="B131" s="19"/>
      <c r="C131" s="105" t="e">
        <f>#REF!+#REF!+#REF!+#REF!+#REF!+#REF!+#REF!+#REF!+#REF!+Kultuuriüritused!C131</f>
        <v>#REF!</v>
      </c>
      <c r="D131" s="105" t="e">
        <f>#REF!+#REF!+#REF!+#REF!+#REF!+#REF!+#REF!+#REF!+#REF!+Kultuuriüritused!D131</f>
        <v>#REF!</v>
      </c>
      <c r="E131" s="105" t="e">
        <f>#REF!+#REF!+#REF!+#REF!+#REF!+#REF!+#REF!+#REF!+#REF!+Kultuuriüritused!E131</f>
        <v>#REF!</v>
      </c>
      <c r="F131" s="105" t="e">
        <f>#REF!+#REF!+#REF!+#REF!+#REF!+#REF!+#REF!+#REF!+#REF!+Kultuuriüritused!F131</f>
        <v>#REF!</v>
      </c>
      <c r="G131" s="51"/>
    </row>
    <row r="132" spans="1:9" x14ac:dyDescent="0.2">
      <c r="A132" s="99"/>
      <c r="B132" s="19"/>
      <c r="C132" s="105" t="e">
        <f>#REF!+#REF!+#REF!+#REF!+#REF!+#REF!+#REF!+#REF!+#REF!+Kultuuriüritused!C132</f>
        <v>#REF!</v>
      </c>
      <c r="D132" s="105" t="e">
        <f>#REF!+#REF!+#REF!+#REF!+#REF!+#REF!+#REF!+#REF!+#REF!+Kultuuriüritused!D132</f>
        <v>#REF!</v>
      </c>
      <c r="E132" s="105" t="e">
        <f>#REF!+#REF!+#REF!+#REF!+#REF!+#REF!+#REF!+#REF!+#REF!+Kultuuriüritused!E132</f>
        <v>#REF!</v>
      </c>
      <c r="F132" s="105" t="e">
        <f>#REF!+#REF!+#REF!+#REF!+#REF!+#REF!+#REF!+#REF!+#REF!+Kultuuriüritused!F132</f>
        <v>#REF!</v>
      </c>
      <c r="G132" s="51"/>
    </row>
    <row r="133" spans="1:9" x14ac:dyDescent="0.2">
      <c r="A133" s="100" t="s">
        <v>158</v>
      </c>
      <c r="B133" s="71" t="s">
        <v>151</v>
      </c>
      <c r="C133" s="104" t="e">
        <f>#REF!+#REF!+#REF!+#REF!+#REF!+#REF!+#REF!+#REF!+#REF!+Kultuuriüritused!C133</f>
        <v>#REF!</v>
      </c>
      <c r="D133" s="104" t="e">
        <f>#REF!+#REF!+#REF!+#REF!+#REF!+#REF!+#REF!+#REF!+#REF!+Kultuuriüritused!D133</f>
        <v>#REF!</v>
      </c>
      <c r="E133" s="104" t="e">
        <f>#REF!+#REF!+#REF!+#REF!+#REF!+#REF!+#REF!+#REF!+#REF!+Kultuuriüritused!E133</f>
        <v>#REF!</v>
      </c>
      <c r="F133" s="104" t="e">
        <f>#REF!+#REF!+#REF!+#REF!+#REF!+#REF!+#REF!+#REF!+#REF!+Kultuuriüritused!F133</f>
        <v>#REF!</v>
      </c>
      <c r="G133" s="27"/>
    </row>
    <row r="134" spans="1:9" x14ac:dyDescent="0.2">
      <c r="A134" s="99" t="s">
        <v>170</v>
      </c>
      <c r="B134" s="19" t="s">
        <v>152</v>
      </c>
      <c r="C134" s="105" t="e">
        <f>#REF!+#REF!+#REF!+#REF!+#REF!+#REF!+#REF!+#REF!+#REF!+Kultuuriüritused!C134</f>
        <v>#REF!</v>
      </c>
      <c r="D134" s="105" t="e">
        <f>#REF!+#REF!+#REF!+#REF!+#REF!+#REF!+#REF!+#REF!+#REF!+Kultuuriüritused!D134</f>
        <v>#REF!</v>
      </c>
      <c r="E134" s="105" t="e">
        <f>#REF!+#REF!+#REF!+#REF!+#REF!+#REF!+#REF!+#REF!+#REF!+Kultuuriüritused!E134</f>
        <v>#REF!</v>
      </c>
      <c r="F134" s="105" t="e">
        <f>#REF!+#REF!+#REF!+#REF!+#REF!+#REF!+#REF!+#REF!+#REF!+Kultuuriüritused!F134</f>
        <v>#REF!</v>
      </c>
      <c r="G134" s="105"/>
    </row>
    <row r="135" spans="1:9" x14ac:dyDescent="0.2">
      <c r="A135" s="99"/>
      <c r="B135" s="19"/>
      <c r="C135" s="105" t="e">
        <f>#REF!+#REF!+#REF!+#REF!+#REF!+#REF!+#REF!+#REF!+#REF!+Kultuuriüritused!C135</f>
        <v>#REF!</v>
      </c>
      <c r="D135" s="105" t="e">
        <f>#REF!+#REF!+#REF!+#REF!+#REF!+#REF!+#REF!+#REF!+#REF!+Kultuuriüritused!D135</f>
        <v>#REF!</v>
      </c>
      <c r="E135" s="105" t="e">
        <f>#REF!+#REF!+#REF!+#REF!+#REF!+#REF!+#REF!+#REF!+#REF!+Kultuuriüritused!E135</f>
        <v>#REF!</v>
      </c>
      <c r="F135" s="105" t="e">
        <f>#REF!+#REF!+#REF!+#REF!+#REF!+#REF!+#REF!+#REF!+#REF!+Kultuuriüritused!F135</f>
        <v>#REF!</v>
      </c>
      <c r="G135" s="105"/>
    </row>
    <row r="136" spans="1:9" x14ac:dyDescent="0.2">
      <c r="A136" s="35"/>
      <c r="E136" s="106"/>
    </row>
    <row r="137" spans="1:9" x14ac:dyDescent="0.2">
      <c r="A137" s="38"/>
      <c r="B137" s="32"/>
      <c r="C137" s="13"/>
      <c r="D137" s="13"/>
      <c r="E137" s="106"/>
    </row>
    <row r="138" spans="1:9" x14ac:dyDescent="0.2">
      <c r="B138" s="107"/>
      <c r="D138" s="49"/>
      <c r="E138" s="8"/>
      <c r="G138" s="206"/>
    </row>
    <row r="139" spans="1:9" x14ac:dyDescent="0.2">
      <c r="A139" s="29"/>
      <c r="B139" s="32"/>
      <c r="C139" s="135"/>
      <c r="D139" s="120"/>
      <c r="E139" s="112"/>
      <c r="F139" s="112"/>
      <c r="G139" s="236"/>
      <c r="H139" s="112"/>
    </row>
    <row r="140" spans="1:9" x14ac:dyDescent="0.2">
      <c r="C140" s="134"/>
      <c r="D140" s="120"/>
      <c r="E140" s="112"/>
      <c r="F140" s="112"/>
      <c r="G140" s="2"/>
      <c r="H140" s="112"/>
    </row>
    <row r="141" spans="1:9" x14ac:dyDescent="0.2">
      <c r="C141" s="134"/>
      <c r="D141" s="120"/>
      <c r="E141" s="112"/>
      <c r="G141" s="2"/>
    </row>
    <row r="142" spans="1:9" x14ac:dyDescent="0.2">
      <c r="C142" s="234"/>
      <c r="D142" s="120"/>
      <c r="E142" s="112"/>
      <c r="F142" s="112"/>
      <c r="G142" s="112"/>
      <c r="H142" s="112"/>
    </row>
    <row r="143" spans="1:9" x14ac:dyDescent="0.2">
      <c r="G143" s="206"/>
      <c r="H143" s="213"/>
      <c r="I143" s="213"/>
    </row>
    <row r="144" spans="1:9" x14ac:dyDescent="0.2">
      <c r="G144" s="206"/>
    </row>
    <row r="145" spans="2:8" x14ac:dyDescent="0.2">
      <c r="F145" s="234"/>
      <c r="G145" s="112"/>
      <c r="H145" s="112"/>
    </row>
    <row r="149" spans="2:8" x14ac:dyDescent="0.2">
      <c r="B149" s="39"/>
      <c r="C149" s="39"/>
      <c r="D149" s="39"/>
    </row>
    <row r="150" spans="2:8" x14ac:dyDescent="0.2">
      <c r="B150" s="40"/>
      <c r="C150" s="40"/>
      <c r="D150" s="40"/>
    </row>
    <row r="158" spans="2:8" x14ac:dyDescent="0.2">
      <c r="B158" s="41"/>
      <c r="C158" s="41"/>
      <c r="D158" s="41"/>
    </row>
    <row r="163" spans="2:4" x14ac:dyDescent="0.2">
      <c r="B163" s="41"/>
      <c r="C163" s="41"/>
      <c r="D163" s="41"/>
    </row>
    <row r="168" spans="2:4" x14ac:dyDescent="0.2">
      <c r="B168" s="30"/>
      <c r="C168" s="30"/>
      <c r="D168" s="30"/>
    </row>
  </sheetData>
  <phoneticPr fontId="0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68"/>
  <sheetViews>
    <sheetView workbookViewId="0">
      <selection activeCell="E156" sqref="E156"/>
    </sheetView>
  </sheetViews>
  <sheetFormatPr defaultRowHeight="12.75" x14ac:dyDescent="0.2"/>
  <cols>
    <col min="1" max="1" width="7.42578125" style="9" customWidth="1"/>
    <col min="2" max="2" width="57.5703125" style="36" customWidth="1"/>
    <col min="3" max="3" width="10.5703125" style="36" customWidth="1"/>
    <col min="4" max="4" width="16" style="36" customWidth="1"/>
    <col min="5" max="5" width="13.85546875" style="37" customWidth="1"/>
    <col min="6" max="7" width="9.85546875" style="8" customWidth="1"/>
    <col min="8" max="9" width="9.140625" style="8"/>
    <col min="10" max="10" width="11.7109375" style="8" customWidth="1"/>
    <col min="11" max="11" width="9.140625" style="8"/>
    <col min="12" max="12" width="12.140625" style="8" customWidth="1"/>
    <col min="13" max="16384" width="9.140625" style="8"/>
  </cols>
  <sheetData>
    <row r="1" spans="1:12" ht="15.75" x14ac:dyDescent="0.25">
      <c r="A1" s="5" t="s">
        <v>433</v>
      </c>
      <c r="B1" s="6"/>
      <c r="C1" s="6"/>
      <c r="D1" s="6"/>
      <c r="E1" s="7"/>
      <c r="F1" s="6"/>
      <c r="G1" s="6"/>
    </row>
    <row r="2" spans="1:12" ht="76.5" x14ac:dyDescent="0.2">
      <c r="B2" s="12" t="s">
        <v>356</v>
      </c>
      <c r="C2" s="6" t="s">
        <v>1</v>
      </c>
      <c r="D2" s="6" t="s">
        <v>0</v>
      </c>
      <c r="E2" s="10" t="s">
        <v>56</v>
      </c>
      <c r="F2" s="10" t="s">
        <v>346</v>
      </c>
      <c r="G2" s="6" t="s">
        <v>55</v>
      </c>
      <c r="J2" s="210"/>
      <c r="L2" s="210"/>
    </row>
    <row r="3" spans="1:12" x14ac:dyDescent="0.2">
      <c r="A3" s="45" t="s">
        <v>187</v>
      </c>
      <c r="B3" s="44" t="s">
        <v>180</v>
      </c>
      <c r="C3" s="49">
        <f>SUM(C4:C5)</f>
        <v>0</v>
      </c>
      <c r="D3" s="49" t="e">
        <f>SUM(D4:D5)</f>
        <v>#REF!</v>
      </c>
      <c r="E3" s="49" t="e">
        <f>SUM(E4:E5)</f>
        <v>#REF!</v>
      </c>
      <c r="F3" s="49">
        <f>SUM(F4:F5)</f>
        <v>0</v>
      </c>
      <c r="G3" s="49"/>
      <c r="J3" s="221"/>
      <c r="K3" s="221"/>
      <c r="L3" s="221"/>
    </row>
    <row r="4" spans="1:12" x14ac:dyDescent="0.2">
      <c r="A4" s="11" t="s">
        <v>177</v>
      </c>
      <c r="B4" s="12" t="s">
        <v>178</v>
      </c>
      <c r="C4" s="64"/>
      <c r="D4" s="47"/>
      <c r="E4" s="14"/>
      <c r="F4" s="54"/>
      <c r="G4" s="54"/>
      <c r="J4" s="223"/>
      <c r="K4" s="3"/>
      <c r="L4" s="3"/>
    </row>
    <row r="5" spans="1:12" x14ac:dyDescent="0.2">
      <c r="A5" s="11" t="s">
        <v>357</v>
      </c>
      <c r="B5" s="12" t="s">
        <v>358</v>
      </c>
      <c r="C5" s="50">
        <f>'32 Sport'!C48</f>
        <v>0</v>
      </c>
      <c r="D5" s="50" t="e">
        <f>'32 Sport'!#REF!</f>
        <v>#REF!</v>
      </c>
      <c r="E5" s="50" t="e">
        <f>'32 Sport'!#REF!</f>
        <v>#REF!</v>
      </c>
      <c r="F5" s="50">
        <f>'32 Sport'!F48</f>
        <v>0</v>
      </c>
      <c r="G5" s="50"/>
      <c r="J5" s="223"/>
      <c r="K5" s="3"/>
      <c r="L5" s="3"/>
    </row>
    <row r="6" spans="1:12" hidden="1" x14ac:dyDescent="0.2">
      <c r="A6" s="45" t="s">
        <v>184</v>
      </c>
      <c r="B6" s="44" t="s">
        <v>183</v>
      </c>
      <c r="C6" s="49">
        <f>C7+C12+C13+C14+C15+C16+C17+C20</f>
        <v>0</v>
      </c>
      <c r="D6" s="49">
        <f>D7+D12+D13+D14+D15+D16+D17+D20</f>
        <v>0</v>
      </c>
      <c r="E6" s="49">
        <f>E7+E12+E13+E14+E15+E16+E17+E20</f>
        <v>0</v>
      </c>
      <c r="F6" s="49">
        <f>F7+F12+F13+F14+F15+F16+F17+F20</f>
        <v>0</v>
      </c>
      <c r="G6" s="49"/>
      <c r="J6" s="221"/>
      <c r="K6" s="221"/>
      <c r="L6" s="221"/>
    </row>
    <row r="7" spans="1:12" hidden="1" x14ac:dyDescent="0.2">
      <c r="A7" s="11" t="s">
        <v>359</v>
      </c>
      <c r="B7" s="13" t="s">
        <v>360</v>
      </c>
      <c r="C7" s="53">
        <f>SUM(C8:C11)</f>
        <v>0</v>
      </c>
      <c r="D7" s="15">
        <f>SUM(D8:D11)</f>
        <v>0</v>
      </c>
      <c r="E7" s="15">
        <f>SUM(E8:E11)</f>
        <v>0</v>
      </c>
      <c r="F7" s="15">
        <f>SUM(F8:F11)</f>
        <v>0</v>
      </c>
      <c r="G7" s="15"/>
      <c r="J7" s="222"/>
      <c r="K7" s="222"/>
      <c r="L7" s="3"/>
    </row>
    <row r="8" spans="1:12" hidden="1" x14ac:dyDescent="0.2">
      <c r="A8" s="16" t="s">
        <v>361</v>
      </c>
      <c r="B8" s="17" t="s">
        <v>362</v>
      </c>
      <c r="C8" s="52"/>
      <c r="D8" s="51"/>
      <c r="E8" s="18"/>
      <c r="F8" s="56"/>
      <c r="G8" s="56"/>
      <c r="J8" s="18"/>
      <c r="K8" s="51"/>
      <c r="L8" s="51"/>
    </row>
    <row r="9" spans="1:12" hidden="1" x14ac:dyDescent="0.2">
      <c r="A9" s="16" t="s">
        <v>363</v>
      </c>
      <c r="B9" s="17" t="s">
        <v>364</v>
      </c>
      <c r="C9" s="52"/>
      <c r="D9" s="51"/>
      <c r="E9" s="18"/>
      <c r="F9" s="56"/>
      <c r="G9" s="56"/>
      <c r="J9" s="18"/>
      <c r="K9" s="51"/>
      <c r="L9" s="51"/>
    </row>
    <row r="10" spans="1:12" hidden="1" x14ac:dyDescent="0.2">
      <c r="A10" s="16" t="s">
        <v>365</v>
      </c>
      <c r="B10" s="17" t="s">
        <v>328</v>
      </c>
      <c r="C10" s="52"/>
      <c r="D10" s="51"/>
      <c r="E10" s="18"/>
      <c r="F10" s="56"/>
      <c r="G10" s="56"/>
      <c r="J10" s="18"/>
      <c r="K10" s="51"/>
      <c r="L10" s="51"/>
    </row>
    <row r="11" spans="1:12" hidden="1" x14ac:dyDescent="0.2">
      <c r="A11" s="16" t="s">
        <v>367</v>
      </c>
      <c r="B11" s="17" t="s">
        <v>368</v>
      </c>
      <c r="C11" s="52"/>
      <c r="D11" s="51"/>
      <c r="E11" s="18"/>
      <c r="F11" s="56"/>
      <c r="G11" s="56"/>
      <c r="J11" s="18"/>
      <c r="K11" s="51"/>
      <c r="L11" s="51"/>
    </row>
    <row r="12" spans="1:12" hidden="1" x14ac:dyDescent="0.2">
      <c r="A12" s="11" t="s">
        <v>369</v>
      </c>
      <c r="B12" s="12" t="s">
        <v>370</v>
      </c>
      <c r="C12" s="60"/>
      <c r="D12" s="47"/>
      <c r="E12" s="20"/>
      <c r="F12" s="57"/>
      <c r="G12" s="57"/>
      <c r="J12" s="223"/>
      <c r="K12" s="3"/>
      <c r="L12" s="3"/>
    </row>
    <row r="13" spans="1:12" hidden="1" x14ac:dyDescent="0.2">
      <c r="A13" s="21" t="s">
        <v>371</v>
      </c>
      <c r="B13" s="12" t="s">
        <v>202</v>
      </c>
      <c r="C13" s="60"/>
      <c r="D13" s="47"/>
      <c r="E13" s="22"/>
      <c r="F13" s="57"/>
      <c r="G13" s="57"/>
      <c r="J13" s="223"/>
      <c r="K13" s="3"/>
      <c r="L13" s="3"/>
    </row>
    <row r="14" spans="1:12" hidden="1" x14ac:dyDescent="0.2">
      <c r="A14" s="21" t="s">
        <v>372</v>
      </c>
      <c r="B14" s="12" t="s">
        <v>373</v>
      </c>
      <c r="C14" s="61"/>
      <c r="D14" s="47"/>
      <c r="E14" s="22"/>
      <c r="F14" s="57"/>
      <c r="G14" s="57"/>
      <c r="J14" s="223"/>
      <c r="K14" s="3"/>
      <c r="L14" s="3"/>
    </row>
    <row r="15" spans="1:12" hidden="1" x14ac:dyDescent="0.2">
      <c r="A15" s="21" t="s">
        <v>374</v>
      </c>
      <c r="B15" s="12" t="s">
        <v>375</v>
      </c>
      <c r="C15" s="60"/>
      <c r="D15" s="47"/>
      <c r="E15" s="22"/>
      <c r="F15" s="57"/>
      <c r="G15" s="57"/>
      <c r="J15" s="223"/>
      <c r="K15" s="3"/>
      <c r="L15" s="3"/>
    </row>
    <row r="16" spans="1:12" hidden="1" x14ac:dyDescent="0.2">
      <c r="A16" s="21" t="s">
        <v>376</v>
      </c>
      <c r="B16" s="12" t="s">
        <v>377</v>
      </c>
      <c r="C16" s="60"/>
      <c r="D16" s="47"/>
      <c r="E16" s="22"/>
      <c r="F16" s="57"/>
      <c r="G16" s="57"/>
      <c r="J16" s="223"/>
      <c r="K16" s="3"/>
      <c r="L16" s="3"/>
    </row>
    <row r="17" spans="1:12" hidden="1" x14ac:dyDescent="0.2">
      <c r="A17" s="11" t="s">
        <v>378</v>
      </c>
      <c r="B17" s="12" t="s">
        <v>379</v>
      </c>
      <c r="C17" s="20">
        <f>SUM(C18:C19)</f>
        <v>0</v>
      </c>
      <c r="D17" s="20">
        <f>SUM(D18:D19)</f>
        <v>0</v>
      </c>
      <c r="E17" s="20">
        <f>SUM(E18:E19)</f>
        <v>0</v>
      </c>
      <c r="F17" s="20">
        <f>SUM(F18:F19)</f>
        <v>0</v>
      </c>
      <c r="G17" s="20"/>
      <c r="J17" s="223"/>
      <c r="K17" s="223"/>
      <c r="L17" s="3"/>
    </row>
    <row r="18" spans="1:12" hidden="1" x14ac:dyDescent="0.2">
      <c r="A18" s="16" t="s">
        <v>380</v>
      </c>
      <c r="B18" s="17" t="s">
        <v>381</v>
      </c>
      <c r="C18" s="51"/>
      <c r="D18" s="51"/>
      <c r="E18" s="18">
        <f>E8*33%</f>
        <v>0</v>
      </c>
      <c r="F18" s="18">
        <f>F8*33%</f>
        <v>0</v>
      </c>
      <c r="G18" s="18"/>
      <c r="J18" s="18"/>
      <c r="K18" s="51"/>
      <c r="L18" s="51"/>
    </row>
    <row r="19" spans="1:12" hidden="1" x14ac:dyDescent="0.2">
      <c r="A19" s="16" t="s">
        <v>382</v>
      </c>
      <c r="B19" s="17" t="s">
        <v>383</v>
      </c>
      <c r="C19" s="51"/>
      <c r="D19" s="51"/>
      <c r="E19" s="18">
        <f>(E9+E10+E11+E12)*33%</f>
        <v>0</v>
      </c>
      <c r="F19" s="18">
        <f>(F9+F10+F11+F12)*33%</f>
        <v>0</v>
      </c>
      <c r="G19" s="18"/>
      <c r="J19" s="18"/>
      <c r="K19" s="51"/>
      <c r="L19" s="51"/>
    </row>
    <row r="20" spans="1:12" hidden="1" x14ac:dyDescent="0.2">
      <c r="A20" s="11" t="s">
        <v>384</v>
      </c>
      <c r="B20" s="12" t="s">
        <v>385</v>
      </c>
      <c r="C20" s="20">
        <f>SUM(C21:C22)</f>
        <v>0</v>
      </c>
      <c r="D20" s="20">
        <f>SUM(D21:D22)</f>
        <v>0</v>
      </c>
      <c r="E20" s="20">
        <f>SUM(E21:E22)</f>
        <v>0</v>
      </c>
      <c r="F20" s="20">
        <f>SUM(F21:F22)</f>
        <v>0</v>
      </c>
      <c r="G20" s="20"/>
      <c r="J20" s="223"/>
      <c r="K20" s="223"/>
      <c r="L20" s="3"/>
    </row>
    <row r="21" spans="1:12" hidden="1" x14ac:dyDescent="0.2">
      <c r="A21" s="16" t="s">
        <v>386</v>
      </c>
      <c r="B21" s="17" t="s">
        <v>387</v>
      </c>
      <c r="C21" s="51"/>
      <c r="D21" s="51"/>
      <c r="E21" s="18">
        <f>E8*1.4%</f>
        <v>0</v>
      </c>
      <c r="F21" s="18">
        <f>F8*1.4%</f>
        <v>0</v>
      </c>
      <c r="G21" s="18"/>
      <c r="J21" s="18"/>
      <c r="K21" s="51"/>
      <c r="L21" s="51"/>
    </row>
    <row r="22" spans="1:12" hidden="1" x14ac:dyDescent="0.2">
      <c r="A22" s="16" t="s">
        <v>388</v>
      </c>
      <c r="B22" s="17" t="s">
        <v>389</v>
      </c>
      <c r="C22" s="51"/>
      <c r="D22" s="51"/>
      <c r="E22" s="18">
        <f>(E9+E10+E11+E12)*1.4%</f>
        <v>0</v>
      </c>
      <c r="F22" s="18">
        <f>(F9+F10+F11+F12)*1.4%</f>
        <v>0</v>
      </c>
      <c r="G22" s="18"/>
      <c r="J22" s="18"/>
      <c r="K22" s="51"/>
      <c r="L22" s="51"/>
    </row>
    <row r="23" spans="1:12" s="39" customFormat="1" hidden="1" x14ac:dyDescent="0.2">
      <c r="A23" s="45" t="s">
        <v>186</v>
      </c>
      <c r="B23" s="44" t="s">
        <v>185</v>
      </c>
      <c r="C23" s="49">
        <f>C24+C34+C37+C41+C52+C58+C65+C72+C79+C80+C81+C85+C86+C92+C93+C94+C95</f>
        <v>0</v>
      </c>
      <c r="D23" s="49">
        <f>D24+D34+D37+D41+D52+D58+D65+D72+D79+D80+D81+D85+D86+D92+D93+D94+D95</f>
        <v>0</v>
      </c>
      <c r="E23" s="49">
        <f>E24+E34+E37+E41+E52+E58+E65+E72+E79+E80+E81+E85+E86+E92+E93+E94+E95</f>
        <v>0</v>
      </c>
      <c r="F23" s="49">
        <f>F24+F34+F37+F41+F52+F58+F65+F72+F79+F80+F81+F85+F86+F92+F93+F94+F95</f>
        <v>0</v>
      </c>
      <c r="G23" s="49"/>
      <c r="J23" s="49"/>
      <c r="K23" s="49"/>
      <c r="L23" s="194"/>
    </row>
    <row r="24" spans="1:12" hidden="1" x14ac:dyDescent="0.2">
      <c r="A24" s="11" t="s">
        <v>390</v>
      </c>
      <c r="B24" s="12" t="s">
        <v>391</v>
      </c>
      <c r="C24" s="20">
        <f>SUM(C25:C33)</f>
        <v>0</v>
      </c>
      <c r="D24" s="20">
        <f>SUM(D25:D33)</f>
        <v>0</v>
      </c>
      <c r="E24" s="20">
        <f>SUM(E25:E33)</f>
        <v>0</v>
      </c>
      <c r="F24" s="20">
        <f>SUM(F25:F33)</f>
        <v>0</v>
      </c>
      <c r="G24" s="20"/>
      <c r="J24" s="223"/>
      <c r="K24" s="223"/>
      <c r="L24" s="3"/>
    </row>
    <row r="25" spans="1:12" hidden="1" x14ac:dyDescent="0.2">
      <c r="A25" s="16" t="s">
        <v>392</v>
      </c>
      <c r="B25" s="17" t="s">
        <v>393</v>
      </c>
      <c r="C25" s="63"/>
      <c r="D25" s="51"/>
      <c r="E25" s="18"/>
      <c r="F25" s="56"/>
      <c r="G25" s="56"/>
      <c r="J25" s="18"/>
      <c r="K25" s="51"/>
      <c r="L25" s="51"/>
    </row>
    <row r="26" spans="1:12" hidden="1" x14ac:dyDescent="0.2">
      <c r="A26" s="16" t="s">
        <v>394</v>
      </c>
      <c r="B26" s="17" t="s">
        <v>395</v>
      </c>
      <c r="C26" s="63"/>
      <c r="D26" s="51"/>
      <c r="E26" s="18"/>
      <c r="F26" s="56"/>
      <c r="G26" s="56"/>
      <c r="J26" s="18"/>
      <c r="K26" s="51"/>
      <c r="L26" s="51"/>
    </row>
    <row r="27" spans="1:12" hidden="1" x14ac:dyDescent="0.2">
      <c r="A27" s="16" t="s">
        <v>396</v>
      </c>
      <c r="B27" s="17" t="s">
        <v>397</v>
      </c>
      <c r="C27" s="63"/>
      <c r="D27" s="51"/>
      <c r="E27" s="18"/>
      <c r="F27" s="56"/>
      <c r="G27" s="56"/>
      <c r="J27" s="18"/>
      <c r="K27" s="51"/>
      <c r="L27" s="51"/>
    </row>
    <row r="28" spans="1:12" hidden="1" x14ac:dyDescent="0.2">
      <c r="A28" s="16" t="s">
        <v>398</v>
      </c>
      <c r="B28" s="17" t="s">
        <v>399</v>
      </c>
      <c r="C28" s="63"/>
      <c r="D28" s="51"/>
      <c r="E28" s="18"/>
      <c r="F28" s="56"/>
      <c r="G28" s="56"/>
      <c r="J28" s="18"/>
      <c r="K28" s="51"/>
      <c r="L28" s="51"/>
    </row>
    <row r="29" spans="1:12" hidden="1" x14ac:dyDescent="0.2">
      <c r="A29" s="16" t="s">
        <v>400</v>
      </c>
      <c r="B29" s="17" t="s">
        <v>401</v>
      </c>
      <c r="C29" s="63"/>
      <c r="D29" s="51"/>
      <c r="E29" s="18"/>
      <c r="F29" s="56"/>
      <c r="G29" s="56"/>
      <c r="J29" s="18"/>
      <c r="K29" s="51"/>
      <c r="L29" s="51"/>
    </row>
    <row r="30" spans="1:12" hidden="1" x14ac:dyDescent="0.2">
      <c r="A30" s="16" t="s">
        <v>402</v>
      </c>
      <c r="B30" s="17" t="s">
        <v>403</v>
      </c>
      <c r="C30" s="63"/>
      <c r="D30" s="51"/>
      <c r="E30" s="18"/>
      <c r="F30" s="56"/>
      <c r="G30" s="56"/>
      <c r="J30" s="18"/>
      <c r="K30" s="51"/>
      <c r="L30" s="51"/>
    </row>
    <row r="31" spans="1:12" hidden="1" x14ac:dyDescent="0.2">
      <c r="A31" s="16" t="s">
        <v>404</v>
      </c>
      <c r="B31" s="17" t="s">
        <v>405</v>
      </c>
      <c r="C31" s="63"/>
      <c r="D31" s="51"/>
      <c r="E31" s="18"/>
      <c r="F31" s="56"/>
      <c r="G31" s="56"/>
      <c r="J31" s="18"/>
      <c r="K31" s="51"/>
      <c r="L31" s="51"/>
    </row>
    <row r="32" spans="1:12" hidden="1" x14ac:dyDescent="0.2">
      <c r="A32" s="16" t="s">
        <v>406</v>
      </c>
      <c r="B32" s="17" t="s">
        <v>407</v>
      </c>
      <c r="C32" s="63"/>
      <c r="D32" s="51"/>
      <c r="E32" s="18"/>
      <c r="F32" s="56"/>
      <c r="G32" s="56"/>
      <c r="J32" s="18"/>
      <c r="K32" s="51"/>
      <c r="L32" s="51"/>
    </row>
    <row r="33" spans="1:12" hidden="1" x14ac:dyDescent="0.2">
      <c r="A33" s="16" t="s">
        <v>408</v>
      </c>
      <c r="B33" s="17" t="s">
        <v>409</v>
      </c>
      <c r="C33" s="63"/>
      <c r="D33" s="51"/>
      <c r="E33" s="18"/>
      <c r="F33" s="56"/>
      <c r="G33" s="56"/>
      <c r="J33" s="18"/>
      <c r="K33" s="51"/>
      <c r="L33" s="51"/>
    </row>
    <row r="34" spans="1:12" hidden="1" x14ac:dyDescent="0.2">
      <c r="A34" s="11" t="s">
        <v>410</v>
      </c>
      <c r="B34" s="12" t="s">
        <v>411</v>
      </c>
      <c r="C34" s="20">
        <f>SUM(C35:C36)</f>
        <v>0</v>
      </c>
      <c r="D34" s="20">
        <f>SUM(D35:D36)</f>
        <v>0</v>
      </c>
      <c r="E34" s="20">
        <f>SUM(E35:E36)</f>
        <v>0</v>
      </c>
      <c r="F34" s="20">
        <f>SUM(F35:F36)</f>
        <v>0</v>
      </c>
      <c r="G34" s="20"/>
      <c r="J34" s="223"/>
      <c r="K34" s="223"/>
      <c r="L34" s="223"/>
    </row>
    <row r="35" spans="1:12" hidden="1" x14ac:dyDescent="0.2">
      <c r="A35" s="16" t="s">
        <v>412</v>
      </c>
      <c r="B35" s="17" t="s">
        <v>413</v>
      </c>
      <c r="C35" s="51"/>
      <c r="D35" s="51"/>
      <c r="E35" s="18"/>
      <c r="F35" s="51"/>
      <c r="G35" s="51"/>
      <c r="J35" s="228"/>
      <c r="K35" s="229"/>
      <c r="L35" s="229"/>
    </row>
    <row r="36" spans="1:12" hidden="1" x14ac:dyDescent="0.2">
      <c r="A36" s="16" t="s">
        <v>414</v>
      </c>
      <c r="B36" s="17" t="s">
        <v>415</v>
      </c>
      <c r="C36" s="51"/>
      <c r="D36" s="51"/>
      <c r="E36" s="18"/>
      <c r="F36" s="51"/>
      <c r="G36" s="51"/>
      <c r="J36" s="228"/>
      <c r="K36" s="229"/>
      <c r="L36" s="229"/>
    </row>
    <row r="37" spans="1:12" hidden="1" x14ac:dyDescent="0.2">
      <c r="A37" s="11" t="s">
        <v>416</v>
      </c>
      <c r="B37" s="12" t="s">
        <v>417</v>
      </c>
      <c r="C37" s="20">
        <f>SUM(C38:C40)</f>
        <v>0</v>
      </c>
      <c r="D37" s="20">
        <f>SUM(D38:D40)</f>
        <v>0</v>
      </c>
      <c r="E37" s="20">
        <f>SUM(E38:E40)</f>
        <v>0</v>
      </c>
      <c r="F37" s="20">
        <f>SUM(F38:F40)</f>
        <v>0</v>
      </c>
      <c r="G37" s="20"/>
      <c r="J37" s="223"/>
      <c r="K37" s="223"/>
      <c r="L37" s="3"/>
    </row>
    <row r="38" spans="1:12" hidden="1" x14ac:dyDescent="0.2">
      <c r="A38" s="16" t="s">
        <v>418</v>
      </c>
      <c r="B38" s="17" t="s">
        <v>419</v>
      </c>
      <c r="C38" s="63"/>
      <c r="D38" s="51"/>
      <c r="E38" s="18"/>
      <c r="F38" s="51"/>
      <c r="G38" s="51"/>
      <c r="J38" s="18"/>
      <c r="K38" s="51"/>
      <c r="L38" s="51"/>
    </row>
    <row r="39" spans="1:12" hidden="1" x14ac:dyDescent="0.2">
      <c r="A39" s="16" t="s">
        <v>420</v>
      </c>
      <c r="B39" s="17" t="s">
        <v>421</v>
      </c>
      <c r="C39" s="63"/>
      <c r="D39" s="51"/>
      <c r="E39" s="18"/>
      <c r="F39" s="51"/>
      <c r="G39" s="51"/>
      <c r="J39" s="18"/>
      <c r="K39" s="51"/>
      <c r="L39" s="51"/>
    </row>
    <row r="40" spans="1:12" hidden="1" x14ac:dyDescent="0.2">
      <c r="A40" s="16" t="s">
        <v>422</v>
      </c>
      <c r="B40" s="17" t="s">
        <v>423</v>
      </c>
      <c r="C40" s="63"/>
      <c r="D40" s="51"/>
      <c r="E40" s="18"/>
      <c r="F40" s="51"/>
      <c r="G40" s="51"/>
      <c r="J40" s="18"/>
      <c r="K40" s="51"/>
      <c r="L40" s="51"/>
    </row>
    <row r="41" spans="1:12" hidden="1" x14ac:dyDescent="0.2">
      <c r="A41" s="11" t="s">
        <v>424</v>
      </c>
      <c r="B41" s="12" t="s">
        <v>425</v>
      </c>
      <c r="C41" s="20">
        <f>SUM(C43:C51)</f>
        <v>0</v>
      </c>
      <c r="D41" s="20">
        <f>SUM(D43:D51)</f>
        <v>0</v>
      </c>
      <c r="E41" s="20">
        <f>SUM(E43:E51)</f>
        <v>0</v>
      </c>
      <c r="F41" s="20">
        <f>SUM(F43:F51)</f>
        <v>0</v>
      </c>
      <c r="G41" s="20"/>
      <c r="J41" s="223"/>
      <c r="K41" s="223"/>
      <c r="L41" s="3"/>
    </row>
    <row r="42" spans="1:12" hidden="1" x14ac:dyDescent="0.2">
      <c r="A42" s="237" t="s">
        <v>253</v>
      </c>
      <c r="B42" s="238" t="s">
        <v>254</v>
      </c>
      <c r="C42" s="20"/>
      <c r="D42" s="20"/>
      <c r="E42" s="20"/>
      <c r="F42" s="20"/>
      <c r="G42" s="20"/>
      <c r="J42" s="223"/>
      <c r="K42" s="223"/>
      <c r="L42" s="3"/>
    </row>
    <row r="43" spans="1:12" hidden="1" x14ac:dyDescent="0.2">
      <c r="A43" s="16" t="s">
        <v>426</v>
      </c>
      <c r="B43" s="17" t="s">
        <v>427</v>
      </c>
      <c r="C43" s="63"/>
      <c r="D43" s="51"/>
      <c r="E43" s="18"/>
      <c r="F43" s="56"/>
      <c r="G43" s="56"/>
      <c r="J43" s="18"/>
      <c r="K43" s="51"/>
      <c r="L43" s="51"/>
    </row>
    <row r="44" spans="1:12" hidden="1" x14ac:dyDescent="0.2">
      <c r="A44" s="16" t="s">
        <v>428</v>
      </c>
      <c r="B44" s="17" t="s">
        <v>2</v>
      </c>
      <c r="C44" s="63"/>
      <c r="D44" s="51"/>
      <c r="E44" s="18"/>
      <c r="F44" s="56"/>
      <c r="G44" s="56"/>
      <c r="J44" s="18"/>
      <c r="K44" s="51"/>
      <c r="L44" s="51"/>
    </row>
    <row r="45" spans="1:12" hidden="1" x14ac:dyDescent="0.2">
      <c r="A45" s="16" t="s">
        <v>3</v>
      </c>
      <c r="B45" s="17" t="s">
        <v>4</v>
      </c>
      <c r="C45" s="63"/>
      <c r="D45" s="51"/>
      <c r="E45" s="18"/>
      <c r="F45" s="56"/>
      <c r="G45" s="56"/>
      <c r="J45" s="18"/>
      <c r="K45" s="51"/>
      <c r="L45" s="51"/>
    </row>
    <row r="46" spans="1:12" hidden="1" x14ac:dyDescent="0.2">
      <c r="A46" s="16" t="s">
        <v>5</v>
      </c>
      <c r="B46" s="17" t="s">
        <v>6</v>
      </c>
      <c r="C46" s="63"/>
      <c r="D46" s="51"/>
      <c r="E46" s="18"/>
      <c r="F46" s="56"/>
      <c r="G46" s="56"/>
      <c r="J46" s="18"/>
      <c r="K46" s="56"/>
      <c r="L46" s="51"/>
    </row>
    <row r="47" spans="1:12" hidden="1" x14ac:dyDescent="0.2">
      <c r="A47" s="16" t="s">
        <v>7</v>
      </c>
      <c r="B47" s="17" t="s">
        <v>8</v>
      </c>
      <c r="C47" s="63"/>
      <c r="D47" s="51"/>
      <c r="E47" s="18"/>
      <c r="F47" s="56"/>
      <c r="G47" s="56"/>
      <c r="J47" s="18"/>
      <c r="K47" s="51"/>
      <c r="L47" s="51"/>
    </row>
    <row r="48" spans="1:12" hidden="1" x14ac:dyDescent="0.2">
      <c r="A48" s="16" t="s">
        <v>9</v>
      </c>
      <c r="B48" s="17" t="s">
        <v>10</v>
      </c>
      <c r="C48" s="63"/>
      <c r="D48" s="51"/>
      <c r="E48" s="18"/>
      <c r="F48" s="56"/>
      <c r="G48" s="56"/>
      <c r="J48" s="18"/>
      <c r="K48" s="51"/>
      <c r="L48" s="51"/>
    </row>
    <row r="49" spans="1:12" hidden="1" x14ac:dyDescent="0.2">
      <c r="A49" s="16" t="s">
        <v>11</v>
      </c>
      <c r="B49" s="17" t="s">
        <v>12</v>
      </c>
      <c r="C49" s="62"/>
      <c r="D49" s="51"/>
      <c r="E49" s="18"/>
      <c r="F49" s="56"/>
      <c r="G49" s="56"/>
      <c r="J49" s="18"/>
      <c r="K49" s="51"/>
      <c r="L49" s="51"/>
    </row>
    <row r="50" spans="1:12" hidden="1" x14ac:dyDescent="0.2">
      <c r="A50" s="16" t="s">
        <v>13</v>
      </c>
      <c r="B50" s="17" t="s">
        <v>14</v>
      </c>
      <c r="C50" s="63"/>
      <c r="D50" s="51"/>
      <c r="E50" s="18"/>
      <c r="F50" s="56"/>
      <c r="G50" s="56"/>
      <c r="J50" s="18"/>
      <c r="K50" s="51"/>
      <c r="L50" s="51"/>
    </row>
    <row r="51" spans="1:12" hidden="1" x14ac:dyDescent="0.2">
      <c r="A51" s="16" t="s">
        <v>15</v>
      </c>
      <c r="B51" s="17" t="s">
        <v>16</v>
      </c>
      <c r="C51" s="63"/>
      <c r="D51" s="51"/>
      <c r="E51" s="18"/>
      <c r="F51" s="56"/>
      <c r="G51" s="56"/>
      <c r="J51" s="18"/>
      <c r="K51" s="51"/>
      <c r="L51" s="51"/>
    </row>
    <row r="52" spans="1:12" hidden="1" x14ac:dyDescent="0.2">
      <c r="A52" s="11" t="s">
        <v>17</v>
      </c>
      <c r="B52" s="12" t="s">
        <v>18</v>
      </c>
      <c r="C52" s="20">
        <f>SUM(C54:C57)</f>
        <v>0</v>
      </c>
      <c r="D52" s="20">
        <f>SUM(D54:D57)</f>
        <v>0</v>
      </c>
      <c r="E52" s="20">
        <f>SUM(E54:E57)</f>
        <v>0</v>
      </c>
      <c r="F52" s="20">
        <f>SUM(F54:F57)</f>
        <v>0</v>
      </c>
      <c r="G52" s="20"/>
      <c r="J52" s="223"/>
      <c r="K52" s="223"/>
      <c r="L52" s="3"/>
    </row>
    <row r="53" spans="1:12" hidden="1" x14ac:dyDescent="0.2">
      <c r="A53" s="11"/>
      <c r="B53" s="12"/>
      <c r="C53" s="20"/>
      <c r="D53" s="20"/>
      <c r="E53" s="20"/>
      <c r="F53" s="20"/>
      <c r="G53" s="20"/>
      <c r="J53" s="18"/>
      <c r="K53" s="51"/>
      <c r="L53" s="51"/>
    </row>
    <row r="54" spans="1:12" hidden="1" x14ac:dyDescent="0.2">
      <c r="A54" s="16" t="s">
        <v>19</v>
      </c>
      <c r="B54" s="17" t="s">
        <v>6</v>
      </c>
      <c r="C54" s="51"/>
      <c r="D54" s="51"/>
      <c r="E54" s="18"/>
      <c r="F54" s="51"/>
      <c r="G54" s="51"/>
      <c r="J54" s="18"/>
      <c r="K54" s="51"/>
      <c r="L54" s="51"/>
    </row>
    <row r="55" spans="1:12" hidden="1" x14ac:dyDescent="0.2">
      <c r="A55" s="16" t="s">
        <v>20</v>
      </c>
      <c r="B55" s="17" t="s">
        <v>8</v>
      </c>
      <c r="C55" s="51"/>
      <c r="D55" s="51"/>
      <c r="E55" s="18"/>
      <c r="F55" s="51"/>
      <c r="G55" s="51"/>
      <c r="J55" s="18"/>
      <c r="K55" s="51"/>
      <c r="L55" s="51"/>
    </row>
    <row r="56" spans="1:12" hidden="1" x14ac:dyDescent="0.2">
      <c r="A56" s="16" t="s">
        <v>21</v>
      </c>
      <c r="B56" s="17" t="s">
        <v>10</v>
      </c>
      <c r="C56" s="51"/>
      <c r="D56" s="51"/>
      <c r="E56" s="18"/>
      <c r="F56" s="51"/>
      <c r="G56" s="51"/>
      <c r="J56" s="18"/>
      <c r="K56" s="51"/>
      <c r="L56" s="51"/>
    </row>
    <row r="57" spans="1:12" hidden="1" x14ac:dyDescent="0.2">
      <c r="A57" s="16" t="s">
        <v>22</v>
      </c>
      <c r="B57" s="17" t="s">
        <v>16</v>
      </c>
      <c r="C57" s="51"/>
      <c r="D57" s="51"/>
      <c r="E57" s="18"/>
      <c r="F57" s="51"/>
      <c r="G57" s="51"/>
      <c r="J57" s="18"/>
      <c r="K57" s="51"/>
      <c r="L57" s="51"/>
    </row>
    <row r="58" spans="1:12" hidden="1" x14ac:dyDescent="0.2">
      <c r="A58" s="11" t="s">
        <v>23</v>
      </c>
      <c r="B58" s="12" t="s">
        <v>24</v>
      </c>
      <c r="C58" s="20">
        <f>SUM(C59:C64)</f>
        <v>0</v>
      </c>
      <c r="D58" s="20">
        <f>SUM(D59:D64)</f>
        <v>0</v>
      </c>
      <c r="E58" s="20">
        <f>SUM(E59:E64)</f>
        <v>0</v>
      </c>
      <c r="F58" s="20">
        <f>SUM(F59:F64)</f>
        <v>0</v>
      </c>
      <c r="G58" s="20"/>
      <c r="J58" s="223"/>
      <c r="K58" s="223"/>
      <c r="L58" s="3"/>
    </row>
    <row r="59" spans="1:12" hidden="1" x14ac:dyDescent="0.2">
      <c r="A59" s="16" t="s">
        <v>25</v>
      </c>
      <c r="B59" s="17" t="s">
        <v>26</v>
      </c>
      <c r="C59" s="51"/>
      <c r="D59" s="51"/>
      <c r="E59" s="18"/>
      <c r="F59" s="56"/>
      <c r="G59" s="56"/>
      <c r="J59" s="18"/>
      <c r="K59" s="51"/>
      <c r="L59" s="51"/>
    </row>
    <row r="60" spans="1:12" hidden="1" x14ac:dyDescent="0.2">
      <c r="A60" s="16" t="s">
        <v>27</v>
      </c>
      <c r="B60" s="17" t="s">
        <v>28</v>
      </c>
      <c r="C60" s="51"/>
      <c r="D60" s="51"/>
      <c r="E60" s="18"/>
      <c r="F60" s="56"/>
      <c r="G60" s="56"/>
      <c r="J60" s="18"/>
      <c r="K60" s="51"/>
      <c r="L60" s="51"/>
    </row>
    <row r="61" spans="1:12" hidden="1" x14ac:dyDescent="0.2">
      <c r="A61" s="16" t="s">
        <v>29</v>
      </c>
      <c r="B61" s="17" t="s">
        <v>12</v>
      </c>
      <c r="C61" s="51"/>
      <c r="D61" s="51"/>
      <c r="E61" s="18"/>
      <c r="F61" s="56"/>
      <c r="G61" s="56"/>
      <c r="J61" s="18"/>
      <c r="K61" s="51"/>
      <c r="L61" s="51"/>
    </row>
    <row r="62" spans="1:12" hidden="1" x14ac:dyDescent="0.2">
      <c r="A62" s="16" t="s">
        <v>30</v>
      </c>
      <c r="B62" s="17" t="s">
        <v>14</v>
      </c>
      <c r="C62" s="51"/>
      <c r="D62" s="51"/>
      <c r="E62" s="18"/>
      <c r="F62" s="56"/>
      <c r="G62" s="56"/>
      <c r="J62" s="18"/>
      <c r="K62" s="51"/>
      <c r="L62" s="51"/>
    </row>
    <row r="63" spans="1:12" hidden="1" x14ac:dyDescent="0.2">
      <c r="A63" s="16" t="s">
        <v>31</v>
      </c>
      <c r="B63" s="17" t="s">
        <v>32</v>
      </c>
      <c r="C63" s="51"/>
      <c r="D63" s="51"/>
      <c r="E63" s="18"/>
      <c r="F63" s="56"/>
      <c r="G63" s="56"/>
      <c r="J63" s="18"/>
      <c r="K63" s="51"/>
      <c r="L63" s="51"/>
    </row>
    <row r="64" spans="1:12" hidden="1" x14ac:dyDescent="0.2">
      <c r="A64" s="16" t="s">
        <v>33</v>
      </c>
      <c r="B64" s="17" t="s">
        <v>34</v>
      </c>
      <c r="C64" s="51"/>
      <c r="D64" s="51"/>
      <c r="E64" s="18"/>
      <c r="F64" s="56"/>
      <c r="G64" s="56"/>
      <c r="J64" s="18"/>
      <c r="K64" s="51"/>
      <c r="L64" s="51"/>
    </row>
    <row r="65" spans="1:12" hidden="1" x14ac:dyDescent="0.2">
      <c r="A65" s="11" t="s">
        <v>35</v>
      </c>
      <c r="B65" s="12" t="s">
        <v>36</v>
      </c>
      <c r="C65" s="20">
        <f>SUM(C66:C71)</f>
        <v>0</v>
      </c>
      <c r="D65" s="20">
        <f>SUM(D66:D71)</f>
        <v>0</v>
      </c>
      <c r="E65" s="20">
        <f>SUM(E66:E71)</f>
        <v>0</v>
      </c>
      <c r="F65" s="20">
        <f>SUM(F66:F71)</f>
        <v>0</v>
      </c>
      <c r="G65" s="20"/>
      <c r="J65" s="223"/>
      <c r="K65" s="223"/>
      <c r="L65" s="3"/>
    </row>
    <row r="66" spans="1:12" hidden="1" x14ac:dyDescent="0.2">
      <c r="A66" s="16" t="s">
        <v>37</v>
      </c>
      <c r="B66" s="17" t="s">
        <v>38</v>
      </c>
      <c r="C66" s="63"/>
      <c r="D66" s="51"/>
      <c r="E66" s="18"/>
      <c r="F66" s="56"/>
      <c r="G66" s="56"/>
      <c r="J66" s="18"/>
      <c r="K66" s="51"/>
      <c r="L66" s="51"/>
    </row>
    <row r="67" spans="1:12" hidden="1" x14ac:dyDescent="0.2">
      <c r="A67" s="16" t="s">
        <v>39</v>
      </c>
      <c r="B67" s="17" t="s">
        <v>40</v>
      </c>
      <c r="C67" s="63"/>
      <c r="D67" s="51"/>
      <c r="E67" s="18"/>
      <c r="F67" s="56"/>
      <c r="G67" s="56"/>
      <c r="J67" s="18"/>
      <c r="K67" s="51"/>
      <c r="L67" s="51"/>
    </row>
    <row r="68" spans="1:12" hidden="1" x14ac:dyDescent="0.2">
      <c r="A68" s="16" t="s">
        <v>41</v>
      </c>
      <c r="B68" s="17" t="s">
        <v>42</v>
      </c>
      <c r="C68" s="63"/>
      <c r="D68" s="51"/>
      <c r="E68" s="18"/>
      <c r="F68" s="56"/>
      <c r="G68" s="56"/>
      <c r="J68" s="18"/>
      <c r="K68" s="51"/>
      <c r="L68" s="51"/>
    </row>
    <row r="69" spans="1:12" hidden="1" x14ac:dyDescent="0.2">
      <c r="A69" s="16" t="s">
        <v>43</v>
      </c>
      <c r="B69" s="17" t="s">
        <v>44</v>
      </c>
      <c r="C69" s="63"/>
      <c r="D69" s="51"/>
      <c r="E69" s="18"/>
      <c r="F69" s="56"/>
      <c r="G69" s="56"/>
      <c r="J69" s="18"/>
      <c r="K69" s="51"/>
      <c r="L69" s="51"/>
    </row>
    <row r="70" spans="1:12" hidden="1" x14ac:dyDescent="0.2">
      <c r="A70" s="16" t="s">
        <v>45</v>
      </c>
      <c r="B70" s="17" t="s">
        <v>46</v>
      </c>
      <c r="C70" s="63"/>
      <c r="D70" s="51"/>
      <c r="E70" s="18"/>
      <c r="F70" s="56"/>
      <c r="G70" s="56"/>
      <c r="J70" s="18"/>
      <c r="K70" s="51"/>
      <c r="L70" s="51"/>
    </row>
    <row r="71" spans="1:12" hidden="1" x14ac:dyDescent="0.2">
      <c r="A71" s="16" t="s">
        <v>47</v>
      </c>
      <c r="B71" s="17" t="s">
        <v>48</v>
      </c>
      <c r="C71" s="63"/>
      <c r="D71" s="51"/>
      <c r="E71" s="18"/>
      <c r="F71" s="56"/>
      <c r="G71" s="56"/>
      <c r="J71" s="18"/>
      <c r="K71" s="51"/>
      <c r="L71" s="51"/>
    </row>
    <row r="72" spans="1:12" hidden="1" x14ac:dyDescent="0.2">
      <c r="A72" s="11" t="s">
        <v>49</v>
      </c>
      <c r="B72" s="13" t="s">
        <v>50</v>
      </c>
      <c r="C72" s="20">
        <f>SUM(C73:C78)</f>
        <v>0</v>
      </c>
      <c r="D72" s="20">
        <f>SUM(D73:D78)</f>
        <v>0</v>
      </c>
      <c r="E72" s="20">
        <f>SUM(E73:E78)</f>
        <v>0</v>
      </c>
      <c r="F72" s="20">
        <f>SUM(F73:F78)</f>
        <v>0</v>
      </c>
      <c r="G72" s="20"/>
      <c r="J72" s="223"/>
      <c r="K72" s="223"/>
      <c r="L72" s="3"/>
    </row>
    <row r="73" spans="1:12" hidden="1" x14ac:dyDescent="0.2">
      <c r="A73" s="16" t="s">
        <v>51</v>
      </c>
      <c r="B73" s="17" t="s">
        <v>52</v>
      </c>
      <c r="C73" s="63"/>
      <c r="D73" s="51"/>
      <c r="E73" s="18"/>
      <c r="F73" s="51"/>
      <c r="G73" s="51"/>
      <c r="J73" s="18"/>
      <c r="K73" s="51"/>
      <c r="L73" s="51"/>
    </row>
    <row r="74" spans="1:12" hidden="1" x14ac:dyDescent="0.2">
      <c r="A74" s="16" t="s">
        <v>53</v>
      </c>
      <c r="B74" s="17" t="s">
        <v>54</v>
      </c>
      <c r="C74" s="63"/>
      <c r="D74" s="51"/>
      <c r="E74" s="18"/>
      <c r="F74" s="51"/>
      <c r="G74" s="51"/>
      <c r="J74" s="18"/>
      <c r="K74" s="51"/>
      <c r="L74" s="51"/>
    </row>
    <row r="75" spans="1:12" hidden="1" x14ac:dyDescent="0.2">
      <c r="A75" s="16" t="s">
        <v>70</v>
      </c>
      <c r="B75" s="17" t="s">
        <v>71</v>
      </c>
      <c r="C75" s="63"/>
      <c r="D75" s="51"/>
      <c r="E75" s="18"/>
      <c r="F75" s="51"/>
      <c r="G75" s="51"/>
      <c r="J75" s="18"/>
      <c r="K75" s="51"/>
      <c r="L75" s="51"/>
    </row>
    <row r="76" spans="1:12" hidden="1" x14ac:dyDescent="0.2">
      <c r="A76" s="16" t="s">
        <v>72</v>
      </c>
      <c r="B76" s="17" t="s">
        <v>73</v>
      </c>
      <c r="C76" s="63"/>
      <c r="D76" s="51"/>
      <c r="E76" s="18"/>
      <c r="F76" s="51"/>
      <c r="G76" s="51"/>
      <c r="J76" s="18"/>
      <c r="K76" s="51"/>
      <c r="L76" s="51"/>
    </row>
    <row r="77" spans="1:12" hidden="1" x14ac:dyDescent="0.2">
      <c r="A77" s="16" t="s">
        <v>74</v>
      </c>
      <c r="B77" s="17" t="s">
        <v>75</v>
      </c>
      <c r="C77" s="51"/>
      <c r="D77" s="51"/>
      <c r="E77" s="18"/>
      <c r="F77" s="51"/>
      <c r="G77" s="51"/>
      <c r="J77" s="18"/>
      <c r="K77" s="51"/>
      <c r="L77" s="51"/>
    </row>
    <row r="78" spans="1:12" hidden="1" x14ac:dyDescent="0.2">
      <c r="A78" s="16" t="s">
        <v>76</v>
      </c>
      <c r="B78" s="17" t="s">
        <v>77</v>
      </c>
      <c r="C78" s="51"/>
      <c r="D78" s="51"/>
      <c r="E78" s="23"/>
      <c r="F78" s="51"/>
      <c r="G78" s="51"/>
      <c r="J78" s="18"/>
      <c r="K78" s="51"/>
      <c r="L78" s="51"/>
    </row>
    <row r="79" spans="1:12" hidden="1" x14ac:dyDescent="0.2">
      <c r="A79" s="11" t="s">
        <v>78</v>
      </c>
      <c r="B79" s="24" t="s">
        <v>79</v>
      </c>
      <c r="C79" s="58"/>
      <c r="D79" s="58"/>
      <c r="E79" s="20"/>
      <c r="F79" s="58"/>
      <c r="G79" s="58"/>
      <c r="J79" s="223"/>
      <c r="K79" s="223"/>
      <c r="L79" s="3"/>
    </row>
    <row r="80" spans="1:12" hidden="1" x14ac:dyDescent="0.2">
      <c r="A80" s="11" t="s">
        <v>80</v>
      </c>
      <c r="B80" s="12" t="s">
        <v>81</v>
      </c>
      <c r="C80" s="60"/>
      <c r="D80" s="47"/>
      <c r="E80" s="20"/>
      <c r="F80" s="57"/>
      <c r="G80" s="57"/>
      <c r="J80" s="223"/>
      <c r="K80" s="223"/>
      <c r="L80" s="3"/>
    </row>
    <row r="81" spans="1:12" hidden="1" x14ac:dyDescent="0.2">
      <c r="A81" s="11" t="s">
        <v>82</v>
      </c>
      <c r="B81" s="12" t="s">
        <v>83</v>
      </c>
      <c r="C81" s="20">
        <f>SUM(C82:C84)</f>
        <v>0</v>
      </c>
      <c r="D81" s="20">
        <f>SUM(D82:D84)</f>
        <v>0</v>
      </c>
      <c r="E81" s="20">
        <f>SUM(E82:E84)</f>
        <v>0</v>
      </c>
      <c r="F81" s="20">
        <f>SUM(F82:F84)</f>
        <v>0</v>
      </c>
      <c r="G81" s="20"/>
      <c r="J81" s="223"/>
      <c r="K81" s="223"/>
      <c r="L81" s="3"/>
    </row>
    <row r="82" spans="1:12" hidden="1" x14ac:dyDescent="0.2">
      <c r="A82" s="16" t="s">
        <v>84</v>
      </c>
      <c r="B82" s="17" t="s">
        <v>85</v>
      </c>
      <c r="C82" s="63"/>
      <c r="D82" s="51"/>
      <c r="E82" s="18"/>
      <c r="F82" s="56"/>
      <c r="G82" s="56"/>
      <c r="J82" s="18"/>
      <c r="K82" s="51"/>
      <c r="L82" s="51"/>
    </row>
    <row r="83" spans="1:12" hidden="1" x14ac:dyDescent="0.2">
      <c r="A83" s="16" t="s">
        <v>86</v>
      </c>
      <c r="B83" s="17" t="s">
        <v>87</v>
      </c>
      <c r="C83" s="63"/>
      <c r="D83" s="51"/>
      <c r="E83" s="18"/>
      <c r="F83" s="56"/>
      <c r="G83" s="56"/>
      <c r="J83" s="18"/>
      <c r="K83" s="51"/>
      <c r="L83" s="51"/>
    </row>
    <row r="84" spans="1:12" hidden="1" x14ac:dyDescent="0.2">
      <c r="A84" s="16" t="s">
        <v>88</v>
      </c>
      <c r="B84" s="17" t="s">
        <v>89</v>
      </c>
      <c r="C84" s="63"/>
      <c r="D84" s="51"/>
      <c r="E84" s="23"/>
      <c r="F84" s="56"/>
      <c r="G84" s="56"/>
      <c r="J84" s="18"/>
      <c r="K84" s="51"/>
      <c r="L84" s="51"/>
    </row>
    <row r="85" spans="1:12" hidden="1" x14ac:dyDescent="0.2">
      <c r="A85" s="11" t="s">
        <v>90</v>
      </c>
      <c r="B85" s="12" t="s">
        <v>91</v>
      </c>
      <c r="C85" s="47"/>
      <c r="D85" s="47"/>
      <c r="E85" s="20"/>
      <c r="F85" s="57"/>
      <c r="G85" s="57"/>
      <c r="J85" s="18"/>
      <c r="K85" s="227"/>
      <c r="L85" s="227"/>
    </row>
    <row r="86" spans="1:12" hidden="1" x14ac:dyDescent="0.2">
      <c r="A86" s="11" t="s">
        <v>92</v>
      </c>
      <c r="B86" s="12" t="s">
        <v>93</v>
      </c>
      <c r="C86" s="20">
        <f>SUM(C87:C91)</f>
        <v>0</v>
      </c>
      <c r="D86" s="20">
        <f>SUM(D87:D91)</f>
        <v>0</v>
      </c>
      <c r="E86" s="20">
        <f>SUM(E87:E91)</f>
        <v>0</v>
      </c>
      <c r="F86" s="20">
        <f>SUM(F87:F91)</f>
        <v>0</v>
      </c>
      <c r="G86" s="20"/>
      <c r="J86" s="223"/>
      <c r="K86" s="223"/>
      <c r="L86" s="3"/>
    </row>
    <row r="87" spans="1:12" hidden="1" x14ac:dyDescent="0.2">
      <c r="A87" s="16" t="s">
        <v>94</v>
      </c>
      <c r="B87" s="17" t="s">
        <v>95</v>
      </c>
      <c r="C87" s="51"/>
      <c r="D87" s="51"/>
      <c r="E87" s="18"/>
      <c r="F87" s="56"/>
      <c r="G87" s="56"/>
      <c r="J87" s="18"/>
      <c r="K87" s="51"/>
      <c r="L87" s="51"/>
    </row>
    <row r="88" spans="1:12" hidden="1" x14ac:dyDescent="0.2">
      <c r="A88" s="16" t="s">
        <v>96</v>
      </c>
      <c r="B88" s="17" t="s">
        <v>97</v>
      </c>
      <c r="C88" s="51"/>
      <c r="D88" s="51"/>
      <c r="E88" s="18"/>
      <c r="F88" s="56"/>
      <c r="G88" s="56"/>
      <c r="J88" s="18"/>
      <c r="K88" s="51"/>
      <c r="L88" s="51"/>
    </row>
    <row r="89" spans="1:12" hidden="1" x14ac:dyDescent="0.2">
      <c r="A89" s="16" t="s">
        <v>98</v>
      </c>
      <c r="B89" s="17" t="s">
        <v>99</v>
      </c>
      <c r="C89" s="63"/>
      <c r="D89" s="51"/>
      <c r="E89" s="18"/>
      <c r="F89" s="56"/>
      <c r="G89" s="56"/>
      <c r="J89" s="18"/>
      <c r="K89" s="51"/>
      <c r="L89" s="51"/>
    </row>
    <row r="90" spans="1:12" hidden="1" x14ac:dyDescent="0.2">
      <c r="A90" s="16" t="s">
        <v>100</v>
      </c>
      <c r="B90" s="17" t="s">
        <v>101</v>
      </c>
      <c r="C90" s="51"/>
      <c r="D90" s="51"/>
      <c r="E90" s="18"/>
      <c r="F90" s="56"/>
      <c r="G90" s="56"/>
      <c r="J90" s="18"/>
      <c r="K90" s="51"/>
      <c r="L90" s="51"/>
    </row>
    <row r="91" spans="1:12" hidden="1" x14ac:dyDescent="0.2">
      <c r="A91" s="16" t="s">
        <v>102</v>
      </c>
      <c r="B91" s="17" t="s">
        <v>103</v>
      </c>
      <c r="C91" s="51"/>
      <c r="D91" s="51"/>
      <c r="E91" s="23"/>
      <c r="F91" s="56"/>
      <c r="G91" s="56"/>
      <c r="J91" s="18"/>
      <c r="K91" s="51"/>
      <c r="L91" s="51"/>
    </row>
    <row r="92" spans="1:12" hidden="1" x14ac:dyDescent="0.2">
      <c r="A92" s="11" t="s">
        <v>104</v>
      </c>
      <c r="B92" s="12" t="s">
        <v>105</v>
      </c>
      <c r="C92" s="60"/>
      <c r="D92" s="47"/>
      <c r="E92" s="25"/>
      <c r="F92" s="57"/>
      <c r="G92" s="57"/>
      <c r="J92" s="223"/>
      <c r="K92" s="223"/>
      <c r="L92" s="220"/>
    </row>
    <row r="93" spans="1:12" hidden="1" x14ac:dyDescent="0.2">
      <c r="A93" s="11" t="s">
        <v>106</v>
      </c>
      <c r="B93" s="12" t="s">
        <v>107</v>
      </c>
      <c r="C93" s="47"/>
      <c r="D93" s="47"/>
      <c r="E93" s="20"/>
      <c r="F93" s="57"/>
      <c r="G93" s="57"/>
      <c r="J93" s="223"/>
      <c r="K93" s="223"/>
      <c r="L93" s="220"/>
    </row>
    <row r="94" spans="1:12" hidden="1" x14ac:dyDescent="0.2">
      <c r="A94" s="11" t="s">
        <v>108</v>
      </c>
      <c r="B94" s="12" t="s">
        <v>109</v>
      </c>
      <c r="C94" s="47"/>
      <c r="D94" s="47"/>
      <c r="E94" s="20"/>
      <c r="F94" s="57"/>
      <c r="G94" s="57"/>
      <c r="J94" s="223"/>
      <c r="K94" s="223"/>
      <c r="L94" s="220"/>
    </row>
    <row r="95" spans="1:12" hidden="1" x14ac:dyDescent="0.2">
      <c r="A95" s="11" t="s">
        <v>110</v>
      </c>
      <c r="B95" s="12" t="s">
        <v>111</v>
      </c>
      <c r="C95" s="47"/>
      <c r="D95" s="47"/>
      <c r="E95" s="20"/>
      <c r="F95" s="57"/>
      <c r="G95" s="57"/>
      <c r="J95" s="223"/>
      <c r="K95" s="223"/>
      <c r="L95" s="220"/>
    </row>
    <row r="96" spans="1:12" hidden="1" x14ac:dyDescent="0.2">
      <c r="A96" s="45" t="s">
        <v>189</v>
      </c>
      <c r="B96" s="44" t="s">
        <v>188</v>
      </c>
      <c r="C96" s="49">
        <f>C97+C98</f>
        <v>0</v>
      </c>
      <c r="D96" s="49">
        <f>D97+D98</f>
        <v>0</v>
      </c>
      <c r="E96" s="49">
        <f>E97+E98</f>
        <v>0</v>
      </c>
      <c r="F96" s="49">
        <f>F97+F98</f>
        <v>0</v>
      </c>
      <c r="G96" s="49"/>
      <c r="J96" s="226"/>
      <c r="K96" s="226"/>
      <c r="L96" s="203"/>
    </row>
    <row r="97" spans="1:12" hidden="1" x14ac:dyDescent="0.2">
      <c r="A97" s="11" t="s">
        <v>112</v>
      </c>
      <c r="B97" s="12" t="s">
        <v>113</v>
      </c>
      <c r="C97" s="47"/>
      <c r="D97" s="47"/>
      <c r="E97" s="20"/>
      <c r="F97" s="57"/>
      <c r="G97" s="57"/>
      <c r="J97" s="223"/>
      <c r="K97" s="223"/>
      <c r="L97" s="220"/>
    </row>
    <row r="98" spans="1:12" hidden="1" x14ac:dyDescent="0.2">
      <c r="A98" s="11" t="s">
        <v>114</v>
      </c>
      <c r="B98" s="12" t="s">
        <v>115</v>
      </c>
      <c r="C98" s="47"/>
      <c r="D98" s="47"/>
      <c r="E98" s="20"/>
      <c r="F98" s="57"/>
      <c r="G98" s="57"/>
      <c r="J98" s="223"/>
      <c r="K98" s="223"/>
      <c r="L98" s="220"/>
    </row>
    <row r="99" spans="1:12" hidden="1" x14ac:dyDescent="0.2">
      <c r="A99" s="45" t="s">
        <v>181</v>
      </c>
      <c r="B99" s="46" t="s">
        <v>179</v>
      </c>
      <c r="C99" s="49">
        <f>C100+C101+C102</f>
        <v>0</v>
      </c>
      <c r="D99" s="49">
        <f>D100+D101+D102</f>
        <v>0</v>
      </c>
      <c r="E99" s="49">
        <f>E100+E101+E102</f>
        <v>0</v>
      </c>
      <c r="F99" s="49">
        <f>F100+F101+F102</f>
        <v>0</v>
      </c>
      <c r="G99" s="49"/>
      <c r="J99" s="226"/>
      <c r="K99" s="226"/>
      <c r="L99" s="203"/>
    </row>
    <row r="100" spans="1:12" hidden="1" x14ac:dyDescent="0.2">
      <c r="A100" s="11" t="s">
        <v>116</v>
      </c>
      <c r="B100" s="12" t="s">
        <v>117</v>
      </c>
      <c r="C100" s="47"/>
      <c r="D100" s="47"/>
      <c r="E100" s="20"/>
      <c r="F100" s="57"/>
      <c r="G100" s="57"/>
      <c r="J100" s="223"/>
      <c r="K100" s="223"/>
      <c r="L100" s="220"/>
    </row>
    <row r="101" spans="1:12" hidden="1" x14ac:dyDescent="0.2">
      <c r="A101" s="11" t="s">
        <v>118</v>
      </c>
      <c r="B101" s="13" t="s">
        <v>119</v>
      </c>
      <c r="C101" s="47"/>
      <c r="D101" s="47"/>
      <c r="E101" s="20"/>
      <c r="F101" s="57"/>
      <c r="G101" s="57"/>
      <c r="J101" s="223"/>
      <c r="K101" s="223"/>
      <c r="L101" s="220"/>
    </row>
    <row r="102" spans="1:12" hidden="1" x14ac:dyDescent="0.2">
      <c r="A102" s="11" t="s">
        <v>120</v>
      </c>
      <c r="B102" s="13" t="s">
        <v>125</v>
      </c>
      <c r="C102" s="57"/>
      <c r="D102" s="57"/>
      <c r="E102" s="20"/>
      <c r="F102" s="57"/>
      <c r="G102" s="57"/>
      <c r="J102" s="223"/>
      <c r="K102" s="223"/>
      <c r="L102" s="220"/>
    </row>
    <row r="103" spans="1:12" hidden="1" x14ac:dyDescent="0.2">
      <c r="A103" s="26"/>
      <c r="B103" s="44" t="s">
        <v>182</v>
      </c>
      <c r="C103" s="49">
        <f>C104</f>
        <v>0</v>
      </c>
      <c r="D103" s="49">
        <f>D104</f>
        <v>0</v>
      </c>
      <c r="E103" s="49">
        <f>E104</f>
        <v>0</v>
      </c>
      <c r="F103" s="49">
        <f>F104</f>
        <v>0</v>
      </c>
      <c r="G103" s="49"/>
      <c r="J103" s="226"/>
      <c r="K103" s="226"/>
      <c r="L103" s="203"/>
    </row>
    <row r="104" spans="1:12" hidden="1" x14ac:dyDescent="0.2">
      <c r="A104" s="11" t="s">
        <v>126</v>
      </c>
      <c r="B104" s="12" t="s">
        <v>127</v>
      </c>
      <c r="C104" s="48"/>
      <c r="D104" s="48"/>
      <c r="E104" s="20"/>
      <c r="F104" s="57"/>
      <c r="G104" s="57"/>
      <c r="J104" s="223"/>
      <c r="K104" s="223"/>
      <c r="L104" s="220"/>
    </row>
    <row r="105" spans="1:12" x14ac:dyDescent="0.2">
      <c r="A105" s="29"/>
      <c r="B105" s="30" t="s">
        <v>128</v>
      </c>
      <c r="C105" s="31">
        <f>C4+C5+C7+C12+C13+C14+C15+C16+C17+C20+C24+C34+C37+C41+C52+C58+C65+C72+C79+C80+C81+C85+C86+C92+C93+C94+C95+C97+C98+C101+C102+C103+C104</f>
        <v>0</v>
      </c>
      <c r="D105" s="31" t="e">
        <f t="shared" ref="D105:I105" si="0">D4+D5+D7+D12+D13+D14+D15+D16+D17+D20+D24+D34+D37+D41+D52+D58+D65+D72+D79+D80+D81+D85+D86+D92+D93+D94+D95+D97+D98+D101+D102+D103+D104</f>
        <v>#REF!</v>
      </c>
      <c r="E105" s="31" t="e">
        <f t="shared" si="0"/>
        <v>#REF!</v>
      </c>
      <c r="F105" s="31">
        <f t="shared" si="0"/>
        <v>0</v>
      </c>
      <c r="G105" s="31"/>
      <c r="H105" s="31">
        <f t="shared" si="0"/>
        <v>0</v>
      </c>
      <c r="I105" s="31">
        <f t="shared" si="0"/>
        <v>0</v>
      </c>
      <c r="J105" s="31"/>
      <c r="K105" s="31"/>
      <c r="L105" s="31"/>
    </row>
    <row r="106" spans="1:12" x14ac:dyDescent="0.2">
      <c r="A106" s="29"/>
      <c r="B106" s="30"/>
      <c r="C106" s="31"/>
      <c r="D106" s="31"/>
      <c r="E106" s="67" t="e">
        <f>+D105+F105</f>
        <v>#REF!</v>
      </c>
      <c r="F106" s="198" t="s">
        <v>285</v>
      </c>
      <c r="G106" s="31"/>
      <c r="H106" s="31"/>
      <c r="I106" s="31"/>
      <c r="J106" s="209"/>
      <c r="K106" s="209"/>
      <c r="L106" s="209"/>
    </row>
    <row r="107" spans="1:12" x14ac:dyDescent="0.2">
      <c r="A107" s="29"/>
      <c r="B107" s="32"/>
      <c r="C107" s="59"/>
      <c r="D107" s="59"/>
      <c r="E107" s="67" t="e">
        <f>-E106+E105</f>
        <v>#REF!</v>
      </c>
      <c r="F107" s="59" t="s">
        <v>286</v>
      </c>
      <c r="G107" s="37"/>
      <c r="J107" s="205"/>
      <c r="L107" s="193"/>
    </row>
    <row r="108" spans="1:12" x14ac:dyDescent="0.2">
      <c r="A108" s="33"/>
      <c r="B108" s="12" t="s">
        <v>129</v>
      </c>
      <c r="C108" s="15">
        <f>C109+C119+C133</f>
        <v>0</v>
      </c>
      <c r="D108" s="15">
        <f>D109+D119+D133</f>
        <v>0</v>
      </c>
      <c r="E108" s="15">
        <f>E109+E119+E133</f>
        <v>0</v>
      </c>
      <c r="F108" s="15">
        <f>F109+F119+F133</f>
        <v>0</v>
      </c>
      <c r="G108" s="15"/>
      <c r="J108" s="222"/>
      <c r="K108" s="222"/>
      <c r="L108" s="3"/>
    </row>
    <row r="109" spans="1:12" hidden="1" x14ac:dyDescent="0.2">
      <c r="A109" s="33" t="s">
        <v>156</v>
      </c>
      <c r="B109" s="27" t="s">
        <v>130</v>
      </c>
      <c r="C109" s="34">
        <f>SUM(C110:C118)</f>
        <v>0</v>
      </c>
      <c r="D109" s="34">
        <f>SUM(D110:D118)</f>
        <v>0</v>
      </c>
      <c r="E109" s="34">
        <f>SUM(E110:E118)</f>
        <v>0</v>
      </c>
      <c r="F109" s="34">
        <f>SUM(F110:F118)</f>
        <v>0</v>
      </c>
      <c r="G109" s="34"/>
      <c r="J109" s="214"/>
      <c r="K109" s="214"/>
      <c r="L109" s="211"/>
    </row>
    <row r="110" spans="1:12" hidden="1" x14ac:dyDescent="0.2">
      <c r="A110" s="99" t="s">
        <v>315</v>
      </c>
      <c r="B110" s="19" t="s">
        <v>314</v>
      </c>
      <c r="C110" s="101"/>
      <c r="D110" s="101"/>
      <c r="E110" s="101"/>
      <c r="F110" s="101"/>
      <c r="G110" s="101"/>
      <c r="J110" s="207"/>
      <c r="K110" s="17"/>
      <c r="L110" s="212"/>
    </row>
    <row r="111" spans="1:12" hidden="1" x14ac:dyDescent="0.2">
      <c r="A111" s="99"/>
      <c r="B111" s="19"/>
      <c r="C111" s="62"/>
      <c r="D111" s="51"/>
      <c r="E111" s="18"/>
      <c r="F111" s="51"/>
      <c r="G111" s="51"/>
      <c r="J111" s="207"/>
      <c r="K111" s="17"/>
      <c r="L111" s="212"/>
    </row>
    <row r="112" spans="1:12" hidden="1" x14ac:dyDescent="0.2">
      <c r="A112" s="99"/>
      <c r="B112" s="19"/>
      <c r="C112" s="62"/>
      <c r="D112" s="51"/>
      <c r="E112" s="18"/>
      <c r="F112" s="51"/>
      <c r="G112" s="51"/>
      <c r="J112" s="207"/>
      <c r="K112" s="17"/>
      <c r="L112" s="212"/>
    </row>
    <row r="113" spans="1:12" hidden="1" x14ac:dyDescent="0.2">
      <c r="A113" s="99"/>
      <c r="B113" s="19"/>
      <c r="C113" s="62"/>
      <c r="D113" s="51"/>
      <c r="E113" s="18"/>
      <c r="F113" s="51"/>
      <c r="G113" s="51"/>
      <c r="J113" s="207"/>
      <c r="K113" s="17"/>
      <c r="L113" s="212"/>
    </row>
    <row r="114" spans="1:12" hidden="1" x14ac:dyDescent="0.2">
      <c r="A114" s="19"/>
      <c r="B114" s="19"/>
      <c r="C114" s="63"/>
      <c r="D114" s="51"/>
      <c r="E114" s="18"/>
      <c r="F114" s="51"/>
      <c r="G114" s="51"/>
      <c r="J114" s="207"/>
      <c r="K114" s="17"/>
      <c r="L114" s="212"/>
    </row>
    <row r="115" spans="1:12" hidden="1" x14ac:dyDescent="0.2">
      <c r="A115" s="100" t="s">
        <v>157</v>
      </c>
      <c r="B115" s="71" t="s">
        <v>133</v>
      </c>
      <c r="C115" s="103"/>
      <c r="D115" s="50"/>
      <c r="E115" s="97"/>
      <c r="F115" s="50"/>
      <c r="G115" s="50"/>
      <c r="J115" s="208"/>
      <c r="K115" s="92"/>
      <c r="L115" s="217"/>
    </row>
    <row r="116" spans="1:12" hidden="1" x14ac:dyDescent="0.2">
      <c r="A116" s="99" t="s">
        <v>173</v>
      </c>
      <c r="B116" s="19" t="s">
        <v>135</v>
      </c>
      <c r="C116" s="42"/>
      <c r="D116" s="42"/>
      <c r="E116" s="42"/>
      <c r="F116" s="42"/>
      <c r="G116" s="42"/>
      <c r="J116" s="207"/>
      <c r="K116" s="17"/>
      <c r="L116" s="212"/>
    </row>
    <row r="117" spans="1:12" hidden="1" x14ac:dyDescent="0.2">
      <c r="A117" s="99" t="s">
        <v>173</v>
      </c>
      <c r="B117" s="19" t="s">
        <v>138</v>
      </c>
      <c r="C117" s="42"/>
      <c r="D117" s="42"/>
      <c r="E117" s="42"/>
      <c r="F117" s="42"/>
      <c r="G117" s="42"/>
      <c r="J117" s="207"/>
      <c r="K117" s="215"/>
      <c r="L117" s="212"/>
    </row>
    <row r="118" spans="1:12" hidden="1" x14ac:dyDescent="0.2">
      <c r="A118" s="99" t="s">
        <v>173</v>
      </c>
      <c r="B118" s="19" t="s">
        <v>136</v>
      </c>
      <c r="C118" s="51"/>
      <c r="D118" s="51"/>
      <c r="E118" s="18"/>
      <c r="F118" s="51"/>
      <c r="G118" s="51"/>
      <c r="J118" s="207"/>
      <c r="K118" s="17"/>
      <c r="L118" s="212"/>
    </row>
    <row r="119" spans="1:12" hidden="1" x14ac:dyDescent="0.2">
      <c r="A119" s="99" t="s">
        <v>173</v>
      </c>
      <c r="B119" s="19" t="s">
        <v>307</v>
      </c>
      <c r="C119" s="102"/>
      <c r="D119" s="102"/>
      <c r="E119" s="102"/>
      <c r="F119" s="102"/>
      <c r="G119" s="102"/>
      <c r="J119" s="207"/>
      <c r="K119" s="216"/>
      <c r="L119" s="212"/>
    </row>
    <row r="120" spans="1:12" hidden="1" x14ac:dyDescent="0.2">
      <c r="A120" s="99" t="s">
        <v>172</v>
      </c>
      <c r="B120" s="19" t="s">
        <v>134</v>
      </c>
      <c r="C120" s="63"/>
      <c r="D120" s="51"/>
      <c r="E120" s="18"/>
      <c r="F120" s="51"/>
      <c r="G120" s="51"/>
      <c r="J120" s="207"/>
      <c r="K120" s="17"/>
      <c r="L120" s="212"/>
    </row>
    <row r="121" spans="1:12" hidden="1" x14ac:dyDescent="0.2">
      <c r="A121" s="99" t="s">
        <v>174</v>
      </c>
      <c r="B121" s="19" t="s">
        <v>203</v>
      </c>
      <c r="C121" s="62"/>
      <c r="D121" s="51"/>
      <c r="E121" s="18"/>
      <c r="F121" s="51"/>
      <c r="G121" s="51"/>
      <c r="J121" s="207"/>
      <c r="K121" s="17"/>
      <c r="L121" s="212"/>
    </row>
    <row r="122" spans="1:12" hidden="1" x14ac:dyDescent="0.2">
      <c r="A122" s="99" t="s">
        <v>174</v>
      </c>
      <c r="B122" s="17" t="s">
        <v>302</v>
      </c>
      <c r="C122" s="62"/>
      <c r="D122" s="51"/>
      <c r="E122" s="18"/>
      <c r="F122" s="51"/>
      <c r="G122" s="51"/>
      <c r="J122" s="207"/>
      <c r="K122" s="17"/>
      <c r="L122" s="212"/>
    </row>
    <row r="123" spans="1:12" hidden="1" x14ac:dyDescent="0.2">
      <c r="A123" s="99" t="s">
        <v>175</v>
      </c>
      <c r="B123" s="19" t="s">
        <v>303</v>
      </c>
      <c r="C123" s="62"/>
      <c r="D123" s="51"/>
      <c r="E123" s="18"/>
      <c r="F123" s="51"/>
      <c r="G123" s="51"/>
      <c r="J123" s="207"/>
      <c r="K123" s="17"/>
      <c r="L123" s="212"/>
    </row>
    <row r="124" spans="1:12" hidden="1" x14ac:dyDescent="0.2">
      <c r="A124" s="99" t="s">
        <v>175</v>
      </c>
      <c r="B124" s="19" t="s">
        <v>304</v>
      </c>
      <c r="C124" s="62"/>
      <c r="D124" s="51"/>
      <c r="E124" s="18"/>
      <c r="F124" s="51"/>
      <c r="G124" s="51"/>
      <c r="J124" s="207"/>
      <c r="K124" s="17"/>
      <c r="L124" s="212"/>
    </row>
    <row r="125" spans="1:12" hidden="1" x14ac:dyDescent="0.2">
      <c r="A125" s="99" t="s">
        <v>175</v>
      </c>
      <c r="B125" s="19" t="s">
        <v>305</v>
      </c>
      <c r="C125" s="63"/>
      <c r="D125" s="51"/>
      <c r="E125" s="18"/>
      <c r="F125" s="51"/>
      <c r="G125" s="51"/>
      <c r="J125" s="207"/>
      <c r="K125" s="17"/>
      <c r="L125" s="212"/>
    </row>
    <row r="126" spans="1:12" hidden="1" x14ac:dyDescent="0.2">
      <c r="A126" s="19" t="s">
        <v>175</v>
      </c>
      <c r="B126" s="19" t="s">
        <v>306</v>
      </c>
      <c r="C126" s="51"/>
      <c r="D126" s="51"/>
      <c r="E126" s="18"/>
      <c r="F126" s="51"/>
      <c r="G126" s="51"/>
      <c r="J126" s="207"/>
      <c r="K126" s="17"/>
      <c r="L126" s="212"/>
    </row>
    <row r="127" spans="1:12" hidden="1" x14ac:dyDescent="0.2">
      <c r="A127" s="99"/>
      <c r="B127" s="19"/>
      <c r="C127" s="51"/>
      <c r="D127" s="51"/>
      <c r="E127" s="18"/>
      <c r="F127" s="51"/>
      <c r="G127" s="51"/>
      <c r="J127" s="207"/>
      <c r="K127" s="17"/>
      <c r="L127" s="212"/>
    </row>
    <row r="128" spans="1:12" hidden="1" x14ac:dyDescent="0.2">
      <c r="A128" s="99"/>
      <c r="B128" s="19"/>
      <c r="C128" s="51"/>
      <c r="D128" s="51"/>
      <c r="E128" s="18"/>
      <c r="F128" s="51"/>
      <c r="G128" s="51"/>
      <c r="J128" s="207"/>
      <c r="K128" s="17"/>
      <c r="L128" s="212"/>
    </row>
    <row r="129" spans="1:12" hidden="1" x14ac:dyDescent="0.2">
      <c r="A129" s="100" t="s">
        <v>158</v>
      </c>
      <c r="B129" s="71" t="s">
        <v>151</v>
      </c>
      <c r="C129" s="50"/>
      <c r="D129" s="50"/>
      <c r="E129" s="97"/>
      <c r="F129" s="50"/>
      <c r="G129" s="50"/>
      <c r="J129" s="208"/>
      <c r="K129" s="208"/>
      <c r="L129" s="208"/>
    </row>
    <row r="130" spans="1:12" hidden="1" x14ac:dyDescent="0.2">
      <c r="A130" s="99" t="s">
        <v>170</v>
      </c>
      <c r="B130" s="19" t="s">
        <v>152</v>
      </c>
      <c r="C130" s="51"/>
      <c r="D130" s="51"/>
      <c r="E130" s="18"/>
      <c r="F130" s="51"/>
      <c r="G130" s="51"/>
      <c r="J130" s="207"/>
      <c r="K130" s="17"/>
      <c r="L130" s="212"/>
    </row>
    <row r="131" spans="1:12" hidden="1" x14ac:dyDescent="0.2">
      <c r="A131" s="99"/>
      <c r="B131" s="19"/>
      <c r="C131" s="51"/>
      <c r="D131" s="51"/>
      <c r="E131" s="18"/>
      <c r="F131" s="51"/>
      <c r="G131" s="51"/>
      <c r="J131" s="207"/>
      <c r="K131" s="17"/>
      <c r="L131" s="212"/>
    </row>
    <row r="132" spans="1:12" x14ac:dyDescent="0.2">
      <c r="A132" s="35"/>
      <c r="C132" s="50"/>
      <c r="D132" s="50"/>
      <c r="E132" s="97"/>
      <c r="F132" s="50"/>
      <c r="G132" s="50"/>
      <c r="J132" s="205"/>
      <c r="K132" s="39"/>
      <c r="L132" s="218"/>
    </row>
    <row r="133" spans="1:12" x14ac:dyDescent="0.2">
      <c r="A133" s="100"/>
      <c r="B133" s="71"/>
      <c r="C133" s="27"/>
      <c r="D133" s="27"/>
      <c r="E133" s="27"/>
      <c r="F133" s="27"/>
      <c r="G133" s="27"/>
      <c r="J133" s="208"/>
      <c r="K133" s="208"/>
      <c r="L133" s="217"/>
    </row>
    <row r="134" spans="1:12" x14ac:dyDescent="0.2">
      <c r="A134" s="35"/>
      <c r="C134" s="32"/>
      <c r="D134" s="32"/>
      <c r="E134" s="50"/>
      <c r="F134" s="39"/>
      <c r="G134" s="39"/>
      <c r="J134" s="205"/>
      <c r="L134" s="193"/>
    </row>
    <row r="135" spans="1:12" x14ac:dyDescent="0.2">
      <c r="A135" s="35"/>
      <c r="E135" s="50"/>
      <c r="F135" s="39"/>
      <c r="G135" s="39"/>
      <c r="J135" s="205"/>
    </row>
    <row r="136" spans="1:12" x14ac:dyDescent="0.2">
      <c r="A136" s="35"/>
    </row>
    <row r="137" spans="1:12" x14ac:dyDescent="0.2">
      <c r="A137" s="38"/>
      <c r="B137" s="32"/>
      <c r="C137" s="32"/>
      <c r="D137" s="32"/>
    </row>
    <row r="139" spans="1:12" x14ac:dyDescent="0.2">
      <c r="A139" s="29"/>
      <c r="B139" s="32"/>
      <c r="C139" s="32"/>
      <c r="D139" s="32"/>
    </row>
    <row r="149" spans="2:4" x14ac:dyDescent="0.2">
      <c r="B149" s="39"/>
      <c r="C149" s="39"/>
      <c r="D149" s="39"/>
    </row>
    <row r="150" spans="2:4" x14ac:dyDescent="0.2">
      <c r="B150" s="40"/>
      <c r="C150" s="40"/>
      <c r="D150" s="40"/>
    </row>
    <row r="158" spans="2:4" x14ac:dyDescent="0.2">
      <c r="B158" s="41"/>
      <c r="C158" s="41"/>
      <c r="D158" s="41"/>
    </row>
    <row r="163" spans="2:4" x14ac:dyDescent="0.2">
      <c r="B163" s="41"/>
      <c r="C163" s="41"/>
      <c r="D163" s="41"/>
    </row>
    <row r="168" spans="2:4" x14ac:dyDescent="0.2">
      <c r="B168" s="30"/>
      <c r="C168" s="30"/>
      <c r="D168" s="30"/>
    </row>
  </sheetData>
  <phoneticPr fontId="0" type="noConversion"/>
  <pageMargins left="0.75" right="0.75" top="1" bottom="1" header="0.5" footer="0.5"/>
  <headerFooter alignWithMargins="0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68"/>
  <sheetViews>
    <sheetView workbookViewId="0">
      <selection activeCell="A2" sqref="A2"/>
    </sheetView>
  </sheetViews>
  <sheetFormatPr defaultRowHeight="12.75" x14ac:dyDescent="0.2"/>
  <cols>
    <col min="1" max="1" width="14.85546875" style="9" customWidth="1"/>
    <col min="2" max="2" width="57.5703125" style="36" customWidth="1"/>
    <col min="3" max="3" width="10.5703125" style="36" customWidth="1"/>
    <col min="4" max="4" width="16" style="36" customWidth="1"/>
    <col min="5" max="5" width="13.85546875" style="37" customWidth="1"/>
    <col min="6" max="6" width="9.85546875" style="8" customWidth="1"/>
    <col min="7" max="7" width="24.42578125" style="8" customWidth="1"/>
    <col min="8" max="9" width="9.140625" style="8"/>
    <col min="10" max="10" width="11.7109375" style="87" customWidth="1"/>
    <col min="11" max="11" width="9.140625" style="87"/>
    <col min="12" max="12" width="12.140625" style="87" customWidth="1"/>
    <col min="13" max="16384" width="9.140625" style="8"/>
  </cols>
  <sheetData>
    <row r="1" spans="1:12" ht="15.75" x14ac:dyDescent="0.25">
      <c r="B1" s="5" t="s">
        <v>435</v>
      </c>
      <c r="C1" s="6"/>
      <c r="D1" s="6"/>
      <c r="E1" s="7"/>
      <c r="F1" s="6"/>
      <c r="G1" s="6"/>
    </row>
    <row r="2" spans="1:12" ht="76.5" x14ac:dyDescent="0.2">
      <c r="B2" s="12" t="s">
        <v>356</v>
      </c>
      <c r="C2" s="6" t="s">
        <v>1</v>
      </c>
      <c r="D2" s="6" t="s">
        <v>0</v>
      </c>
      <c r="E2" s="10" t="s">
        <v>56</v>
      </c>
      <c r="F2" s="10" t="s">
        <v>346</v>
      </c>
      <c r="G2" s="6" t="s">
        <v>55</v>
      </c>
      <c r="J2" s="251"/>
      <c r="L2" s="251"/>
    </row>
    <row r="3" spans="1:12" x14ac:dyDescent="0.2">
      <c r="A3" s="45" t="s">
        <v>187</v>
      </c>
      <c r="B3" s="44" t="s">
        <v>180</v>
      </c>
      <c r="C3" s="49" t="e">
        <f>#REF!+Spordiüritused!C3</f>
        <v>#REF!</v>
      </c>
      <c r="D3" s="49" t="e">
        <f>#REF!+Spordiüritused!D3</f>
        <v>#REF!</v>
      </c>
      <c r="E3" s="49" t="e">
        <f>#REF!+Spordiüritused!E3</f>
        <v>#REF!</v>
      </c>
      <c r="F3" s="49" t="e">
        <f>#REF!+Spordiüritused!F3</f>
        <v>#REF!</v>
      </c>
      <c r="G3" s="49"/>
      <c r="J3" s="244"/>
      <c r="K3" s="244"/>
      <c r="L3" s="244"/>
    </row>
    <row r="4" spans="1:12" x14ac:dyDescent="0.2">
      <c r="A4" s="11" t="s">
        <v>177</v>
      </c>
      <c r="B4" s="12" t="s">
        <v>178</v>
      </c>
      <c r="C4" s="104" t="e">
        <f>#REF!+Spordiüritused!C4</f>
        <v>#REF!</v>
      </c>
      <c r="D4" s="104" t="e">
        <f>#REF!+Spordiüritused!D4</f>
        <v>#REF!</v>
      </c>
      <c r="E4" s="104" t="e">
        <f>#REF!+Spordiüritused!E4</f>
        <v>#REF!</v>
      </c>
      <c r="F4" s="54"/>
      <c r="G4" s="54"/>
      <c r="J4" s="246"/>
      <c r="K4" s="252"/>
      <c r="L4" s="252"/>
    </row>
    <row r="5" spans="1:12" ht="15" x14ac:dyDescent="0.25">
      <c r="A5" s="11" t="s">
        <v>357</v>
      </c>
      <c r="B5" s="12" t="s">
        <v>358</v>
      </c>
      <c r="C5" s="104" t="e">
        <f>#REF!+Spordiüritused!C5</f>
        <v>#REF!</v>
      </c>
      <c r="D5" s="104" t="e">
        <f>#REF!+Spordiüritused!D5</f>
        <v>#REF!</v>
      </c>
      <c r="E5" s="104" t="e">
        <f>#REF!+Spordiüritused!E5</f>
        <v>#REF!</v>
      </c>
      <c r="F5" s="104" t="e">
        <f>#REF!+Spordiüritused!F5</f>
        <v>#REF!</v>
      </c>
      <c r="G5" s="55"/>
      <c r="J5" s="246"/>
      <c r="K5" s="246"/>
      <c r="L5" s="252"/>
    </row>
    <row r="6" spans="1:12" x14ac:dyDescent="0.2">
      <c r="A6" s="45" t="s">
        <v>184</v>
      </c>
      <c r="B6" s="44" t="s">
        <v>183</v>
      </c>
      <c r="C6" s="49" t="e">
        <f>#REF!+Spordiüritused!C6</f>
        <v>#REF!</v>
      </c>
      <c r="D6" s="49" t="e">
        <f>#REF!+Spordiüritused!D6</f>
        <v>#REF!</v>
      </c>
      <c r="E6" s="49" t="e">
        <f>#REF!+Spordiüritused!E6</f>
        <v>#REF!</v>
      </c>
      <c r="F6" s="49" t="e">
        <f>#REF!+Spordiüritused!F6</f>
        <v>#REF!</v>
      </c>
      <c r="G6" s="49"/>
      <c r="J6" s="244"/>
      <c r="K6" s="244"/>
      <c r="L6" s="244"/>
    </row>
    <row r="7" spans="1:12" x14ac:dyDescent="0.2">
      <c r="A7" s="11" t="s">
        <v>359</v>
      </c>
      <c r="B7" s="13" t="s">
        <v>360</v>
      </c>
      <c r="C7" s="104" t="e">
        <f>#REF!+Spordiüritused!C7</f>
        <v>#REF!</v>
      </c>
      <c r="D7" s="104" t="e">
        <f>#REF!+Spordiüritused!D7</f>
        <v>#REF!</v>
      </c>
      <c r="E7" s="104" t="e">
        <f>#REF!+Spordiüritused!E7</f>
        <v>#REF!</v>
      </c>
      <c r="F7" s="104" t="e">
        <f>#REF!+Spordiüritused!F7</f>
        <v>#REF!</v>
      </c>
      <c r="G7" s="15"/>
      <c r="J7" s="246"/>
      <c r="K7" s="246"/>
      <c r="L7" s="252"/>
    </row>
    <row r="8" spans="1:12" x14ac:dyDescent="0.2">
      <c r="A8" s="16" t="s">
        <v>361</v>
      </c>
      <c r="B8" s="17" t="s">
        <v>362</v>
      </c>
      <c r="C8" s="105" t="e">
        <f>#REF!+Spordiüritused!C8</f>
        <v>#REF!</v>
      </c>
      <c r="D8" s="105" t="e">
        <f>#REF!+Spordiüritused!D8</f>
        <v>#REF!</v>
      </c>
      <c r="E8" s="105" t="e">
        <f>#REF!+Spordiüritused!E8</f>
        <v>#REF!</v>
      </c>
      <c r="F8" s="56"/>
      <c r="G8" s="56"/>
      <c r="J8" s="245"/>
      <c r="K8" s="245"/>
      <c r="L8" s="64"/>
    </row>
    <row r="9" spans="1:12" x14ac:dyDescent="0.2">
      <c r="A9" s="16" t="s">
        <v>363</v>
      </c>
      <c r="B9" s="17" t="s">
        <v>364</v>
      </c>
      <c r="C9" s="105" t="e">
        <f>#REF!+Spordiüritused!C9</f>
        <v>#REF!</v>
      </c>
      <c r="D9" s="105" t="e">
        <f>#REF!+Spordiüritused!D9</f>
        <v>#REF!</v>
      </c>
      <c r="E9" s="105" t="e">
        <f>#REF!+Spordiüritused!E9</f>
        <v>#REF!</v>
      </c>
      <c r="F9" s="105" t="e">
        <f>#REF!+Spordiüritused!F9</f>
        <v>#REF!</v>
      </c>
      <c r="G9" s="56"/>
      <c r="J9" s="245"/>
      <c r="K9" s="245"/>
      <c r="L9" s="64"/>
    </row>
    <row r="10" spans="1:12" x14ac:dyDescent="0.2">
      <c r="A10" s="16" t="s">
        <v>365</v>
      </c>
      <c r="B10" s="17" t="s">
        <v>328</v>
      </c>
      <c r="C10" s="105" t="e">
        <f>#REF!+Spordiüritused!C10</f>
        <v>#REF!</v>
      </c>
      <c r="D10" s="105" t="e">
        <f>#REF!+Spordiüritused!D10</f>
        <v>#REF!</v>
      </c>
      <c r="E10" s="105" t="e">
        <f>#REF!+Spordiüritused!E10</f>
        <v>#REF!</v>
      </c>
      <c r="F10" s="56"/>
      <c r="G10" s="56"/>
      <c r="J10" s="245"/>
      <c r="K10" s="245"/>
      <c r="L10" s="64"/>
    </row>
    <row r="11" spans="1:12" x14ac:dyDescent="0.2">
      <c r="A11" s="16" t="s">
        <v>367</v>
      </c>
      <c r="B11" s="17" t="s">
        <v>368</v>
      </c>
      <c r="C11" s="105" t="e">
        <f>#REF!+Spordiüritused!C11</f>
        <v>#REF!</v>
      </c>
      <c r="D11" s="105" t="e">
        <f>#REF!+Spordiüritused!D11</f>
        <v>#REF!</v>
      </c>
      <c r="E11" s="105" t="e">
        <f>#REF!+Spordiüritused!E11</f>
        <v>#REF!</v>
      </c>
      <c r="F11" s="56"/>
      <c r="G11" s="56"/>
      <c r="J11" s="245"/>
      <c r="K11" s="245"/>
      <c r="L11" s="64"/>
    </row>
    <row r="12" spans="1:12" x14ac:dyDescent="0.2">
      <c r="A12" s="11" t="s">
        <v>369</v>
      </c>
      <c r="B12" s="12" t="s">
        <v>370</v>
      </c>
      <c r="C12" s="104" t="e">
        <f>#REF!+Spordiüritused!C12</f>
        <v>#REF!</v>
      </c>
      <c r="D12" s="104" t="e">
        <f>#REF!+Spordiüritused!D12</f>
        <v>#REF!</v>
      </c>
      <c r="E12" s="104" t="e">
        <f>#REF!+Spordiüritused!E12</f>
        <v>#REF!</v>
      </c>
      <c r="F12" s="104" t="e">
        <f>#REF!+Spordiüritused!F12</f>
        <v>#REF!</v>
      </c>
      <c r="G12" s="57"/>
      <c r="J12" s="246"/>
      <c r="K12" s="246"/>
      <c r="L12" s="252"/>
    </row>
    <row r="13" spans="1:12" x14ac:dyDescent="0.2">
      <c r="A13" s="21" t="s">
        <v>371</v>
      </c>
      <c r="B13" s="12" t="s">
        <v>202</v>
      </c>
      <c r="C13" s="104" t="e">
        <f>#REF!+Spordiüritused!C13</f>
        <v>#REF!</v>
      </c>
      <c r="D13" s="104" t="e">
        <f>#REF!+Spordiüritused!D13</f>
        <v>#REF!</v>
      </c>
      <c r="E13" s="104" t="e">
        <f>#REF!+Spordiüritused!E13</f>
        <v>#REF!</v>
      </c>
      <c r="F13" s="104" t="e">
        <f>#REF!+Spordiüritused!F13</f>
        <v>#REF!</v>
      </c>
      <c r="G13" s="57"/>
      <c r="J13" s="246"/>
      <c r="K13" s="252"/>
      <c r="L13" s="252"/>
    </row>
    <row r="14" spans="1:12" x14ac:dyDescent="0.2">
      <c r="A14" s="21" t="s">
        <v>372</v>
      </c>
      <c r="B14" s="12" t="s">
        <v>373</v>
      </c>
      <c r="C14" s="104" t="e">
        <f>#REF!+Spordiüritused!C14</f>
        <v>#REF!</v>
      </c>
      <c r="D14" s="104" t="e">
        <f>#REF!+Spordiüritused!D14</f>
        <v>#REF!</v>
      </c>
      <c r="E14" s="104" t="e">
        <f>#REF!+Spordiüritused!E14</f>
        <v>#REF!</v>
      </c>
      <c r="F14" s="57"/>
      <c r="G14" s="57"/>
      <c r="J14" s="246"/>
      <c r="K14" s="252"/>
      <c r="L14" s="252"/>
    </row>
    <row r="15" spans="1:12" x14ac:dyDescent="0.2">
      <c r="A15" s="21" t="s">
        <v>374</v>
      </c>
      <c r="B15" s="12" t="s">
        <v>375</v>
      </c>
      <c r="C15" s="104" t="e">
        <f>#REF!+Spordiüritused!C15</f>
        <v>#REF!</v>
      </c>
      <c r="D15" s="104" t="e">
        <f>#REF!+Spordiüritused!D15</f>
        <v>#REF!</v>
      </c>
      <c r="E15" s="104" t="e">
        <f>#REF!+Spordiüritused!E15</f>
        <v>#REF!</v>
      </c>
      <c r="F15" s="57"/>
      <c r="G15" s="57"/>
      <c r="J15" s="246"/>
      <c r="K15" s="252"/>
      <c r="L15" s="252"/>
    </row>
    <row r="16" spans="1:12" x14ac:dyDescent="0.2">
      <c r="A16" s="21" t="s">
        <v>376</v>
      </c>
      <c r="B16" s="12" t="s">
        <v>377</v>
      </c>
      <c r="C16" s="104" t="e">
        <f>#REF!+Spordiüritused!C16</f>
        <v>#REF!</v>
      </c>
      <c r="D16" s="104" t="e">
        <f>#REF!+Spordiüritused!D16</f>
        <v>#REF!</v>
      </c>
      <c r="E16" s="104" t="e">
        <f>#REF!+Spordiüritused!E16</f>
        <v>#REF!</v>
      </c>
      <c r="F16" s="57"/>
      <c r="G16" s="57"/>
      <c r="J16" s="246"/>
      <c r="K16" s="252"/>
      <c r="L16" s="252"/>
    </row>
    <row r="17" spans="1:12" x14ac:dyDescent="0.2">
      <c r="A17" s="11" t="s">
        <v>378</v>
      </c>
      <c r="B17" s="12" t="s">
        <v>379</v>
      </c>
      <c r="C17" s="104" t="e">
        <f>#REF!+Spordiüritused!C17</f>
        <v>#REF!</v>
      </c>
      <c r="D17" s="104" t="e">
        <f>#REF!+Spordiüritused!D17</f>
        <v>#REF!</v>
      </c>
      <c r="E17" s="104" t="e">
        <f>#REF!+Spordiüritused!E17</f>
        <v>#REF!</v>
      </c>
      <c r="F17" s="20" t="e">
        <f>SUM(F18:F19)</f>
        <v>#REF!</v>
      </c>
      <c r="G17" s="20"/>
      <c r="J17" s="246"/>
      <c r="K17" s="246"/>
      <c r="L17" s="252"/>
    </row>
    <row r="18" spans="1:12" x14ac:dyDescent="0.2">
      <c r="A18" s="16" t="s">
        <v>380</v>
      </c>
      <c r="B18" s="17" t="s">
        <v>381</v>
      </c>
      <c r="C18" s="105" t="e">
        <f>#REF!+Spordiüritused!C18</f>
        <v>#REF!</v>
      </c>
      <c r="D18" s="105" t="e">
        <f>#REF!+Spordiüritused!D18</f>
        <v>#REF!</v>
      </c>
      <c r="E18" s="105" t="e">
        <f>#REF!+Spordiüritused!E18</f>
        <v>#REF!</v>
      </c>
      <c r="F18" s="18">
        <f>F8*33%</f>
        <v>0</v>
      </c>
      <c r="G18" s="18"/>
      <c r="J18" s="245"/>
      <c r="K18" s="64"/>
      <c r="L18" s="64"/>
    </row>
    <row r="19" spans="1:12" x14ac:dyDescent="0.2">
      <c r="A19" s="16" t="s">
        <v>382</v>
      </c>
      <c r="B19" s="17" t="s">
        <v>383</v>
      </c>
      <c r="C19" s="105" t="e">
        <f>#REF!+Spordiüritused!C19</f>
        <v>#REF!</v>
      </c>
      <c r="D19" s="105" t="e">
        <f>#REF!+Spordiüritused!D19</f>
        <v>#REF!</v>
      </c>
      <c r="E19" s="105" t="e">
        <f>#REF!+Spordiüritused!E19</f>
        <v>#REF!</v>
      </c>
      <c r="F19" s="18" t="e">
        <f>(F9+F10+F11+F12)*33%</f>
        <v>#REF!</v>
      </c>
      <c r="G19" s="18"/>
      <c r="J19" s="245"/>
      <c r="K19" s="245"/>
      <c r="L19" s="64"/>
    </row>
    <row r="20" spans="1:12" x14ac:dyDescent="0.2">
      <c r="A20" s="11" t="s">
        <v>384</v>
      </c>
      <c r="B20" s="12" t="s">
        <v>385</v>
      </c>
      <c r="C20" s="104" t="e">
        <f>#REF!+Spordiüritused!C20</f>
        <v>#REF!</v>
      </c>
      <c r="D20" s="104" t="e">
        <f>#REF!+Spordiüritused!D20</f>
        <v>#REF!</v>
      </c>
      <c r="E20" s="104" t="e">
        <f>#REF!+Spordiüritused!E20</f>
        <v>#REF!</v>
      </c>
      <c r="F20" s="20" t="e">
        <f>SUM(F21:F22)</f>
        <v>#REF!</v>
      </c>
      <c r="G20" s="20"/>
      <c r="J20" s="246"/>
      <c r="K20" s="246"/>
      <c r="L20" s="252"/>
    </row>
    <row r="21" spans="1:12" x14ac:dyDescent="0.2">
      <c r="A21" s="16" t="s">
        <v>386</v>
      </c>
      <c r="B21" s="17" t="s">
        <v>387</v>
      </c>
      <c r="C21" s="105" t="e">
        <f>#REF!+Spordiüritused!C21</f>
        <v>#REF!</v>
      </c>
      <c r="D21" s="105" t="e">
        <f>#REF!+Spordiüritused!D21</f>
        <v>#REF!</v>
      </c>
      <c r="E21" s="105" t="e">
        <f>#REF!+Spordiüritused!E21</f>
        <v>#REF!</v>
      </c>
      <c r="F21" s="18">
        <f>F8*1.4%</f>
        <v>0</v>
      </c>
      <c r="G21" s="18"/>
      <c r="J21" s="245"/>
      <c r="K21" s="64"/>
      <c r="L21" s="64"/>
    </row>
    <row r="22" spans="1:12" x14ac:dyDescent="0.2">
      <c r="A22" s="16" t="s">
        <v>388</v>
      </c>
      <c r="B22" s="17" t="s">
        <v>389</v>
      </c>
      <c r="C22" s="105" t="e">
        <f>#REF!+Spordiüritused!C22</f>
        <v>#REF!</v>
      </c>
      <c r="D22" s="105" t="e">
        <f>#REF!+Spordiüritused!D22</f>
        <v>#REF!</v>
      </c>
      <c r="E22" s="105" t="e">
        <f>#REF!+Spordiüritused!E22</f>
        <v>#REF!</v>
      </c>
      <c r="F22" s="18" t="e">
        <f>(F9+F10+F11+F12)*1.4%</f>
        <v>#REF!</v>
      </c>
      <c r="G22" s="18"/>
      <c r="J22" s="245"/>
      <c r="K22" s="245"/>
      <c r="L22" s="64"/>
    </row>
    <row r="23" spans="1:12" s="39" customFormat="1" x14ac:dyDescent="0.2">
      <c r="A23" s="45" t="s">
        <v>186</v>
      </c>
      <c r="B23" s="44" t="s">
        <v>185</v>
      </c>
      <c r="C23" s="49" t="e">
        <f>#REF!+Spordiüritused!C23</f>
        <v>#REF!</v>
      </c>
      <c r="D23" s="49" t="e">
        <f>#REF!+Spordiüritused!D23</f>
        <v>#REF!</v>
      </c>
      <c r="E23" s="49" t="e">
        <f>#REF!+Spordiüritused!E23</f>
        <v>#REF!</v>
      </c>
      <c r="F23" s="49">
        <f>F24+F34+F37+F41+F52+F58+F65+F72+F79+F80+F81+F85+F86+F92+F93+F94+F95</f>
        <v>0</v>
      </c>
      <c r="G23" s="49"/>
      <c r="J23" s="247"/>
      <c r="K23" s="247"/>
      <c r="L23" s="253"/>
    </row>
    <row r="24" spans="1:12" x14ac:dyDescent="0.2">
      <c r="A24" s="11" t="s">
        <v>390</v>
      </c>
      <c r="B24" s="12" t="s">
        <v>391</v>
      </c>
      <c r="C24" s="104" t="e">
        <f>#REF!+Spordiüritused!C24</f>
        <v>#REF!</v>
      </c>
      <c r="D24" s="104" t="e">
        <f>#REF!+Spordiüritused!D24</f>
        <v>#REF!</v>
      </c>
      <c r="E24" s="104" t="e">
        <f>#REF!+Spordiüritused!E24</f>
        <v>#REF!</v>
      </c>
      <c r="F24" s="20">
        <f>SUM(F25:F33)</f>
        <v>0</v>
      </c>
      <c r="G24" s="20"/>
      <c r="J24" s="246"/>
      <c r="K24" s="246"/>
      <c r="L24" s="252"/>
    </row>
    <row r="25" spans="1:12" x14ac:dyDescent="0.2">
      <c r="A25" s="16" t="s">
        <v>392</v>
      </c>
      <c r="B25" s="17" t="s">
        <v>393</v>
      </c>
      <c r="C25" s="105" t="e">
        <f>#REF!+Spordiüritused!C25</f>
        <v>#REF!</v>
      </c>
      <c r="D25" s="105" t="e">
        <f>#REF!+Spordiüritused!D25</f>
        <v>#REF!</v>
      </c>
      <c r="E25" s="105" t="e">
        <f>#REF!+Spordiüritused!E25</f>
        <v>#REF!</v>
      </c>
      <c r="F25" s="56"/>
      <c r="G25" s="56"/>
      <c r="J25" s="245"/>
      <c r="K25" s="64"/>
      <c r="L25" s="64"/>
    </row>
    <row r="26" spans="1:12" x14ac:dyDescent="0.2">
      <c r="A26" s="16" t="s">
        <v>394</v>
      </c>
      <c r="B26" s="17" t="s">
        <v>395</v>
      </c>
      <c r="C26" s="105" t="e">
        <f>#REF!+Spordiüritused!C26</f>
        <v>#REF!</v>
      </c>
      <c r="D26" s="105" t="e">
        <f>#REF!+Spordiüritused!D26</f>
        <v>#REF!</v>
      </c>
      <c r="E26" s="105" t="e">
        <f>#REF!+Spordiüritused!E26</f>
        <v>#REF!</v>
      </c>
      <c r="F26" s="56"/>
      <c r="G26" s="56"/>
      <c r="J26" s="245"/>
      <c r="K26" s="64"/>
      <c r="L26" s="64"/>
    </row>
    <row r="27" spans="1:12" x14ac:dyDescent="0.2">
      <c r="A27" s="16" t="s">
        <v>396</v>
      </c>
      <c r="B27" s="17" t="s">
        <v>397</v>
      </c>
      <c r="C27" s="105" t="e">
        <f>#REF!+Spordiüritused!C27</f>
        <v>#REF!</v>
      </c>
      <c r="D27" s="105" t="e">
        <f>#REF!+Spordiüritused!D27</f>
        <v>#REF!</v>
      </c>
      <c r="E27" s="105" t="e">
        <f>#REF!+Spordiüritused!E27</f>
        <v>#REF!</v>
      </c>
      <c r="F27" s="56"/>
      <c r="G27" s="56"/>
      <c r="J27" s="245"/>
      <c r="K27" s="64"/>
      <c r="L27" s="64"/>
    </row>
    <row r="28" spans="1:12" x14ac:dyDescent="0.2">
      <c r="A28" s="16" t="s">
        <v>398</v>
      </c>
      <c r="B28" s="17" t="s">
        <v>399</v>
      </c>
      <c r="C28" s="105" t="e">
        <f>#REF!+Spordiüritused!C28</f>
        <v>#REF!</v>
      </c>
      <c r="D28" s="105" t="e">
        <f>#REF!+Spordiüritused!D28</f>
        <v>#REF!</v>
      </c>
      <c r="E28" s="105" t="e">
        <f>#REF!+Spordiüritused!E28</f>
        <v>#REF!</v>
      </c>
      <c r="F28" s="56"/>
      <c r="G28" s="56"/>
      <c r="J28" s="245"/>
      <c r="K28" s="64"/>
      <c r="L28" s="64"/>
    </row>
    <row r="29" spans="1:12" x14ac:dyDescent="0.2">
      <c r="A29" s="16" t="s">
        <v>400</v>
      </c>
      <c r="B29" s="17" t="s">
        <v>401</v>
      </c>
      <c r="C29" s="105" t="e">
        <f>#REF!+Spordiüritused!C29</f>
        <v>#REF!</v>
      </c>
      <c r="D29" s="105" t="e">
        <f>#REF!+Spordiüritused!D29</f>
        <v>#REF!</v>
      </c>
      <c r="E29" s="105" t="e">
        <f>#REF!+Spordiüritused!E29</f>
        <v>#REF!</v>
      </c>
      <c r="F29" s="56"/>
      <c r="G29" s="56"/>
      <c r="J29" s="245"/>
      <c r="K29" s="64"/>
      <c r="L29" s="64"/>
    </row>
    <row r="30" spans="1:12" x14ac:dyDescent="0.2">
      <c r="A30" s="16" t="s">
        <v>402</v>
      </c>
      <c r="B30" s="17" t="s">
        <v>403</v>
      </c>
      <c r="C30" s="105" t="e">
        <f>#REF!+Spordiüritused!C30</f>
        <v>#REF!</v>
      </c>
      <c r="D30" s="105" t="e">
        <f>#REF!+Spordiüritused!D30</f>
        <v>#REF!</v>
      </c>
      <c r="E30" s="105" t="e">
        <f>#REF!+Spordiüritused!E30</f>
        <v>#REF!</v>
      </c>
      <c r="F30" s="56"/>
      <c r="G30" s="56"/>
      <c r="J30" s="245"/>
      <c r="K30" s="64"/>
      <c r="L30" s="64"/>
    </row>
    <row r="31" spans="1:12" x14ac:dyDescent="0.2">
      <c r="A31" s="16" t="s">
        <v>404</v>
      </c>
      <c r="B31" s="17" t="s">
        <v>405</v>
      </c>
      <c r="C31" s="105" t="e">
        <f>#REF!+Spordiüritused!C31</f>
        <v>#REF!</v>
      </c>
      <c r="D31" s="105" t="e">
        <f>#REF!+Spordiüritused!D31</f>
        <v>#REF!</v>
      </c>
      <c r="E31" s="105" t="e">
        <f>#REF!+Spordiüritused!E31</f>
        <v>#REF!</v>
      </c>
      <c r="F31" s="56"/>
      <c r="G31" s="56"/>
      <c r="J31" s="245"/>
      <c r="K31" s="64"/>
      <c r="L31" s="64"/>
    </row>
    <row r="32" spans="1:12" x14ac:dyDescent="0.2">
      <c r="A32" s="16" t="s">
        <v>406</v>
      </c>
      <c r="B32" s="17" t="s">
        <v>407</v>
      </c>
      <c r="C32" s="105" t="e">
        <f>#REF!+Spordiüritused!C32</f>
        <v>#REF!</v>
      </c>
      <c r="D32" s="105" t="e">
        <f>#REF!+Spordiüritused!D32</f>
        <v>#REF!</v>
      </c>
      <c r="E32" s="105" t="e">
        <f>#REF!+Spordiüritused!E32</f>
        <v>#REF!</v>
      </c>
      <c r="F32" s="56"/>
      <c r="G32" s="56"/>
      <c r="J32" s="245"/>
      <c r="K32" s="64"/>
      <c r="L32" s="64"/>
    </row>
    <row r="33" spans="1:12" x14ac:dyDescent="0.2">
      <c r="A33" s="16" t="s">
        <v>408</v>
      </c>
      <c r="B33" s="17" t="s">
        <v>409</v>
      </c>
      <c r="C33" s="105" t="e">
        <f>#REF!+Spordiüritused!C33</f>
        <v>#REF!</v>
      </c>
      <c r="D33" s="105" t="e">
        <f>#REF!+Spordiüritused!D33</f>
        <v>#REF!</v>
      </c>
      <c r="E33" s="105" t="e">
        <f>#REF!+Spordiüritused!E33</f>
        <v>#REF!</v>
      </c>
      <c r="F33" s="56"/>
      <c r="G33" s="56"/>
      <c r="J33" s="245"/>
      <c r="K33" s="64"/>
      <c r="L33" s="64"/>
    </row>
    <row r="34" spans="1:12" x14ac:dyDescent="0.2">
      <c r="A34" s="11" t="s">
        <v>410</v>
      </c>
      <c r="B34" s="12" t="s">
        <v>411</v>
      </c>
      <c r="C34" s="104" t="e">
        <f>#REF!+Spordiüritused!C34</f>
        <v>#REF!</v>
      </c>
      <c r="D34" s="104" t="e">
        <f>#REF!+Spordiüritused!D34</f>
        <v>#REF!</v>
      </c>
      <c r="E34" s="104" t="e">
        <f>#REF!+Spordiüritused!E34</f>
        <v>#REF!</v>
      </c>
      <c r="F34" s="20">
        <f>SUM(F35:F36)</f>
        <v>0</v>
      </c>
      <c r="G34" s="20"/>
      <c r="J34" s="246"/>
      <c r="K34" s="246"/>
      <c r="L34" s="246"/>
    </row>
    <row r="35" spans="1:12" x14ac:dyDescent="0.2">
      <c r="A35" s="16" t="s">
        <v>412</v>
      </c>
      <c r="B35" s="17" t="s">
        <v>413</v>
      </c>
      <c r="C35" s="105" t="e">
        <f>#REF!+Spordiüritused!C35</f>
        <v>#REF!</v>
      </c>
      <c r="D35" s="105" t="e">
        <f>#REF!+Spordiüritused!D35</f>
        <v>#REF!</v>
      </c>
      <c r="E35" s="105" t="e">
        <f>#REF!+Spordiüritused!E35</f>
        <v>#REF!</v>
      </c>
      <c r="F35" s="51"/>
      <c r="G35" s="51"/>
      <c r="J35" s="245"/>
      <c r="K35" s="240"/>
      <c r="L35" s="240"/>
    </row>
    <row r="36" spans="1:12" x14ac:dyDescent="0.2">
      <c r="A36" s="16" t="s">
        <v>414</v>
      </c>
      <c r="B36" s="17" t="s">
        <v>415</v>
      </c>
      <c r="C36" s="105" t="e">
        <f>#REF!+Spordiüritused!C36</f>
        <v>#REF!</v>
      </c>
      <c r="D36" s="105" t="e">
        <f>#REF!+Spordiüritused!D36</f>
        <v>#REF!</v>
      </c>
      <c r="E36" s="105" t="e">
        <f>#REF!+Spordiüritused!E36</f>
        <v>#REF!</v>
      </c>
      <c r="F36" s="51"/>
      <c r="G36" s="51"/>
      <c r="J36" s="245"/>
      <c r="K36" s="240"/>
      <c r="L36" s="240"/>
    </row>
    <row r="37" spans="1:12" x14ac:dyDescent="0.2">
      <c r="A37" s="11" t="s">
        <v>416</v>
      </c>
      <c r="B37" s="12" t="s">
        <v>417</v>
      </c>
      <c r="C37" s="104" t="e">
        <f>#REF!+Spordiüritused!C37</f>
        <v>#REF!</v>
      </c>
      <c r="D37" s="104" t="e">
        <f>#REF!+Spordiüritused!D37</f>
        <v>#REF!</v>
      </c>
      <c r="E37" s="104" t="e">
        <f>#REF!+Spordiüritused!E37</f>
        <v>#REF!</v>
      </c>
      <c r="F37" s="20">
        <f>SUM(F38:F40)</f>
        <v>0</v>
      </c>
      <c r="G37" s="20"/>
      <c r="J37" s="246"/>
      <c r="K37" s="246"/>
      <c r="L37" s="252"/>
    </row>
    <row r="38" spans="1:12" x14ac:dyDescent="0.2">
      <c r="A38" s="16" t="s">
        <v>418</v>
      </c>
      <c r="B38" s="17" t="s">
        <v>419</v>
      </c>
      <c r="C38" s="105" t="e">
        <f>#REF!+Spordiüritused!C38</f>
        <v>#REF!</v>
      </c>
      <c r="D38" s="105" t="e">
        <f>#REF!+Spordiüritused!D38</f>
        <v>#REF!</v>
      </c>
      <c r="E38" s="105" t="e">
        <f>#REF!+Spordiüritused!E38</f>
        <v>#REF!</v>
      </c>
      <c r="F38" s="51"/>
      <c r="G38" s="51"/>
      <c r="J38" s="245"/>
      <c r="K38" s="64"/>
      <c r="L38" s="64"/>
    </row>
    <row r="39" spans="1:12" x14ac:dyDescent="0.2">
      <c r="A39" s="16" t="s">
        <v>420</v>
      </c>
      <c r="B39" s="17" t="s">
        <v>421</v>
      </c>
      <c r="C39" s="105" t="e">
        <f>#REF!+Spordiüritused!C39</f>
        <v>#REF!</v>
      </c>
      <c r="D39" s="105" t="e">
        <f>#REF!+Spordiüritused!D39</f>
        <v>#REF!</v>
      </c>
      <c r="E39" s="105" t="e">
        <f>#REF!+Spordiüritused!E39</f>
        <v>#REF!</v>
      </c>
      <c r="F39" s="51"/>
      <c r="G39" s="51"/>
      <c r="J39" s="245"/>
      <c r="K39" s="64"/>
      <c r="L39" s="64"/>
    </row>
    <row r="40" spans="1:12" x14ac:dyDescent="0.2">
      <c r="A40" s="16" t="s">
        <v>422</v>
      </c>
      <c r="B40" s="17" t="s">
        <v>423</v>
      </c>
      <c r="C40" s="105" t="e">
        <f>#REF!+Spordiüritused!C40</f>
        <v>#REF!</v>
      </c>
      <c r="D40" s="105" t="e">
        <f>#REF!+Spordiüritused!D40</f>
        <v>#REF!</v>
      </c>
      <c r="E40" s="105" t="e">
        <f>#REF!+Spordiüritused!E40</f>
        <v>#REF!</v>
      </c>
      <c r="F40" s="51"/>
      <c r="G40" s="51"/>
      <c r="J40" s="245"/>
      <c r="K40" s="64"/>
      <c r="L40" s="64"/>
    </row>
    <row r="41" spans="1:12" x14ac:dyDescent="0.2">
      <c r="A41" s="11" t="s">
        <v>424</v>
      </c>
      <c r="B41" s="12" t="s">
        <v>425</v>
      </c>
      <c r="C41" s="104" t="e">
        <f>#REF!+Spordiüritused!C41</f>
        <v>#REF!</v>
      </c>
      <c r="D41" s="104" t="e">
        <f>#REF!+Spordiüritused!D41</f>
        <v>#REF!</v>
      </c>
      <c r="E41" s="104" t="e">
        <f>#REF!+Spordiüritused!E41</f>
        <v>#REF!</v>
      </c>
      <c r="F41" s="20">
        <f>SUM(F43:F51)</f>
        <v>0</v>
      </c>
      <c r="G41" s="20"/>
      <c r="J41" s="246"/>
      <c r="K41" s="246"/>
      <c r="L41" s="252"/>
    </row>
    <row r="42" spans="1:12" x14ac:dyDescent="0.2">
      <c r="A42" s="237" t="s">
        <v>253</v>
      </c>
      <c r="B42" s="238" t="s">
        <v>254</v>
      </c>
      <c r="C42" s="105"/>
      <c r="D42" s="105"/>
      <c r="E42" s="105"/>
      <c r="F42" s="23"/>
      <c r="G42" s="23"/>
      <c r="J42" s="245"/>
      <c r="K42" s="245"/>
      <c r="L42" s="64"/>
    </row>
    <row r="43" spans="1:12" x14ac:dyDescent="0.2">
      <c r="A43" s="16" t="s">
        <v>426</v>
      </c>
      <c r="B43" s="17" t="s">
        <v>427</v>
      </c>
      <c r="C43" s="105" t="e">
        <f>#REF!+Spordiüritused!C43</f>
        <v>#REF!</v>
      </c>
      <c r="D43" s="105" t="e">
        <f>#REF!+Spordiüritused!D43</f>
        <v>#REF!</v>
      </c>
      <c r="E43" s="105" t="e">
        <f>#REF!+Spordiüritused!E43</f>
        <v>#REF!</v>
      </c>
      <c r="F43" s="56"/>
      <c r="G43" s="56"/>
      <c r="J43" s="245"/>
      <c r="K43" s="245"/>
      <c r="L43" s="64"/>
    </row>
    <row r="44" spans="1:12" x14ac:dyDescent="0.2">
      <c r="A44" s="16" t="s">
        <v>428</v>
      </c>
      <c r="B44" s="17" t="s">
        <v>2</v>
      </c>
      <c r="C44" s="105" t="e">
        <f>#REF!+Spordiüritused!C44</f>
        <v>#REF!</v>
      </c>
      <c r="D44" s="105" t="e">
        <f>#REF!+Spordiüritused!D44</f>
        <v>#REF!</v>
      </c>
      <c r="E44" s="105" t="e">
        <f>#REF!+Spordiüritused!E44</f>
        <v>#REF!</v>
      </c>
      <c r="F44" s="56"/>
      <c r="G44" s="56"/>
      <c r="J44" s="245"/>
      <c r="K44" s="245"/>
      <c r="L44" s="64"/>
    </row>
    <row r="45" spans="1:12" x14ac:dyDescent="0.2">
      <c r="A45" s="16" t="s">
        <v>3</v>
      </c>
      <c r="B45" s="17" t="s">
        <v>4</v>
      </c>
      <c r="C45" s="105" t="e">
        <f>#REF!+Spordiüritused!C45</f>
        <v>#REF!</v>
      </c>
      <c r="D45" s="105" t="e">
        <f>#REF!+Spordiüritused!D45</f>
        <v>#REF!</v>
      </c>
      <c r="E45" s="105" t="e">
        <f>#REF!+Spordiüritused!E45</f>
        <v>#REF!</v>
      </c>
      <c r="F45" s="56"/>
      <c r="G45" s="56"/>
      <c r="J45" s="245"/>
      <c r="K45" s="245"/>
      <c r="L45" s="64"/>
    </row>
    <row r="46" spans="1:12" x14ac:dyDescent="0.2">
      <c r="A46" s="16" t="s">
        <v>5</v>
      </c>
      <c r="B46" s="17" t="s">
        <v>6</v>
      </c>
      <c r="C46" s="105" t="e">
        <f>#REF!+Spordiüritused!C46</f>
        <v>#REF!</v>
      </c>
      <c r="D46" s="105" t="e">
        <f>#REF!+Spordiüritused!D46</f>
        <v>#REF!</v>
      </c>
      <c r="E46" s="105" t="e">
        <f>#REF!+Spordiüritused!E46</f>
        <v>#REF!</v>
      </c>
      <c r="F46" s="56"/>
      <c r="G46" s="56"/>
      <c r="J46" s="245"/>
      <c r="K46" s="245"/>
      <c r="L46" s="64"/>
    </row>
    <row r="47" spans="1:12" x14ac:dyDescent="0.2">
      <c r="A47" s="16" t="s">
        <v>7</v>
      </c>
      <c r="B47" s="17" t="s">
        <v>8</v>
      </c>
      <c r="C47" s="105" t="e">
        <f>#REF!+Spordiüritused!C47</f>
        <v>#REF!</v>
      </c>
      <c r="D47" s="105" t="e">
        <f>#REF!+Spordiüritused!D47</f>
        <v>#REF!</v>
      </c>
      <c r="E47" s="105" t="e">
        <f>#REF!+Spordiüritused!E47</f>
        <v>#REF!</v>
      </c>
      <c r="F47" s="56"/>
      <c r="G47" s="56"/>
      <c r="J47" s="245"/>
      <c r="K47" s="245"/>
      <c r="L47" s="64"/>
    </row>
    <row r="48" spans="1:12" x14ac:dyDescent="0.2">
      <c r="A48" s="16" t="s">
        <v>9</v>
      </c>
      <c r="B48" s="17" t="s">
        <v>10</v>
      </c>
      <c r="C48" s="105" t="e">
        <f>#REF!+Spordiüritused!C48</f>
        <v>#REF!</v>
      </c>
      <c r="D48" s="105" t="e">
        <f>#REF!+Spordiüritused!D48</f>
        <v>#REF!</v>
      </c>
      <c r="E48" s="105" t="e">
        <f>#REF!+Spordiüritused!E48</f>
        <v>#REF!</v>
      </c>
      <c r="F48" s="56"/>
      <c r="G48" s="56"/>
      <c r="J48" s="245"/>
      <c r="K48" s="245"/>
      <c r="L48" s="64"/>
    </row>
    <row r="49" spans="1:12" x14ac:dyDescent="0.2">
      <c r="A49" s="16" t="s">
        <v>11</v>
      </c>
      <c r="B49" s="17" t="s">
        <v>12</v>
      </c>
      <c r="C49" s="105" t="e">
        <f>#REF!+Spordiüritused!C49</f>
        <v>#REF!</v>
      </c>
      <c r="D49" s="105" t="e">
        <f>#REF!+Spordiüritused!D49</f>
        <v>#REF!</v>
      </c>
      <c r="E49" s="105" t="e">
        <f>#REF!+Spordiüritused!E49</f>
        <v>#REF!</v>
      </c>
      <c r="F49" s="56"/>
      <c r="G49" s="56"/>
      <c r="J49" s="245"/>
      <c r="K49" s="245"/>
      <c r="L49" s="64"/>
    </row>
    <row r="50" spans="1:12" x14ac:dyDescent="0.2">
      <c r="A50" s="16" t="s">
        <v>13</v>
      </c>
      <c r="B50" s="17" t="s">
        <v>14</v>
      </c>
      <c r="C50" s="105" t="e">
        <f>#REF!+Spordiüritused!C50</f>
        <v>#REF!</v>
      </c>
      <c r="D50" s="105" t="e">
        <f>#REF!+Spordiüritused!D50</f>
        <v>#REF!</v>
      </c>
      <c r="E50" s="105" t="e">
        <f>#REF!+Spordiüritused!E50</f>
        <v>#REF!</v>
      </c>
      <c r="F50" s="56"/>
      <c r="G50" s="56"/>
      <c r="J50" s="245"/>
      <c r="K50" s="245"/>
      <c r="L50" s="64"/>
    </row>
    <row r="51" spans="1:12" x14ac:dyDescent="0.2">
      <c r="A51" s="16" t="s">
        <v>15</v>
      </c>
      <c r="B51" s="17" t="s">
        <v>16</v>
      </c>
      <c r="C51" s="105" t="e">
        <f>#REF!+Spordiüritused!C51</f>
        <v>#REF!</v>
      </c>
      <c r="D51" s="105" t="e">
        <f>#REF!+Spordiüritused!D51</f>
        <v>#REF!</v>
      </c>
      <c r="E51" s="105" t="e">
        <f>#REF!+Spordiüritused!E51</f>
        <v>#REF!</v>
      </c>
      <c r="F51" s="56"/>
      <c r="G51" s="56"/>
      <c r="J51" s="245"/>
      <c r="K51" s="245"/>
      <c r="L51" s="64"/>
    </row>
    <row r="52" spans="1:12" x14ac:dyDescent="0.2">
      <c r="A52" s="11" t="s">
        <v>17</v>
      </c>
      <c r="B52" s="12" t="s">
        <v>18</v>
      </c>
      <c r="C52" s="104" t="e">
        <f>#REF!+Spordiüritused!C52</f>
        <v>#REF!</v>
      </c>
      <c r="D52" s="104" t="e">
        <f>#REF!+Spordiüritused!D52</f>
        <v>#REF!</v>
      </c>
      <c r="E52" s="104" t="e">
        <f>#REF!+Spordiüritused!E52</f>
        <v>#REF!</v>
      </c>
      <c r="F52" s="20">
        <f>SUM(F54:F57)</f>
        <v>0</v>
      </c>
      <c r="G52" s="20"/>
      <c r="J52" s="246"/>
      <c r="K52" s="246"/>
      <c r="L52" s="246"/>
    </row>
    <row r="53" spans="1:12" x14ac:dyDescent="0.2">
      <c r="A53" s="154" t="s">
        <v>25</v>
      </c>
      <c r="B53" s="155" t="s">
        <v>26</v>
      </c>
      <c r="C53" s="105" t="e">
        <f>#REF!+Spordiüritused!C53</f>
        <v>#REF!</v>
      </c>
      <c r="D53" s="105" t="e">
        <f>#REF!+Spordiüritused!D53</f>
        <v>#REF!</v>
      </c>
      <c r="E53" s="105" t="e">
        <f>#REF!+Spordiüritused!E53</f>
        <v>#REF!</v>
      </c>
      <c r="F53" s="23"/>
      <c r="G53" s="23"/>
      <c r="J53" s="245"/>
      <c r="K53" s="245"/>
      <c r="L53" s="64"/>
    </row>
    <row r="54" spans="1:12" x14ac:dyDescent="0.2">
      <c r="A54" s="16" t="s">
        <v>19</v>
      </c>
      <c r="B54" s="17" t="s">
        <v>6</v>
      </c>
      <c r="C54" s="105" t="e">
        <f>#REF!+Spordiüritused!C54</f>
        <v>#REF!</v>
      </c>
      <c r="D54" s="105" t="e">
        <f>#REF!+Spordiüritused!D54</f>
        <v>#REF!</v>
      </c>
      <c r="E54" s="105" t="e">
        <f>#REF!+Spordiüritused!E54</f>
        <v>#REF!</v>
      </c>
      <c r="F54" s="51"/>
      <c r="G54" s="51"/>
      <c r="J54" s="245"/>
      <c r="K54" s="245"/>
      <c r="L54" s="64"/>
    </row>
    <row r="55" spans="1:12" x14ac:dyDescent="0.2">
      <c r="A55" s="16" t="s">
        <v>20</v>
      </c>
      <c r="B55" s="17" t="s">
        <v>8</v>
      </c>
      <c r="C55" s="105" t="e">
        <f>#REF!+Spordiüritused!C55</f>
        <v>#REF!</v>
      </c>
      <c r="D55" s="105" t="e">
        <f>#REF!+Spordiüritused!D55</f>
        <v>#REF!</v>
      </c>
      <c r="E55" s="105" t="e">
        <f>#REF!+Spordiüritused!E55</f>
        <v>#REF!</v>
      </c>
      <c r="F55" s="51"/>
      <c r="G55" s="51"/>
      <c r="J55" s="245"/>
      <c r="K55" s="245"/>
      <c r="L55" s="64"/>
    </row>
    <row r="56" spans="1:12" x14ac:dyDescent="0.2">
      <c r="A56" s="16" t="s">
        <v>21</v>
      </c>
      <c r="B56" s="17" t="s">
        <v>10</v>
      </c>
      <c r="C56" s="105" t="e">
        <f>#REF!+Spordiüritused!C56</f>
        <v>#REF!</v>
      </c>
      <c r="D56" s="105" t="e">
        <f>#REF!+Spordiüritused!D56</f>
        <v>#REF!</v>
      </c>
      <c r="E56" s="105" t="e">
        <f>#REF!+Spordiüritused!E56</f>
        <v>#REF!</v>
      </c>
      <c r="F56" s="51"/>
      <c r="G56" s="51"/>
      <c r="J56" s="245"/>
      <c r="K56" s="245"/>
      <c r="L56" s="64"/>
    </row>
    <row r="57" spans="1:12" x14ac:dyDescent="0.2">
      <c r="A57" s="16" t="s">
        <v>22</v>
      </c>
      <c r="B57" s="17" t="s">
        <v>16</v>
      </c>
      <c r="C57" s="105" t="e">
        <f>#REF!+Spordiüritused!C57</f>
        <v>#REF!</v>
      </c>
      <c r="D57" s="105" t="e">
        <f>#REF!+Spordiüritused!D57</f>
        <v>#REF!</v>
      </c>
      <c r="E57" s="105" t="e">
        <f>#REF!+Spordiüritused!E57</f>
        <v>#REF!</v>
      </c>
      <c r="F57" s="51"/>
      <c r="G57" s="51"/>
      <c r="J57" s="245"/>
      <c r="K57" s="245"/>
      <c r="L57" s="64"/>
    </row>
    <row r="58" spans="1:12" x14ac:dyDescent="0.2">
      <c r="A58" s="11" t="s">
        <v>23</v>
      </c>
      <c r="B58" s="12" t="s">
        <v>24</v>
      </c>
      <c r="C58" s="104" t="e">
        <f>#REF!+Spordiüritused!C58</f>
        <v>#REF!</v>
      </c>
      <c r="D58" s="104" t="e">
        <f>#REF!+Spordiüritused!D58</f>
        <v>#REF!</v>
      </c>
      <c r="E58" s="104" t="e">
        <f>#REF!+Spordiüritused!E58</f>
        <v>#REF!</v>
      </c>
      <c r="F58" s="20">
        <f>SUM(F59:F64)</f>
        <v>0</v>
      </c>
      <c r="G58" s="20"/>
      <c r="J58" s="246"/>
      <c r="K58" s="246"/>
      <c r="L58" s="252"/>
    </row>
    <row r="59" spans="1:12" x14ac:dyDescent="0.2">
      <c r="A59" s="16" t="s">
        <v>25</v>
      </c>
      <c r="B59" s="17" t="s">
        <v>26</v>
      </c>
      <c r="C59" s="105" t="e">
        <f>#REF!+Spordiüritused!C59</f>
        <v>#REF!</v>
      </c>
      <c r="D59" s="105" t="e">
        <f>#REF!+Spordiüritused!D59</f>
        <v>#REF!</v>
      </c>
      <c r="E59" s="105" t="e">
        <f>#REF!+Spordiüritused!E59</f>
        <v>#REF!</v>
      </c>
      <c r="F59" s="56"/>
      <c r="G59" s="56"/>
      <c r="J59" s="245"/>
      <c r="K59" s="245"/>
      <c r="L59" s="64"/>
    </row>
    <row r="60" spans="1:12" x14ac:dyDescent="0.2">
      <c r="A60" s="16" t="s">
        <v>27</v>
      </c>
      <c r="B60" s="17" t="s">
        <v>28</v>
      </c>
      <c r="C60" s="105" t="e">
        <f>#REF!+Spordiüritused!C60</f>
        <v>#REF!</v>
      </c>
      <c r="D60" s="105" t="e">
        <f>#REF!+Spordiüritused!D60</f>
        <v>#REF!</v>
      </c>
      <c r="E60" s="105" t="e">
        <f>#REF!+Spordiüritused!E60</f>
        <v>#REF!</v>
      </c>
      <c r="F60" s="56"/>
      <c r="G60" s="56"/>
      <c r="J60" s="245"/>
      <c r="K60" s="245"/>
      <c r="L60" s="64"/>
    </row>
    <row r="61" spans="1:12" x14ac:dyDescent="0.2">
      <c r="A61" s="16" t="s">
        <v>29</v>
      </c>
      <c r="B61" s="17" t="s">
        <v>12</v>
      </c>
      <c r="C61" s="105" t="e">
        <f>#REF!+Spordiüritused!C61</f>
        <v>#REF!</v>
      </c>
      <c r="D61" s="105" t="e">
        <f>#REF!+Spordiüritused!D61</f>
        <v>#REF!</v>
      </c>
      <c r="E61" s="105" t="e">
        <f>#REF!+Spordiüritused!E61</f>
        <v>#REF!</v>
      </c>
      <c r="F61" s="56"/>
      <c r="G61" s="56"/>
      <c r="J61" s="245"/>
      <c r="K61" s="245"/>
      <c r="L61" s="64"/>
    </row>
    <row r="62" spans="1:12" x14ac:dyDescent="0.2">
      <c r="A62" s="16" t="s">
        <v>30</v>
      </c>
      <c r="B62" s="17" t="s">
        <v>14</v>
      </c>
      <c r="C62" s="105" t="e">
        <f>#REF!+Spordiüritused!C62</f>
        <v>#REF!</v>
      </c>
      <c r="D62" s="105" t="e">
        <f>#REF!+Spordiüritused!D62</f>
        <v>#REF!</v>
      </c>
      <c r="E62" s="105" t="e">
        <f>#REF!+Spordiüritused!E62</f>
        <v>#REF!</v>
      </c>
      <c r="F62" s="56"/>
      <c r="G62" s="56"/>
      <c r="J62" s="245"/>
      <c r="K62" s="245"/>
      <c r="L62" s="64"/>
    </row>
    <row r="63" spans="1:12" x14ac:dyDescent="0.2">
      <c r="A63" s="16" t="s">
        <v>31</v>
      </c>
      <c r="B63" s="17" t="s">
        <v>32</v>
      </c>
      <c r="C63" s="105" t="e">
        <f>#REF!+Spordiüritused!C63</f>
        <v>#REF!</v>
      </c>
      <c r="D63" s="105" t="e">
        <f>#REF!+Spordiüritused!D63</f>
        <v>#REF!</v>
      </c>
      <c r="E63" s="105" t="e">
        <f>#REF!+Spordiüritused!E63</f>
        <v>#REF!</v>
      </c>
      <c r="F63" s="56"/>
      <c r="G63" s="56"/>
      <c r="J63" s="245"/>
      <c r="K63" s="245"/>
      <c r="L63" s="64"/>
    </row>
    <row r="64" spans="1:12" x14ac:dyDescent="0.2">
      <c r="A64" s="16" t="s">
        <v>33</v>
      </c>
      <c r="B64" s="17" t="s">
        <v>34</v>
      </c>
      <c r="C64" s="105" t="e">
        <f>#REF!+Spordiüritused!C64</f>
        <v>#REF!</v>
      </c>
      <c r="D64" s="105" t="e">
        <f>#REF!+Spordiüritused!D64</f>
        <v>#REF!</v>
      </c>
      <c r="E64" s="105" t="e">
        <f>#REF!+Spordiüritused!E64</f>
        <v>#REF!</v>
      </c>
      <c r="F64" s="56"/>
      <c r="G64" s="56"/>
      <c r="J64" s="245"/>
      <c r="K64" s="245"/>
      <c r="L64" s="64"/>
    </row>
    <row r="65" spans="1:13" x14ac:dyDescent="0.2">
      <c r="A65" s="11" t="s">
        <v>35</v>
      </c>
      <c r="B65" s="12" t="s">
        <v>36</v>
      </c>
      <c r="C65" s="104" t="e">
        <f>#REF!+Spordiüritused!C65</f>
        <v>#REF!</v>
      </c>
      <c r="D65" s="104" t="e">
        <f>#REF!+Spordiüritused!D65</f>
        <v>#REF!</v>
      </c>
      <c r="E65" s="104" t="e">
        <f>#REF!+Spordiüritused!E65</f>
        <v>#REF!</v>
      </c>
      <c r="F65" s="20">
        <f>SUM(F66:F71)</f>
        <v>0</v>
      </c>
      <c r="G65" s="20"/>
      <c r="J65" s="246"/>
      <c r="K65" s="246"/>
      <c r="L65" s="252"/>
    </row>
    <row r="66" spans="1:13" x14ac:dyDescent="0.2">
      <c r="A66" s="16" t="s">
        <v>37</v>
      </c>
      <c r="B66" s="17" t="s">
        <v>38</v>
      </c>
      <c r="C66" s="105" t="e">
        <f>#REF!+Spordiüritused!C66</f>
        <v>#REF!</v>
      </c>
      <c r="D66" s="105" t="e">
        <f>#REF!+Spordiüritused!D66</f>
        <v>#REF!</v>
      </c>
      <c r="E66" s="105" t="e">
        <f>#REF!+Spordiüritused!E66</f>
        <v>#REF!</v>
      </c>
      <c r="F66" s="56"/>
      <c r="G66" s="56"/>
      <c r="J66" s="245"/>
      <c r="K66" s="245"/>
      <c r="L66" s="64"/>
    </row>
    <row r="67" spans="1:13" x14ac:dyDescent="0.2">
      <c r="A67" s="16" t="s">
        <v>39</v>
      </c>
      <c r="B67" s="17" t="s">
        <v>40</v>
      </c>
      <c r="C67" s="105" t="e">
        <f>#REF!+Spordiüritused!C67</f>
        <v>#REF!</v>
      </c>
      <c r="D67" s="105" t="e">
        <f>#REF!+Spordiüritused!D67</f>
        <v>#REF!</v>
      </c>
      <c r="E67" s="105" t="e">
        <f>#REF!+Spordiüritused!E67</f>
        <v>#REF!</v>
      </c>
      <c r="F67" s="56"/>
      <c r="G67" s="56"/>
      <c r="J67" s="245"/>
      <c r="K67" s="245"/>
      <c r="L67" s="64"/>
    </row>
    <row r="68" spans="1:13" x14ac:dyDescent="0.2">
      <c r="A68" s="16" t="s">
        <v>41</v>
      </c>
      <c r="B68" s="17" t="s">
        <v>42</v>
      </c>
      <c r="C68" s="105" t="e">
        <f>#REF!+Spordiüritused!C68</f>
        <v>#REF!</v>
      </c>
      <c r="D68" s="105" t="e">
        <f>#REF!+Spordiüritused!D68</f>
        <v>#REF!</v>
      </c>
      <c r="E68" s="105" t="e">
        <f>#REF!+Spordiüritused!E68</f>
        <v>#REF!</v>
      </c>
      <c r="F68" s="56"/>
      <c r="G68" s="56"/>
      <c r="J68" s="245"/>
      <c r="K68" s="245"/>
      <c r="L68" s="64"/>
    </row>
    <row r="69" spans="1:13" x14ac:dyDescent="0.2">
      <c r="A69" s="16" t="s">
        <v>43</v>
      </c>
      <c r="B69" s="17" t="s">
        <v>44</v>
      </c>
      <c r="C69" s="105" t="e">
        <f>#REF!+Spordiüritused!C69</f>
        <v>#REF!</v>
      </c>
      <c r="D69" s="105" t="e">
        <f>#REF!+Spordiüritused!D69</f>
        <v>#REF!</v>
      </c>
      <c r="E69" s="105" t="e">
        <f>#REF!+Spordiüritused!E69</f>
        <v>#REF!</v>
      </c>
      <c r="F69" s="56"/>
      <c r="G69" s="56"/>
      <c r="J69" s="245"/>
      <c r="K69" s="245"/>
      <c r="L69" s="64"/>
    </row>
    <row r="70" spans="1:13" x14ac:dyDescent="0.2">
      <c r="A70" s="16" t="s">
        <v>45</v>
      </c>
      <c r="B70" s="17" t="s">
        <v>46</v>
      </c>
      <c r="C70" s="105" t="e">
        <f>#REF!+Spordiüritused!C70</f>
        <v>#REF!</v>
      </c>
      <c r="D70" s="105" t="e">
        <f>#REF!+Spordiüritused!D70</f>
        <v>#REF!</v>
      </c>
      <c r="E70" s="105" t="e">
        <f>#REF!+Spordiüritused!E70</f>
        <v>#REF!</v>
      </c>
      <c r="F70" s="56"/>
      <c r="G70" s="56"/>
      <c r="J70" s="245"/>
      <c r="K70" s="245"/>
      <c r="L70" s="64"/>
    </row>
    <row r="71" spans="1:13" x14ac:dyDescent="0.2">
      <c r="A71" s="16" t="s">
        <v>47</v>
      </c>
      <c r="B71" s="17" t="s">
        <v>48</v>
      </c>
      <c r="C71" s="105" t="e">
        <f>#REF!+Spordiüritused!C71</f>
        <v>#REF!</v>
      </c>
      <c r="D71" s="105" t="e">
        <f>#REF!+Spordiüritused!D71</f>
        <v>#REF!</v>
      </c>
      <c r="E71" s="105" t="e">
        <f>#REF!+Spordiüritused!E71</f>
        <v>#REF!</v>
      </c>
      <c r="F71" s="56"/>
      <c r="G71" s="56"/>
      <c r="J71" s="245"/>
      <c r="K71" s="245"/>
      <c r="L71" s="64"/>
    </row>
    <row r="72" spans="1:13" x14ac:dyDescent="0.2">
      <c r="A72" s="11" t="s">
        <v>49</v>
      </c>
      <c r="B72" s="13" t="s">
        <v>50</v>
      </c>
      <c r="C72" s="104" t="e">
        <f>#REF!+Spordiüritused!C72</f>
        <v>#REF!</v>
      </c>
      <c r="D72" s="104" t="e">
        <f>#REF!+Spordiüritused!D72</f>
        <v>#REF!</v>
      </c>
      <c r="E72" s="104" t="e">
        <f>#REF!+Spordiüritused!E72</f>
        <v>#REF!</v>
      </c>
      <c r="F72" s="20">
        <f>SUM(F73:F78)</f>
        <v>0</v>
      </c>
      <c r="G72" s="20"/>
      <c r="J72" s="246"/>
      <c r="K72" s="246"/>
      <c r="L72" s="252"/>
    </row>
    <row r="73" spans="1:13" x14ac:dyDescent="0.2">
      <c r="A73" s="16" t="s">
        <v>51</v>
      </c>
      <c r="B73" s="17" t="s">
        <v>52</v>
      </c>
      <c r="C73" s="105" t="e">
        <f>#REF!+Spordiüritused!C73</f>
        <v>#REF!</v>
      </c>
      <c r="D73" s="105" t="e">
        <f>#REF!+Spordiüritused!D73</f>
        <v>#REF!</v>
      </c>
      <c r="E73" s="105" t="e">
        <f>#REF!+Spordiüritused!E73</f>
        <v>#REF!</v>
      </c>
      <c r="F73" s="51"/>
      <c r="G73" s="51"/>
      <c r="J73" s="245"/>
      <c r="K73" s="245"/>
      <c r="L73" s="64"/>
    </row>
    <row r="74" spans="1:13" x14ac:dyDescent="0.2">
      <c r="A74" s="16" t="s">
        <v>53</v>
      </c>
      <c r="B74" s="17" t="s">
        <v>54</v>
      </c>
      <c r="C74" s="105" t="e">
        <f>#REF!+Spordiüritused!C74</f>
        <v>#REF!</v>
      </c>
      <c r="D74" s="105" t="e">
        <f>#REF!+Spordiüritused!D74</f>
        <v>#REF!</v>
      </c>
      <c r="E74" s="105" t="e">
        <f>#REF!+Spordiüritused!E74</f>
        <v>#REF!</v>
      </c>
      <c r="F74" s="51"/>
      <c r="G74" s="51"/>
      <c r="J74" s="245"/>
      <c r="K74" s="245"/>
      <c r="L74" s="64"/>
      <c r="M74" s="8" t="s">
        <v>122</v>
      </c>
    </row>
    <row r="75" spans="1:13" x14ac:dyDescent="0.2">
      <c r="A75" s="16" t="s">
        <v>70</v>
      </c>
      <c r="B75" s="17" t="s">
        <v>71</v>
      </c>
      <c r="C75" s="105" t="e">
        <f>#REF!+Spordiüritused!C75</f>
        <v>#REF!</v>
      </c>
      <c r="D75" s="105" t="e">
        <f>#REF!+Spordiüritused!D75</f>
        <v>#REF!</v>
      </c>
      <c r="E75" s="105" t="e">
        <f>#REF!+Spordiüritused!E75</f>
        <v>#REF!</v>
      </c>
      <c r="F75" s="51"/>
      <c r="G75" s="51"/>
      <c r="J75" s="245"/>
      <c r="K75" s="245"/>
      <c r="L75" s="64"/>
    </row>
    <row r="76" spans="1:13" x14ac:dyDescent="0.2">
      <c r="A76" s="16" t="s">
        <v>72</v>
      </c>
      <c r="B76" s="17" t="s">
        <v>73</v>
      </c>
      <c r="C76" s="105" t="e">
        <f>#REF!+Spordiüritused!C76</f>
        <v>#REF!</v>
      </c>
      <c r="D76" s="105" t="e">
        <f>#REF!+Spordiüritused!D76</f>
        <v>#REF!</v>
      </c>
      <c r="E76" s="105" t="e">
        <f>#REF!+Spordiüritused!E76</f>
        <v>#REF!</v>
      </c>
      <c r="F76" s="51"/>
      <c r="G76" s="51"/>
      <c r="J76" s="245"/>
      <c r="K76" s="245"/>
      <c r="L76" s="64"/>
    </row>
    <row r="77" spans="1:13" x14ac:dyDescent="0.2">
      <c r="A77" s="16" t="s">
        <v>74</v>
      </c>
      <c r="B77" s="17" t="s">
        <v>75</v>
      </c>
      <c r="C77" s="105" t="e">
        <f>#REF!+Spordiüritused!C77</f>
        <v>#REF!</v>
      </c>
      <c r="D77" s="105" t="e">
        <f>#REF!+Spordiüritused!D77</f>
        <v>#REF!</v>
      </c>
      <c r="E77" s="105" t="e">
        <f>#REF!+Spordiüritused!E77</f>
        <v>#REF!</v>
      </c>
      <c r="F77" s="51"/>
      <c r="G77" s="51"/>
      <c r="J77" s="245"/>
      <c r="K77" s="245"/>
      <c r="L77" s="64"/>
    </row>
    <row r="78" spans="1:13" x14ac:dyDescent="0.2">
      <c r="A78" s="16" t="s">
        <v>76</v>
      </c>
      <c r="B78" s="17" t="s">
        <v>77</v>
      </c>
      <c r="C78" s="105" t="e">
        <f>#REF!+Spordiüritused!C78</f>
        <v>#REF!</v>
      </c>
      <c r="D78" s="105" t="e">
        <f>#REF!+Spordiüritused!D78</f>
        <v>#REF!</v>
      </c>
      <c r="E78" s="105" t="e">
        <f>#REF!+Spordiüritused!E78</f>
        <v>#REF!</v>
      </c>
      <c r="F78" s="51"/>
      <c r="G78" s="51"/>
      <c r="J78" s="245"/>
      <c r="K78" s="245"/>
      <c r="L78" s="64"/>
    </row>
    <row r="79" spans="1:13" x14ac:dyDescent="0.2">
      <c r="A79" s="11" t="s">
        <v>78</v>
      </c>
      <c r="B79" s="24" t="s">
        <v>79</v>
      </c>
      <c r="C79" s="104" t="e">
        <f>#REF!+Spordiüritused!C79</f>
        <v>#REF!</v>
      </c>
      <c r="D79" s="104" t="e">
        <f>#REF!+Spordiüritused!D79</f>
        <v>#REF!</v>
      </c>
      <c r="E79" s="104" t="e">
        <f>#REF!+Spordiüritused!E79</f>
        <v>#REF!</v>
      </c>
      <c r="F79" s="58"/>
      <c r="G79" s="58"/>
      <c r="J79" s="246"/>
      <c r="K79" s="246"/>
      <c r="L79" s="252"/>
    </row>
    <row r="80" spans="1:13" x14ac:dyDescent="0.2">
      <c r="A80" s="11" t="s">
        <v>80</v>
      </c>
      <c r="B80" s="12" t="s">
        <v>81</v>
      </c>
      <c r="C80" s="104" t="e">
        <f>#REF!+Spordiüritused!C80</f>
        <v>#REF!</v>
      </c>
      <c r="D80" s="104" t="e">
        <f>#REF!+Spordiüritused!D80</f>
        <v>#REF!</v>
      </c>
      <c r="E80" s="104" t="e">
        <f>#REF!+Spordiüritused!E80</f>
        <v>#REF!</v>
      </c>
      <c r="F80" s="57"/>
      <c r="G80" s="57"/>
      <c r="J80" s="246"/>
      <c r="K80" s="246"/>
      <c r="L80" s="252"/>
    </row>
    <row r="81" spans="1:12" x14ac:dyDescent="0.2">
      <c r="A81" s="11" t="s">
        <v>82</v>
      </c>
      <c r="B81" s="12" t="s">
        <v>83</v>
      </c>
      <c r="C81" s="104" t="e">
        <f>#REF!+Spordiüritused!C81</f>
        <v>#REF!</v>
      </c>
      <c r="D81" s="104" t="e">
        <f>#REF!+Spordiüritused!D81</f>
        <v>#REF!</v>
      </c>
      <c r="E81" s="104" t="e">
        <f>#REF!+Spordiüritused!E81</f>
        <v>#REF!</v>
      </c>
      <c r="F81" s="20">
        <f>SUM(F82:F84)</f>
        <v>0</v>
      </c>
      <c r="G81" s="20"/>
      <c r="J81" s="246"/>
      <c r="K81" s="246"/>
      <c r="L81" s="252"/>
    </row>
    <row r="82" spans="1:12" x14ac:dyDescent="0.2">
      <c r="A82" s="16" t="s">
        <v>84</v>
      </c>
      <c r="B82" s="17" t="s">
        <v>85</v>
      </c>
      <c r="C82" s="105" t="e">
        <f>#REF!+Spordiüritused!C82</f>
        <v>#REF!</v>
      </c>
      <c r="D82" s="105" t="e">
        <f>#REF!+Spordiüritused!D82</f>
        <v>#REF!</v>
      </c>
      <c r="E82" s="105" t="e">
        <f>#REF!+Spordiüritused!E82</f>
        <v>#REF!</v>
      </c>
      <c r="F82" s="56"/>
      <c r="G82" s="56"/>
      <c r="J82" s="245"/>
      <c r="K82" s="245"/>
      <c r="L82" s="64"/>
    </row>
    <row r="83" spans="1:12" x14ac:dyDescent="0.2">
      <c r="A83" s="16" t="s">
        <v>86</v>
      </c>
      <c r="B83" s="17" t="s">
        <v>87</v>
      </c>
      <c r="C83" s="105" t="e">
        <f>#REF!+Spordiüritused!C83</f>
        <v>#REF!</v>
      </c>
      <c r="D83" s="105" t="e">
        <f>#REF!+Spordiüritused!D83</f>
        <v>#REF!</v>
      </c>
      <c r="E83" s="105" t="e">
        <f>#REF!+Spordiüritused!E83</f>
        <v>#REF!</v>
      </c>
      <c r="F83" s="56"/>
      <c r="G83" s="56"/>
      <c r="J83" s="245"/>
      <c r="K83" s="245"/>
      <c r="L83" s="64"/>
    </row>
    <row r="84" spans="1:12" x14ac:dyDescent="0.2">
      <c r="A84" s="16" t="s">
        <v>88</v>
      </c>
      <c r="B84" s="17" t="s">
        <v>89</v>
      </c>
      <c r="C84" s="105" t="e">
        <f>#REF!+Spordiüritused!C84</f>
        <v>#REF!</v>
      </c>
      <c r="D84" s="105" t="e">
        <f>#REF!+Spordiüritused!D84</f>
        <v>#REF!</v>
      </c>
      <c r="E84" s="105" t="e">
        <f>#REF!+Spordiüritused!E84</f>
        <v>#REF!</v>
      </c>
      <c r="F84" s="56"/>
      <c r="G84" s="56"/>
      <c r="J84" s="245"/>
      <c r="K84" s="245"/>
      <c r="L84" s="64"/>
    </row>
    <row r="85" spans="1:12" x14ac:dyDescent="0.2">
      <c r="A85" s="11" t="s">
        <v>90</v>
      </c>
      <c r="B85" s="12" t="s">
        <v>91</v>
      </c>
      <c r="C85" s="104" t="e">
        <f>#REF!+Spordiüritused!C85</f>
        <v>#REF!</v>
      </c>
      <c r="D85" s="104" t="e">
        <f>#REF!+Spordiüritused!D85</f>
        <v>#REF!</v>
      </c>
      <c r="E85" s="104" t="e">
        <f>#REF!+Spordiüritused!E85</f>
        <v>#REF!</v>
      </c>
      <c r="F85" s="57"/>
      <c r="G85" s="57"/>
      <c r="J85" s="246"/>
      <c r="K85" s="252"/>
      <c r="L85" s="252"/>
    </row>
    <row r="86" spans="1:12" x14ac:dyDescent="0.2">
      <c r="A86" s="11" t="s">
        <v>92</v>
      </c>
      <c r="B86" s="12" t="s">
        <v>93</v>
      </c>
      <c r="C86" s="104" t="e">
        <f>#REF!+Spordiüritused!C86</f>
        <v>#REF!</v>
      </c>
      <c r="D86" s="104" t="e">
        <f>#REF!+Spordiüritused!D86</f>
        <v>#REF!</v>
      </c>
      <c r="E86" s="104" t="e">
        <f>#REF!+Spordiüritused!E86</f>
        <v>#REF!</v>
      </c>
      <c r="F86" s="20">
        <f>SUM(F87:F91)</f>
        <v>0</v>
      </c>
      <c r="G86" s="20"/>
      <c r="J86" s="246"/>
      <c r="K86" s="246"/>
      <c r="L86" s="252"/>
    </row>
    <row r="87" spans="1:12" x14ac:dyDescent="0.2">
      <c r="A87" s="16" t="s">
        <v>94</v>
      </c>
      <c r="B87" s="17" t="s">
        <v>95</v>
      </c>
      <c r="C87" s="105" t="e">
        <f>#REF!+Spordiüritused!C87</f>
        <v>#REF!</v>
      </c>
      <c r="D87" s="105" t="e">
        <f>#REF!+Spordiüritused!D87</f>
        <v>#REF!</v>
      </c>
      <c r="E87" s="105" t="e">
        <f>#REF!+Spordiüritused!E87</f>
        <v>#REF!</v>
      </c>
      <c r="F87" s="56"/>
      <c r="G87" s="56"/>
      <c r="J87" s="245"/>
      <c r="K87" s="245"/>
      <c r="L87" s="64"/>
    </row>
    <row r="88" spans="1:12" x14ac:dyDescent="0.2">
      <c r="A88" s="16" t="s">
        <v>96</v>
      </c>
      <c r="B88" s="17" t="s">
        <v>97</v>
      </c>
      <c r="C88" s="105" t="e">
        <f>#REF!+Spordiüritused!C88</f>
        <v>#REF!</v>
      </c>
      <c r="D88" s="105" t="e">
        <f>#REF!+Spordiüritused!D88</f>
        <v>#REF!</v>
      </c>
      <c r="E88" s="105" t="e">
        <f>#REF!+Spordiüritused!E88</f>
        <v>#REF!</v>
      </c>
      <c r="F88" s="56"/>
      <c r="G88" s="56"/>
      <c r="J88" s="245"/>
      <c r="K88" s="245"/>
      <c r="L88" s="64"/>
    </row>
    <row r="89" spans="1:12" x14ac:dyDescent="0.2">
      <c r="A89" s="16" t="s">
        <v>98</v>
      </c>
      <c r="B89" s="17" t="s">
        <v>99</v>
      </c>
      <c r="C89" s="105" t="e">
        <f>#REF!+Spordiüritused!C89</f>
        <v>#REF!</v>
      </c>
      <c r="D89" s="105" t="e">
        <f>#REF!+Spordiüritused!D89</f>
        <v>#REF!</v>
      </c>
      <c r="E89" s="105" t="e">
        <f>#REF!+Spordiüritused!E89</f>
        <v>#REF!</v>
      </c>
      <c r="F89" s="56"/>
      <c r="G89" s="56"/>
      <c r="J89" s="245"/>
      <c r="K89" s="245"/>
      <c r="L89" s="64"/>
    </row>
    <row r="90" spans="1:12" x14ac:dyDescent="0.2">
      <c r="A90" s="16" t="s">
        <v>100</v>
      </c>
      <c r="B90" s="17" t="s">
        <v>101</v>
      </c>
      <c r="C90" s="105" t="e">
        <f>#REF!+Spordiüritused!C90</f>
        <v>#REF!</v>
      </c>
      <c r="D90" s="105" t="e">
        <f>#REF!+Spordiüritused!D90</f>
        <v>#REF!</v>
      </c>
      <c r="E90" s="105" t="e">
        <f>#REF!+Spordiüritused!E90</f>
        <v>#REF!</v>
      </c>
      <c r="F90" s="56"/>
      <c r="G90" s="56"/>
      <c r="J90" s="245"/>
      <c r="K90" s="245"/>
      <c r="L90" s="64"/>
    </row>
    <row r="91" spans="1:12" x14ac:dyDescent="0.2">
      <c r="A91" s="16" t="s">
        <v>102</v>
      </c>
      <c r="B91" s="17" t="s">
        <v>103</v>
      </c>
      <c r="C91" s="105" t="e">
        <f>#REF!+Spordiüritused!C91</f>
        <v>#REF!</v>
      </c>
      <c r="D91" s="105" t="e">
        <f>#REF!+Spordiüritused!D91</f>
        <v>#REF!</v>
      </c>
      <c r="E91" s="105" t="e">
        <f>#REF!+Spordiüritused!E91</f>
        <v>#REF!</v>
      </c>
      <c r="F91" s="56"/>
      <c r="G91" s="56"/>
      <c r="J91" s="245"/>
      <c r="K91" s="245"/>
      <c r="L91" s="64"/>
    </row>
    <row r="92" spans="1:12" x14ac:dyDescent="0.2">
      <c r="A92" s="11" t="s">
        <v>104</v>
      </c>
      <c r="B92" s="12" t="s">
        <v>105</v>
      </c>
      <c r="C92" s="104" t="e">
        <f>#REF!+Spordiüritused!C92</f>
        <v>#REF!</v>
      </c>
      <c r="D92" s="104" t="e">
        <f>#REF!+Spordiüritused!D92</f>
        <v>#REF!</v>
      </c>
      <c r="E92" s="104" t="e">
        <f>#REF!+Spordiüritused!E92</f>
        <v>#REF!</v>
      </c>
      <c r="F92" s="57"/>
      <c r="G92" s="57"/>
      <c r="J92" s="246"/>
      <c r="K92" s="246"/>
      <c r="L92" s="252"/>
    </row>
    <row r="93" spans="1:12" x14ac:dyDescent="0.2">
      <c r="A93" s="11" t="s">
        <v>106</v>
      </c>
      <c r="B93" s="12" t="s">
        <v>107</v>
      </c>
      <c r="C93" s="104" t="e">
        <f>#REF!+Spordiüritused!C93</f>
        <v>#REF!</v>
      </c>
      <c r="D93" s="104" t="e">
        <f>#REF!+Spordiüritused!D93</f>
        <v>#REF!</v>
      </c>
      <c r="E93" s="104" t="e">
        <f>#REF!+Spordiüritused!E93</f>
        <v>#REF!</v>
      </c>
      <c r="F93" s="57"/>
      <c r="G93" s="57"/>
      <c r="J93" s="246"/>
      <c r="K93" s="246"/>
      <c r="L93" s="252"/>
    </row>
    <row r="94" spans="1:12" x14ac:dyDescent="0.2">
      <c r="A94" s="11" t="s">
        <v>108</v>
      </c>
      <c r="B94" s="12" t="s">
        <v>109</v>
      </c>
      <c r="C94" s="104" t="e">
        <f>#REF!+Spordiüritused!C94</f>
        <v>#REF!</v>
      </c>
      <c r="D94" s="104" t="e">
        <f>#REF!+Spordiüritused!D94</f>
        <v>#REF!</v>
      </c>
      <c r="E94" s="104" t="e">
        <f>#REF!+Spordiüritused!E94</f>
        <v>#REF!</v>
      </c>
      <c r="F94" s="57"/>
      <c r="G94" s="57"/>
      <c r="J94" s="246"/>
      <c r="K94" s="246"/>
      <c r="L94" s="252"/>
    </row>
    <row r="95" spans="1:12" x14ac:dyDescent="0.2">
      <c r="A95" s="11" t="s">
        <v>110</v>
      </c>
      <c r="B95" s="12" t="s">
        <v>111</v>
      </c>
      <c r="C95" s="104" t="e">
        <f>#REF!+Spordiüritused!C95</f>
        <v>#REF!</v>
      </c>
      <c r="D95" s="104" t="e">
        <f>#REF!+Spordiüritused!D95</f>
        <v>#REF!</v>
      </c>
      <c r="E95" s="104" t="e">
        <f>#REF!+Spordiüritused!E95</f>
        <v>#REF!</v>
      </c>
      <c r="F95" s="57"/>
      <c r="G95" s="57"/>
      <c r="J95" s="246"/>
      <c r="K95" s="246"/>
      <c r="L95" s="252"/>
    </row>
    <row r="96" spans="1:12" x14ac:dyDescent="0.2">
      <c r="A96" s="45" t="s">
        <v>189</v>
      </c>
      <c r="B96" s="44" t="s">
        <v>188</v>
      </c>
      <c r="C96" s="49" t="e">
        <f>#REF!+Spordiüritused!C96</f>
        <v>#REF!</v>
      </c>
      <c r="D96" s="49" t="e">
        <f>#REF!+Spordiüritused!D96</f>
        <v>#REF!</v>
      </c>
      <c r="E96" s="49" t="e">
        <f>#REF!+Spordiüritused!E96</f>
        <v>#REF!</v>
      </c>
      <c r="F96" s="49">
        <f>F97+F98</f>
        <v>0</v>
      </c>
      <c r="G96" s="49"/>
      <c r="J96" s="246"/>
      <c r="K96" s="249"/>
      <c r="L96" s="253"/>
    </row>
    <row r="97" spans="1:12" x14ac:dyDescent="0.2">
      <c r="A97" s="11" t="s">
        <v>112</v>
      </c>
      <c r="B97" s="12" t="s">
        <v>113</v>
      </c>
      <c r="C97" s="104" t="e">
        <f>#REF!+Spordiüritused!C97</f>
        <v>#REF!</v>
      </c>
      <c r="D97" s="104" t="e">
        <f>#REF!+Spordiüritused!D97</f>
        <v>#REF!</v>
      </c>
      <c r="E97" s="104" t="e">
        <f>#REF!+Spordiüritused!E97</f>
        <v>#REF!</v>
      </c>
      <c r="F97" s="57"/>
      <c r="G97" s="57"/>
      <c r="J97" s="246"/>
      <c r="K97" s="246"/>
      <c r="L97" s="252"/>
    </row>
    <row r="98" spans="1:12" x14ac:dyDescent="0.2">
      <c r="A98" s="11" t="s">
        <v>114</v>
      </c>
      <c r="B98" s="12" t="s">
        <v>115</v>
      </c>
      <c r="C98" s="104" t="e">
        <f>#REF!+Spordiüritused!C98</f>
        <v>#REF!</v>
      </c>
      <c r="D98" s="104" t="e">
        <f>#REF!+Spordiüritused!D98</f>
        <v>#REF!</v>
      </c>
      <c r="E98" s="104" t="e">
        <f>#REF!+Spordiüritused!E98</f>
        <v>#REF!</v>
      </c>
      <c r="F98" s="57"/>
      <c r="G98" s="57"/>
      <c r="J98" s="246"/>
      <c r="K98" s="246"/>
      <c r="L98" s="252"/>
    </row>
    <row r="99" spans="1:12" x14ac:dyDescent="0.2">
      <c r="A99" s="45" t="s">
        <v>181</v>
      </c>
      <c r="B99" s="46" t="s">
        <v>179</v>
      </c>
      <c r="C99" s="49" t="e">
        <f>#REF!+Spordiüritused!C99</f>
        <v>#REF!</v>
      </c>
      <c r="D99" s="49" t="e">
        <f>#REF!+Spordiüritused!D99</f>
        <v>#REF!</v>
      </c>
      <c r="E99" s="49" t="e">
        <f>#REF!+Spordiüritused!E99</f>
        <v>#REF!</v>
      </c>
      <c r="F99" s="49">
        <f>F100+F101+F102</f>
        <v>0</v>
      </c>
      <c r="G99" s="49"/>
      <c r="J99" s="246"/>
      <c r="K99" s="249"/>
      <c r="L99" s="253"/>
    </row>
    <row r="100" spans="1:12" x14ac:dyDescent="0.2">
      <c r="A100" s="11" t="s">
        <v>116</v>
      </c>
      <c r="B100" s="12" t="s">
        <v>117</v>
      </c>
      <c r="C100" s="104" t="e">
        <f>#REF!+Spordiüritused!C100</f>
        <v>#REF!</v>
      </c>
      <c r="D100" s="104" t="e">
        <f>#REF!+Spordiüritused!D100</f>
        <v>#REF!</v>
      </c>
      <c r="E100" s="104" t="e">
        <f>#REF!+Spordiüritused!E100</f>
        <v>#REF!</v>
      </c>
      <c r="F100" s="57"/>
      <c r="G100" s="57"/>
      <c r="J100" s="246"/>
      <c r="K100" s="246"/>
      <c r="L100" s="252"/>
    </row>
    <row r="101" spans="1:12" x14ac:dyDescent="0.2">
      <c r="A101" s="11" t="s">
        <v>118</v>
      </c>
      <c r="B101" s="13" t="s">
        <v>119</v>
      </c>
      <c r="C101" s="104" t="e">
        <f>#REF!+Spordiüritused!C101</f>
        <v>#REF!</v>
      </c>
      <c r="D101" s="104" t="e">
        <f>#REF!+Spordiüritused!D101</f>
        <v>#REF!</v>
      </c>
      <c r="E101" s="104" t="e">
        <f>#REF!+Spordiüritused!E101</f>
        <v>#REF!</v>
      </c>
      <c r="F101" s="57"/>
      <c r="G101" s="57"/>
      <c r="J101" s="246"/>
      <c r="K101" s="246"/>
      <c r="L101" s="252"/>
    </row>
    <row r="102" spans="1:12" x14ac:dyDescent="0.2">
      <c r="A102" s="11" t="s">
        <v>120</v>
      </c>
      <c r="B102" s="13" t="s">
        <v>125</v>
      </c>
      <c r="C102" s="104" t="e">
        <f>#REF!+Spordiüritused!C102</f>
        <v>#REF!</v>
      </c>
      <c r="D102" s="104" t="e">
        <f>#REF!+Spordiüritused!D102</f>
        <v>#REF!</v>
      </c>
      <c r="E102" s="104" t="e">
        <f>#REF!+Spordiüritused!E102</f>
        <v>#REF!</v>
      </c>
      <c r="F102" s="57"/>
      <c r="G102" s="57"/>
      <c r="J102" s="246"/>
      <c r="K102" s="246"/>
      <c r="L102" s="252"/>
    </row>
    <row r="103" spans="1:12" x14ac:dyDescent="0.2">
      <c r="A103" s="26"/>
      <c r="B103" s="44" t="s">
        <v>182</v>
      </c>
      <c r="C103" s="49" t="e">
        <f>#REF!+Spordiüritused!C103</f>
        <v>#REF!</v>
      </c>
      <c r="D103" s="49" t="e">
        <f>#REF!+Spordiüritused!D103</f>
        <v>#REF!</v>
      </c>
      <c r="E103" s="49" t="e">
        <f>#REF!+Spordiüritused!E103</f>
        <v>#REF!</v>
      </c>
      <c r="F103" s="49">
        <f>F104</f>
        <v>0</v>
      </c>
      <c r="G103" s="49"/>
      <c r="J103" s="246"/>
      <c r="K103" s="246"/>
      <c r="L103" s="253"/>
    </row>
    <row r="104" spans="1:12" x14ac:dyDescent="0.2">
      <c r="A104" s="11" t="s">
        <v>126</v>
      </c>
      <c r="B104" s="12" t="s">
        <v>127</v>
      </c>
      <c r="C104" s="104" t="e">
        <f>#REF!+Spordiüritused!C104</f>
        <v>#REF!</v>
      </c>
      <c r="D104" s="104" t="e">
        <f>#REF!+Spordiüritused!D104</f>
        <v>#REF!</v>
      </c>
      <c r="E104" s="104" t="e">
        <f>#REF!+Spordiüritused!E104</f>
        <v>#REF!</v>
      </c>
      <c r="F104" s="57"/>
      <c r="G104" s="57"/>
      <c r="J104" s="246"/>
      <c r="K104" s="246"/>
      <c r="L104" s="252"/>
    </row>
    <row r="105" spans="1:12" x14ac:dyDescent="0.2">
      <c r="A105" s="29"/>
      <c r="B105" s="30" t="s">
        <v>128</v>
      </c>
      <c r="C105" s="106" t="e">
        <f>#REF!+Spordiüritused!C105</f>
        <v>#REF!</v>
      </c>
      <c r="D105" s="106" t="e">
        <f>#REF!+Spordiüritused!D105</f>
        <v>#REF!</v>
      </c>
      <c r="E105" s="106" t="e">
        <f>#REF!+Spordiüritused!E105</f>
        <v>#REF!</v>
      </c>
      <c r="F105" s="106" t="e">
        <f>#REF!+Spordiüritused!F105</f>
        <v>#REF!</v>
      </c>
      <c r="G105" s="106"/>
      <c r="J105" s="248"/>
      <c r="K105" s="248"/>
      <c r="L105" s="248"/>
    </row>
    <row r="106" spans="1:12" x14ac:dyDescent="0.2">
      <c r="A106" s="29"/>
      <c r="B106" s="30"/>
      <c r="C106" s="106"/>
      <c r="D106" s="106"/>
      <c r="E106" s="67" t="e">
        <f>+D105+F105</f>
        <v>#REF!</v>
      </c>
      <c r="F106" s="198" t="s">
        <v>285</v>
      </c>
      <c r="G106" s="120"/>
      <c r="J106" s="246"/>
      <c r="K106" s="64"/>
      <c r="L106" s="64"/>
    </row>
    <row r="107" spans="1:12" x14ac:dyDescent="0.2">
      <c r="A107" s="29"/>
      <c r="B107" s="30"/>
      <c r="C107" s="106"/>
      <c r="D107" s="106"/>
      <c r="E107" s="67" t="e">
        <f>-E106+E105</f>
        <v>#REF!</v>
      </c>
      <c r="F107" s="59" t="s">
        <v>286</v>
      </c>
      <c r="G107" s="120"/>
      <c r="J107" s="246"/>
      <c r="K107" s="64"/>
      <c r="L107" s="64"/>
    </row>
    <row r="108" spans="1:12" x14ac:dyDescent="0.2">
      <c r="A108" s="33"/>
      <c r="B108" s="12" t="s">
        <v>129</v>
      </c>
      <c r="C108" s="104" t="e">
        <f>#REF!+Spordiüritused!C108</f>
        <v>#REF!</v>
      </c>
      <c r="D108" s="104" t="e">
        <f>#REF!+Spordiüritused!D108</f>
        <v>#REF!</v>
      </c>
      <c r="E108" s="104" t="e">
        <f>#REF!+Spordiüritused!E108</f>
        <v>#REF!</v>
      </c>
      <c r="F108" s="15">
        <f>F109+F115+F129</f>
        <v>0</v>
      </c>
      <c r="G108" s="15"/>
      <c r="J108" s="246"/>
      <c r="K108" s="246"/>
      <c r="L108" s="252"/>
    </row>
    <row r="109" spans="1:12" x14ac:dyDescent="0.2">
      <c r="A109" s="33" t="s">
        <v>156</v>
      </c>
      <c r="B109" s="27" t="s">
        <v>130</v>
      </c>
      <c r="C109" s="49" t="e">
        <f>#REF!+Spordiüritused!C109</f>
        <v>#REF!</v>
      </c>
      <c r="D109" s="49" t="e">
        <f>#REF!+Spordiüritused!D109</f>
        <v>#REF!</v>
      </c>
      <c r="E109" s="49" t="e">
        <f>#REF!+Spordiüritused!E109</f>
        <v>#REF!</v>
      </c>
      <c r="F109" s="34">
        <f>SUM(F110:F114)</f>
        <v>0</v>
      </c>
      <c r="G109" s="34"/>
      <c r="J109" s="249"/>
      <c r="K109" s="249"/>
      <c r="L109" s="253"/>
    </row>
    <row r="110" spans="1:12" x14ac:dyDescent="0.2">
      <c r="A110" s="99" t="s">
        <v>315</v>
      </c>
      <c r="B110" s="19" t="s">
        <v>314</v>
      </c>
      <c r="C110" s="105" t="e">
        <f>#REF!+Spordiüritused!C110</f>
        <v>#REF!</v>
      </c>
      <c r="D110" s="105" t="e">
        <f>#REF!+Spordiüritused!D110</f>
        <v>#REF!</v>
      </c>
      <c r="E110" s="105" t="e">
        <f>#REF!+Spordiüritused!E110</f>
        <v>#REF!</v>
      </c>
      <c r="F110" s="51"/>
      <c r="G110" s="51"/>
      <c r="J110" s="245"/>
      <c r="K110" s="64"/>
      <c r="L110" s="64"/>
    </row>
    <row r="111" spans="1:12" x14ac:dyDescent="0.2">
      <c r="A111" s="99" t="s">
        <v>323</v>
      </c>
      <c r="B111" s="19" t="s">
        <v>324</v>
      </c>
      <c r="C111" s="105" t="e">
        <f>#REF!+Spordiüritused!C111</f>
        <v>#REF!</v>
      </c>
      <c r="D111" s="105" t="e">
        <f>#REF!+Spordiüritused!D111</f>
        <v>#REF!</v>
      </c>
      <c r="E111" s="105" t="e">
        <f>#REF!+Spordiüritused!E111</f>
        <v>#REF!</v>
      </c>
      <c r="F111" s="51"/>
      <c r="G111" s="51"/>
      <c r="J111" s="245"/>
      <c r="K111" s="64"/>
      <c r="L111" s="64"/>
    </row>
    <row r="112" spans="1:12" x14ac:dyDescent="0.2">
      <c r="A112" s="99"/>
      <c r="B112" s="19"/>
      <c r="C112" s="105" t="e">
        <f>#REF!+Spordiüritused!C112</f>
        <v>#REF!</v>
      </c>
      <c r="D112" s="105" t="e">
        <f>#REF!+Spordiüritused!D112</f>
        <v>#REF!</v>
      </c>
      <c r="E112" s="105" t="e">
        <f>#REF!+Spordiüritused!E112</f>
        <v>#REF!</v>
      </c>
      <c r="F112" s="42"/>
      <c r="G112" s="42"/>
      <c r="J112" s="245"/>
      <c r="K112" s="64"/>
      <c r="L112" s="64"/>
    </row>
    <row r="113" spans="1:12" x14ac:dyDescent="0.2">
      <c r="A113" s="99"/>
      <c r="B113" s="19"/>
      <c r="C113" s="105" t="e">
        <f>#REF!+Spordiüritused!C113</f>
        <v>#REF!</v>
      </c>
      <c r="D113" s="105" t="e">
        <f>#REF!+Spordiüritused!D113</f>
        <v>#REF!</v>
      </c>
      <c r="E113" s="105" t="e">
        <f>#REF!+Spordiüritused!E113</f>
        <v>#REF!</v>
      </c>
      <c r="F113" s="42"/>
      <c r="G113" s="42"/>
      <c r="J113" s="245"/>
      <c r="K113" s="64"/>
      <c r="L113" s="64"/>
    </row>
    <row r="114" spans="1:12" x14ac:dyDescent="0.2">
      <c r="A114" s="19"/>
      <c r="B114" s="19"/>
      <c r="C114" s="105" t="e">
        <f>#REF!+Spordiüritused!C114</f>
        <v>#REF!</v>
      </c>
      <c r="D114" s="105" t="e">
        <f>#REF!+Spordiüritused!D114</f>
        <v>#REF!</v>
      </c>
      <c r="E114" s="105" t="e">
        <f>#REF!+Spordiüritused!E114</f>
        <v>#REF!</v>
      </c>
      <c r="F114" s="51"/>
      <c r="G114" s="51"/>
      <c r="J114" s="245"/>
      <c r="K114" s="64"/>
      <c r="L114" s="64"/>
    </row>
    <row r="115" spans="1:12" x14ac:dyDescent="0.2">
      <c r="A115" s="100" t="s">
        <v>157</v>
      </c>
      <c r="B115" s="71" t="s">
        <v>133</v>
      </c>
      <c r="C115" s="49" t="e">
        <f>#REF!+Spordiüritused!C115</f>
        <v>#REF!</v>
      </c>
      <c r="D115" s="49" t="e">
        <f>#REF!+Spordiüritused!D115</f>
        <v>#REF!</v>
      </c>
      <c r="E115" s="49" t="e">
        <f>#REF!+Spordiüritused!E115</f>
        <v>#REF!</v>
      </c>
      <c r="F115" s="48">
        <f>SUM(F116:F128)</f>
        <v>0</v>
      </c>
      <c r="G115" s="48"/>
      <c r="J115" s="249"/>
      <c r="K115" s="249"/>
      <c r="L115" s="249"/>
    </row>
    <row r="116" spans="1:12" x14ac:dyDescent="0.2">
      <c r="A116" s="99" t="s">
        <v>173</v>
      </c>
      <c r="B116" s="19" t="s">
        <v>135</v>
      </c>
      <c r="C116" s="105" t="e">
        <f>#REF!+Spordiüritused!C116</f>
        <v>#REF!</v>
      </c>
      <c r="D116" s="105" t="e">
        <f>#REF!+Spordiüritused!D116</f>
        <v>#REF!</v>
      </c>
      <c r="E116" s="105" t="e">
        <f>#REF!+Spordiüritused!E116</f>
        <v>#REF!</v>
      </c>
      <c r="F116" s="51"/>
      <c r="G116" s="51"/>
      <c r="J116" s="245"/>
      <c r="K116" s="64"/>
      <c r="L116" s="64"/>
    </row>
    <row r="117" spans="1:12" x14ac:dyDescent="0.2">
      <c r="A117" s="99" t="s">
        <v>173</v>
      </c>
      <c r="B117" s="19" t="s">
        <v>138</v>
      </c>
      <c r="C117" s="105" t="e">
        <f>#REF!+Spordiüritused!C117</f>
        <v>#REF!</v>
      </c>
      <c r="D117" s="105" t="e">
        <f>#REF!+Spordiüritused!D117</f>
        <v>#REF!</v>
      </c>
      <c r="E117" s="105" t="e">
        <f>#REF!+Spordiüritused!E117</f>
        <v>#REF!</v>
      </c>
      <c r="F117" s="51"/>
      <c r="G117" s="51"/>
      <c r="J117" s="245"/>
      <c r="K117" s="249"/>
      <c r="L117" s="64"/>
    </row>
    <row r="118" spans="1:12" x14ac:dyDescent="0.2">
      <c r="A118" s="99" t="s">
        <v>173</v>
      </c>
      <c r="B118" s="19" t="s">
        <v>136</v>
      </c>
      <c r="C118" s="105" t="e">
        <f>#REF!+Spordiüritused!C118</f>
        <v>#REF!</v>
      </c>
      <c r="D118" s="105" t="e">
        <f>#REF!+Spordiüritused!D118</f>
        <v>#REF!</v>
      </c>
      <c r="E118" s="105" t="e">
        <f>#REF!+Spordiüritused!E118</f>
        <v>#REF!</v>
      </c>
      <c r="F118" s="51"/>
      <c r="G118" s="51"/>
      <c r="J118" s="245"/>
      <c r="K118" s="64"/>
      <c r="L118" s="64"/>
    </row>
    <row r="119" spans="1:12" x14ac:dyDescent="0.2">
      <c r="A119" s="99" t="s">
        <v>173</v>
      </c>
      <c r="B119" s="19" t="s">
        <v>307</v>
      </c>
      <c r="C119" s="105" t="e">
        <f>#REF!+Spordiüritused!C119</f>
        <v>#REF!</v>
      </c>
      <c r="D119" s="105" t="e">
        <f>#REF!+Spordiüritused!D119</f>
        <v>#REF!</v>
      </c>
      <c r="E119" s="105" t="e">
        <f>#REF!+Spordiüritused!E119</f>
        <v>#REF!</v>
      </c>
      <c r="F119" s="51"/>
      <c r="G119" s="51"/>
      <c r="J119" s="245"/>
      <c r="K119" s="253"/>
      <c r="L119" s="64"/>
    </row>
    <row r="120" spans="1:12" x14ac:dyDescent="0.2">
      <c r="A120" s="99" t="s">
        <v>172</v>
      </c>
      <c r="B120" s="19" t="s">
        <v>134</v>
      </c>
      <c r="C120" s="105" t="e">
        <f>#REF!+Spordiüritused!C120</f>
        <v>#REF!</v>
      </c>
      <c r="D120" s="105" t="e">
        <f>#REF!+Spordiüritused!D120</f>
        <v>#REF!</v>
      </c>
      <c r="E120" s="105" t="e">
        <f>#REF!+Spordiüritused!E120</f>
        <v>#REF!</v>
      </c>
      <c r="F120" s="51"/>
      <c r="G120" s="51"/>
      <c r="J120" s="245"/>
      <c r="K120" s="64"/>
      <c r="L120" s="64"/>
    </row>
    <row r="121" spans="1:12" x14ac:dyDescent="0.2">
      <c r="A121" s="99" t="s">
        <v>174</v>
      </c>
      <c r="B121" s="19" t="s">
        <v>203</v>
      </c>
      <c r="C121" s="105" t="e">
        <f>#REF!+Spordiüritused!C121</f>
        <v>#REF!</v>
      </c>
      <c r="D121" s="105" t="e">
        <f>#REF!+Spordiüritused!D121</f>
        <v>#REF!</v>
      </c>
      <c r="E121" s="105" t="e">
        <f>#REF!+Spordiüritused!E121</f>
        <v>#REF!</v>
      </c>
      <c r="F121" s="51"/>
      <c r="G121" s="51"/>
      <c r="J121" s="245"/>
      <c r="K121" s="64"/>
      <c r="L121" s="64"/>
    </row>
    <row r="122" spans="1:12" x14ac:dyDescent="0.2">
      <c r="A122" s="99" t="s">
        <v>174</v>
      </c>
      <c r="B122" s="17" t="s">
        <v>302</v>
      </c>
      <c r="C122" s="105" t="e">
        <f>#REF!+Spordiüritused!C122</f>
        <v>#REF!</v>
      </c>
      <c r="D122" s="105" t="e">
        <f>#REF!+Spordiüritused!D122</f>
        <v>#REF!</v>
      </c>
      <c r="E122" s="105" t="e">
        <f>#REF!+Spordiüritused!E122</f>
        <v>#REF!</v>
      </c>
      <c r="F122" s="51"/>
      <c r="G122" s="51"/>
      <c r="J122" s="245"/>
      <c r="K122" s="64"/>
      <c r="L122" s="64"/>
    </row>
    <row r="123" spans="1:12" x14ac:dyDescent="0.2">
      <c r="A123" s="99" t="s">
        <v>175</v>
      </c>
      <c r="B123" s="19" t="s">
        <v>303</v>
      </c>
      <c r="C123" s="105" t="e">
        <f>#REF!+Spordiüritused!C123</f>
        <v>#REF!</v>
      </c>
      <c r="D123" s="105" t="e">
        <f>#REF!+Spordiüritused!D123</f>
        <v>#REF!</v>
      </c>
      <c r="E123" s="105" t="e">
        <f>#REF!+Spordiüritused!E123</f>
        <v>#REF!</v>
      </c>
      <c r="F123" s="51"/>
      <c r="G123" s="51"/>
      <c r="J123" s="245"/>
      <c r="K123" s="64"/>
      <c r="L123" s="64"/>
    </row>
    <row r="124" spans="1:12" x14ac:dyDescent="0.2">
      <c r="A124" s="99" t="s">
        <v>175</v>
      </c>
      <c r="B124" s="19" t="s">
        <v>304</v>
      </c>
      <c r="C124" s="105" t="e">
        <f>#REF!+Spordiüritused!C124</f>
        <v>#REF!</v>
      </c>
      <c r="D124" s="105" t="e">
        <f>#REF!+Spordiüritused!D124</f>
        <v>#REF!</v>
      </c>
      <c r="E124" s="105" t="e">
        <f>#REF!+Spordiüritused!E124</f>
        <v>#REF!</v>
      </c>
      <c r="F124" s="51"/>
      <c r="G124" s="51"/>
      <c r="J124" s="245"/>
      <c r="K124" s="64"/>
      <c r="L124" s="64"/>
    </row>
    <row r="125" spans="1:12" x14ac:dyDescent="0.2">
      <c r="A125" s="99" t="s">
        <v>175</v>
      </c>
      <c r="B125" s="19" t="s">
        <v>305</v>
      </c>
      <c r="C125" s="105" t="e">
        <f>#REF!+Spordiüritused!C125</f>
        <v>#REF!</v>
      </c>
      <c r="D125" s="105" t="e">
        <f>#REF!+Spordiüritused!D125</f>
        <v>#REF!</v>
      </c>
      <c r="E125" s="105" t="e">
        <f>#REF!+Spordiüritused!E125</f>
        <v>#REF!</v>
      </c>
      <c r="F125" s="51"/>
      <c r="G125" s="51"/>
      <c r="J125" s="245"/>
      <c r="K125" s="64"/>
      <c r="L125" s="64"/>
    </row>
    <row r="126" spans="1:12" x14ac:dyDescent="0.2">
      <c r="A126" s="19" t="s">
        <v>175</v>
      </c>
      <c r="B126" s="19" t="s">
        <v>306</v>
      </c>
      <c r="C126" s="105" t="e">
        <f>#REF!+Spordiüritused!C126</f>
        <v>#REF!</v>
      </c>
      <c r="D126" s="105" t="e">
        <f>#REF!+Spordiüritused!D126</f>
        <v>#REF!</v>
      </c>
      <c r="E126" s="105" t="e">
        <f>#REF!+Spordiüritused!E126</f>
        <v>#REF!</v>
      </c>
      <c r="F126" s="51"/>
      <c r="G126" s="51"/>
      <c r="J126" s="245"/>
      <c r="K126" s="64"/>
      <c r="L126" s="64"/>
    </row>
    <row r="127" spans="1:12" x14ac:dyDescent="0.2">
      <c r="A127" s="99"/>
      <c r="B127" s="19" t="s">
        <v>325</v>
      </c>
      <c r="C127" s="105" t="e">
        <f>#REF!+Spordiüritused!C127</f>
        <v>#REF!</v>
      </c>
      <c r="D127" s="105" t="e">
        <f>#REF!+Spordiüritused!D127</f>
        <v>#REF!</v>
      </c>
      <c r="E127" s="105" t="e">
        <f>#REF!+Spordiüritused!E127</f>
        <v>#REF!</v>
      </c>
      <c r="F127" s="51"/>
      <c r="G127" s="51"/>
      <c r="J127" s="245"/>
      <c r="K127" s="64"/>
      <c r="L127" s="64"/>
    </row>
    <row r="128" spans="1:12" x14ac:dyDescent="0.2">
      <c r="A128" s="99"/>
      <c r="B128" s="19"/>
      <c r="C128" s="105" t="e">
        <f>#REF!+Spordiüritused!C128</f>
        <v>#REF!</v>
      </c>
      <c r="D128" s="105" t="e">
        <f>#REF!+Spordiüritused!D128</f>
        <v>#REF!</v>
      </c>
      <c r="E128" s="105" t="e">
        <f>#REF!+Spordiüritused!E128</f>
        <v>#REF!</v>
      </c>
      <c r="F128" s="51"/>
      <c r="G128" s="51"/>
      <c r="J128" s="245"/>
      <c r="K128" s="64"/>
      <c r="L128" s="64"/>
    </row>
    <row r="129" spans="1:12" x14ac:dyDescent="0.2">
      <c r="A129" s="100" t="s">
        <v>158</v>
      </c>
      <c r="B129" s="71" t="s">
        <v>151</v>
      </c>
      <c r="C129" s="49" t="e">
        <f>#REF!+Spordiüritused!C129</f>
        <v>#REF!</v>
      </c>
      <c r="D129" s="49" t="e">
        <f>#REF!+Spordiüritused!D129</f>
        <v>#REF!</v>
      </c>
      <c r="E129" s="49" t="e">
        <f>#REF!+Spordiüritused!E129</f>
        <v>#REF!</v>
      </c>
      <c r="F129" s="27">
        <f>SUM(F130:F131)</f>
        <v>0</v>
      </c>
      <c r="G129" s="27"/>
      <c r="J129" s="249"/>
      <c r="K129" s="249"/>
      <c r="L129" s="249"/>
    </row>
    <row r="130" spans="1:12" x14ac:dyDescent="0.2">
      <c r="A130" s="99" t="s">
        <v>170</v>
      </c>
      <c r="B130" s="19" t="s">
        <v>152</v>
      </c>
      <c r="C130" s="105" t="e">
        <f>#REF!+Spordiüritused!C130</f>
        <v>#REF!</v>
      </c>
      <c r="D130" s="105" t="e">
        <f>#REF!+Spordiüritused!D130</f>
        <v>#REF!</v>
      </c>
      <c r="E130" s="105" t="e">
        <f>#REF!+Spordiüritused!E130</f>
        <v>#REF!</v>
      </c>
      <c r="F130" s="17"/>
      <c r="G130" s="17"/>
      <c r="J130" s="245"/>
      <c r="K130" s="245"/>
      <c r="L130" s="64"/>
    </row>
    <row r="131" spans="1:12" x14ac:dyDescent="0.2">
      <c r="A131" s="99"/>
      <c r="B131" s="19"/>
      <c r="C131" s="105" t="e">
        <f>#REF!+Spordiüritused!C131</f>
        <v>#REF!</v>
      </c>
      <c r="D131" s="105" t="e">
        <f>#REF!+Spordiüritused!D131</f>
        <v>#REF!</v>
      </c>
      <c r="E131" s="105" t="e">
        <f>#REF!+Spordiüritused!E131</f>
        <v>#REF!</v>
      </c>
      <c r="F131" s="17"/>
      <c r="G131" s="17"/>
      <c r="J131" s="245"/>
      <c r="K131" s="245"/>
      <c r="L131" s="64"/>
    </row>
    <row r="132" spans="1:12" x14ac:dyDescent="0.2">
      <c r="A132" s="35"/>
      <c r="B132" s="32"/>
      <c r="C132" s="50"/>
      <c r="D132" s="50"/>
      <c r="E132" s="106"/>
      <c r="F132" s="50"/>
      <c r="G132" s="50"/>
      <c r="J132" s="250"/>
      <c r="L132" s="257"/>
    </row>
    <row r="133" spans="1:12" x14ac:dyDescent="0.2">
      <c r="C133" s="27"/>
      <c r="D133" s="27"/>
      <c r="E133" s="49"/>
      <c r="F133" s="27"/>
      <c r="G133" s="27"/>
      <c r="J133" s="266"/>
      <c r="K133" s="266"/>
      <c r="L133" s="267"/>
    </row>
    <row r="134" spans="1:12" x14ac:dyDescent="0.2">
      <c r="A134" s="35"/>
      <c r="C134" s="32"/>
      <c r="D134" s="32"/>
      <c r="E134" s="50"/>
      <c r="F134" s="39"/>
      <c r="G134" s="39"/>
      <c r="J134" s="250"/>
      <c r="L134" s="257"/>
    </row>
    <row r="135" spans="1:12" x14ac:dyDescent="0.2">
      <c r="A135" s="35"/>
      <c r="E135" s="50"/>
      <c r="F135" s="39"/>
      <c r="G135" s="39"/>
      <c r="J135" s="250"/>
    </row>
    <row r="136" spans="1:12" x14ac:dyDescent="0.2">
      <c r="A136" s="35"/>
    </row>
    <row r="137" spans="1:12" x14ac:dyDescent="0.2">
      <c r="A137" s="38"/>
      <c r="B137" s="32"/>
      <c r="C137" s="32"/>
      <c r="D137" s="32"/>
    </row>
    <row r="139" spans="1:12" x14ac:dyDescent="0.2">
      <c r="A139" s="29"/>
      <c r="B139" s="32"/>
      <c r="C139" s="32"/>
      <c r="D139" s="32"/>
      <c r="G139" s="236" t="s">
        <v>347</v>
      </c>
    </row>
    <row r="140" spans="1:12" x14ac:dyDescent="0.2">
      <c r="G140" s="234" t="s">
        <v>121</v>
      </c>
    </row>
    <row r="141" spans="1:12" x14ac:dyDescent="0.2">
      <c r="G141" s="234" t="s">
        <v>122</v>
      </c>
      <c r="I141" s="2"/>
    </row>
    <row r="142" spans="1:12" x14ac:dyDescent="0.2">
      <c r="G142" s="234" t="s">
        <v>123</v>
      </c>
      <c r="I142" s="2"/>
    </row>
    <row r="143" spans="1:12" x14ac:dyDescent="0.2">
      <c r="G143" s="234" t="s">
        <v>349</v>
      </c>
    </row>
    <row r="145" spans="2:11" x14ac:dyDescent="0.2">
      <c r="G145" s="233" t="s">
        <v>68</v>
      </c>
      <c r="K145" s="254"/>
    </row>
    <row r="149" spans="2:11" x14ac:dyDescent="0.2">
      <c r="B149" s="39"/>
      <c r="C149" s="39"/>
      <c r="D149" s="39"/>
    </row>
    <row r="150" spans="2:11" x14ac:dyDescent="0.2">
      <c r="B150" s="40"/>
      <c r="C150" s="40"/>
      <c r="D150" s="40"/>
    </row>
    <row r="158" spans="2:11" x14ac:dyDescent="0.2">
      <c r="B158" s="41"/>
      <c r="C158" s="41"/>
      <c r="D158" s="41"/>
    </row>
    <row r="163" spans="2:4" x14ac:dyDescent="0.2">
      <c r="B163" s="41"/>
      <c r="C163" s="41"/>
      <c r="D163" s="41"/>
    </row>
    <row r="168" spans="2:4" x14ac:dyDescent="0.2">
      <c r="B168" s="30"/>
      <c r="C168" s="30"/>
      <c r="D168" s="30"/>
    </row>
  </sheetData>
  <phoneticPr fontId="0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68"/>
  <sheetViews>
    <sheetView workbookViewId="0">
      <selection activeCell="I34" sqref="I34"/>
    </sheetView>
  </sheetViews>
  <sheetFormatPr defaultRowHeight="12.75" x14ac:dyDescent="0.2"/>
  <cols>
    <col min="1" max="1" width="14.85546875" style="9" customWidth="1"/>
    <col min="2" max="2" width="57.5703125" style="36" customWidth="1"/>
    <col min="3" max="3" width="10.5703125" style="36" customWidth="1"/>
    <col min="4" max="4" width="16" style="36" customWidth="1"/>
    <col min="5" max="5" width="13.85546875" style="37" customWidth="1"/>
    <col min="6" max="7" width="9.85546875" style="8" customWidth="1"/>
    <col min="8" max="16384" width="9.140625" style="8"/>
  </cols>
  <sheetData>
    <row r="1" spans="1:7" ht="15.75" x14ac:dyDescent="0.25">
      <c r="B1" s="5" t="s">
        <v>434</v>
      </c>
      <c r="C1" s="6"/>
      <c r="D1" s="6"/>
      <c r="E1" s="7"/>
      <c r="F1" s="6"/>
      <c r="G1" s="6"/>
    </row>
    <row r="2" spans="1:7" ht="76.5" x14ac:dyDescent="0.2">
      <c r="B2" s="12" t="s">
        <v>356</v>
      </c>
      <c r="C2" s="6" t="s">
        <v>1</v>
      </c>
      <c r="D2" s="6" t="s">
        <v>0</v>
      </c>
      <c r="E2" s="10" t="s">
        <v>56</v>
      </c>
      <c r="F2" s="10" t="s">
        <v>346</v>
      </c>
      <c r="G2" s="6" t="s">
        <v>55</v>
      </c>
    </row>
    <row r="3" spans="1:7" x14ac:dyDescent="0.2">
      <c r="A3" s="45" t="s">
        <v>187</v>
      </c>
      <c r="B3" s="44" t="s">
        <v>180</v>
      </c>
      <c r="C3" s="49" t="e">
        <f>#REF!+'33 Sotsiaal'!C35</f>
        <v>#REF!</v>
      </c>
      <c r="D3" s="49" t="e">
        <f>#REF!+'33 Sotsiaal'!D35</f>
        <v>#REF!</v>
      </c>
      <c r="E3" s="49" t="e">
        <f>#REF!+'33 Sotsiaal'!E35</f>
        <v>#REF!</v>
      </c>
      <c r="F3" s="49" t="e">
        <f>#REF!+'33 Sotsiaal'!F35</f>
        <v>#REF!</v>
      </c>
      <c r="G3" s="49"/>
    </row>
    <row r="4" spans="1:7" x14ac:dyDescent="0.2">
      <c r="A4" s="11" t="s">
        <v>177</v>
      </c>
      <c r="B4" s="12" t="s">
        <v>178</v>
      </c>
      <c r="C4" s="49" t="e">
        <f>#REF!</f>
        <v>#REF!</v>
      </c>
      <c r="D4" s="49" t="e">
        <f>#REF!</f>
        <v>#REF!</v>
      </c>
      <c r="E4" s="49" t="e">
        <f>#REF!</f>
        <v>#REF!</v>
      </c>
      <c r="F4" s="49" t="e">
        <f>#REF!</f>
        <v>#REF!</v>
      </c>
      <c r="G4" s="54"/>
    </row>
    <row r="5" spans="1:7" ht="15" x14ac:dyDescent="0.25">
      <c r="A5" s="11" t="s">
        <v>357</v>
      </c>
      <c r="B5" s="12" t="s">
        <v>358</v>
      </c>
      <c r="C5" s="49" t="e">
        <f>#REF!+'33 Sotsiaal'!C35</f>
        <v>#REF!</v>
      </c>
      <c r="D5" s="49" t="e">
        <f>#REF!+'33 Sotsiaal'!D35</f>
        <v>#REF!</v>
      </c>
      <c r="E5" s="49" t="e">
        <f>#REF!+'33 Sotsiaal'!E35</f>
        <v>#REF!</v>
      </c>
      <c r="F5" s="49" t="e">
        <f>#REF!+'33 Sotsiaal'!F35</f>
        <v>#REF!</v>
      </c>
      <c r="G5" s="55"/>
    </row>
    <row r="6" spans="1:7" x14ac:dyDescent="0.2">
      <c r="A6" s="45" t="s">
        <v>184</v>
      </c>
      <c r="B6" s="44" t="s">
        <v>183</v>
      </c>
      <c r="C6" s="49" t="e">
        <f>#REF!</f>
        <v>#REF!</v>
      </c>
      <c r="D6" s="49" t="e">
        <f>#REF!</f>
        <v>#REF!</v>
      </c>
      <c r="E6" s="49" t="e">
        <f>#REF!</f>
        <v>#REF!</v>
      </c>
      <c r="F6" s="49" t="e">
        <f>#REF!</f>
        <v>#REF!</v>
      </c>
      <c r="G6" s="49"/>
    </row>
    <row r="7" spans="1:7" x14ac:dyDescent="0.2">
      <c r="A7" s="11" t="s">
        <v>359</v>
      </c>
      <c r="B7" s="13" t="s">
        <v>360</v>
      </c>
      <c r="C7" s="104" t="e">
        <f>#REF!</f>
        <v>#REF!</v>
      </c>
      <c r="D7" s="104" t="e">
        <f>#REF!</f>
        <v>#REF!</v>
      </c>
      <c r="E7" s="104" t="e">
        <f>#REF!</f>
        <v>#REF!</v>
      </c>
      <c r="F7" s="104" t="e">
        <f>#REF!</f>
        <v>#REF!</v>
      </c>
      <c r="G7" s="15"/>
    </row>
    <row r="8" spans="1:7" x14ac:dyDescent="0.2">
      <c r="A8" s="16" t="s">
        <v>361</v>
      </c>
      <c r="B8" s="17" t="s">
        <v>362</v>
      </c>
      <c r="C8" s="219" t="e">
        <f>#REF!</f>
        <v>#REF!</v>
      </c>
      <c r="D8" s="219" t="e">
        <f>#REF!</f>
        <v>#REF!</v>
      </c>
      <c r="E8" s="219" t="e">
        <f>#REF!</f>
        <v>#REF!</v>
      </c>
      <c r="F8" s="219" t="e">
        <f>#REF!</f>
        <v>#REF!</v>
      </c>
      <c r="G8" s="56"/>
    </row>
    <row r="9" spans="1:7" x14ac:dyDescent="0.2">
      <c r="A9" s="16" t="s">
        <v>363</v>
      </c>
      <c r="B9" s="17" t="s">
        <v>364</v>
      </c>
      <c r="C9" s="219" t="e">
        <f>#REF!</f>
        <v>#REF!</v>
      </c>
      <c r="D9" s="219" t="e">
        <f>#REF!</f>
        <v>#REF!</v>
      </c>
      <c r="E9" s="219" t="e">
        <f>#REF!</f>
        <v>#REF!</v>
      </c>
      <c r="F9" s="219" t="e">
        <f>#REF!</f>
        <v>#REF!</v>
      </c>
      <c r="G9" s="56"/>
    </row>
    <row r="10" spans="1:7" x14ac:dyDescent="0.2">
      <c r="A10" s="16" t="s">
        <v>365</v>
      </c>
      <c r="B10" s="17" t="s">
        <v>328</v>
      </c>
      <c r="C10" s="219" t="e">
        <f>#REF!</f>
        <v>#REF!</v>
      </c>
      <c r="D10" s="219" t="e">
        <f>#REF!</f>
        <v>#REF!</v>
      </c>
      <c r="E10" s="219" t="e">
        <f>#REF!</f>
        <v>#REF!</v>
      </c>
      <c r="F10" s="219" t="e">
        <f>#REF!</f>
        <v>#REF!</v>
      </c>
      <c r="G10" s="56"/>
    </row>
    <row r="11" spans="1:7" x14ac:dyDescent="0.2">
      <c r="A11" s="16" t="s">
        <v>367</v>
      </c>
      <c r="B11" s="17" t="s">
        <v>368</v>
      </c>
      <c r="C11" s="219" t="e">
        <f>#REF!</f>
        <v>#REF!</v>
      </c>
      <c r="D11" s="219" t="e">
        <f>#REF!</f>
        <v>#REF!</v>
      </c>
      <c r="E11" s="219" t="e">
        <f>#REF!</f>
        <v>#REF!</v>
      </c>
      <c r="F11" s="219" t="e">
        <f>#REF!</f>
        <v>#REF!</v>
      </c>
      <c r="G11" s="56"/>
    </row>
    <row r="12" spans="1:7" x14ac:dyDescent="0.2">
      <c r="A12" s="11" t="s">
        <v>369</v>
      </c>
      <c r="B12" s="12" t="s">
        <v>370</v>
      </c>
      <c r="C12" s="104" t="e">
        <f>#REF!</f>
        <v>#REF!</v>
      </c>
      <c r="D12" s="104" t="e">
        <f>#REF!</f>
        <v>#REF!</v>
      </c>
      <c r="E12" s="104" t="e">
        <f>#REF!</f>
        <v>#REF!</v>
      </c>
      <c r="F12" s="104" t="e">
        <f>#REF!</f>
        <v>#REF!</v>
      </c>
      <c r="G12" s="57"/>
    </row>
    <row r="13" spans="1:7" x14ac:dyDescent="0.2">
      <c r="A13" s="21" t="s">
        <v>371</v>
      </c>
      <c r="B13" s="12" t="s">
        <v>202</v>
      </c>
      <c r="C13" s="104" t="e">
        <f>#REF!</f>
        <v>#REF!</v>
      </c>
      <c r="D13" s="104" t="e">
        <f>#REF!</f>
        <v>#REF!</v>
      </c>
      <c r="E13" s="104" t="e">
        <f>#REF!</f>
        <v>#REF!</v>
      </c>
      <c r="F13" s="104" t="e">
        <f>#REF!</f>
        <v>#REF!</v>
      </c>
      <c r="G13" s="57"/>
    </row>
    <row r="14" spans="1:7" x14ac:dyDescent="0.2">
      <c r="A14" s="21" t="s">
        <v>372</v>
      </c>
      <c r="B14" s="12" t="s">
        <v>373</v>
      </c>
      <c r="C14" s="104" t="e">
        <f>#REF!</f>
        <v>#REF!</v>
      </c>
      <c r="D14" s="104" t="e">
        <f>#REF!</f>
        <v>#REF!</v>
      </c>
      <c r="E14" s="104" t="e">
        <f>#REF!</f>
        <v>#REF!</v>
      </c>
      <c r="F14" s="104" t="e">
        <f>#REF!</f>
        <v>#REF!</v>
      </c>
      <c r="G14" s="57"/>
    </row>
    <row r="15" spans="1:7" x14ac:dyDescent="0.2">
      <c r="A15" s="21" t="s">
        <v>374</v>
      </c>
      <c r="B15" s="12" t="s">
        <v>375</v>
      </c>
      <c r="C15" s="104" t="e">
        <f>#REF!</f>
        <v>#REF!</v>
      </c>
      <c r="D15" s="104" t="e">
        <f>#REF!</f>
        <v>#REF!</v>
      </c>
      <c r="E15" s="104" t="e">
        <f>#REF!</f>
        <v>#REF!</v>
      </c>
      <c r="F15" s="104" t="e">
        <f>#REF!</f>
        <v>#REF!</v>
      </c>
      <c r="G15" s="57"/>
    </row>
    <row r="16" spans="1:7" x14ac:dyDescent="0.2">
      <c r="A16" s="21" t="s">
        <v>376</v>
      </c>
      <c r="B16" s="12" t="s">
        <v>377</v>
      </c>
      <c r="C16" s="104" t="e">
        <f>#REF!</f>
        <v>#REF!</v>
      </c>
      <c r="D16" s="104" t="e">
        <f>#REF!</f>
        <v>#REF!</v>
      </c>
      <c r="E16" s="104" t="e">
        <f>#REF!</f>
        <v>#REF!</v>
      </c>
      <c r="F16" s="104" t="e">
        <f>#REF!</f>
        <v>#REF!</v>
      </c>
      <c r="G16" s="57"/>
    </row>
    <row r="17" spans="1:7" x14ac:dyDescent="0.2">
      <c r="A17" s="11" t="s">
        <v>378</v>
      </c>
      <c r="B17" s="12" t="s">
        <v>379</v>
      </c>
      <c r="C17" s="104" t="e">
        <f>#REF!</f>
        <v>#REF!</v>
      </c>
      <c r="D17" s="104" t="e">
        <f>#REF!</f>
        <v>#REF!</v>
      </c>
      <c r="E17" s="104" t="e">
        <f>#REF!</f>
        <v>#REF!</v>
      </c>
      <c r="F17" s="104" t="e">
        <f>#REF!</f>
        <v>#REF!</v>
      </c>
      <c r="G17" s="20"/>
    </row>
    <row r="18" spans="1:7" x14ac:dyDescent="0.2">
      <c r="A18" s="16" t="s">
        <v>380</v>
      </c>
      <c r="B18" s="17" t="s">
        <v>381</v>
      </c>
      <c r="C18" s="105" t="e">
        <f>#REF!</f>
        <v>#REF!</v>
      </c>
      <c r="D18" s="105" t="e">
        <f>#REF!</f>
        <v>#REF!</v>
      </c>
      <c r="E18" s="105" t="e">
        <f>#REF!</f>
        <v>#REF!</v>
      </c>
      <c r="F18" s="105" t="e">
        <f>#REF!</f>
        <v>#REF!</v>
      </c>
      <c r="G18" s="18"/>
    </row>
    <row r="19" spans="1:7" x14ac:dyDescent="0.2">
      <c r="A19" s="16" t="s">
        <v>382</v>
      </c>
      <c r="B19" s="17" t="s">
        <v>383</v>
      </c>
      <c r="C19" s="105" t="e">
        <f>#REF!</f>
        <v>#REF!</v>
      </c>
      <c r="D19" s="105" t="e">
        <f>#REF!</f>
        <v>#REF!</v>
      </c>
      <c r="E19" s="105" t="e">
        <f>#REF!</f>
        <v>#REF!</v>
      </c>
      <c r="F19" s="105" t="e">
        <f>#REF!</f>
        <v>#REF!</v>
      </c>
      <c r="G19" s="18"/>
    </row>
    <row r="20" spans="1:7" x14ac:dyDescent="0.2">
      <c r="A20" s="11" t="s">
        <v>384</v>
      </c>
      <c r="B20" s="12" t="s">
        <v>385</v>
      </c>
      <c r="C20" s="104" t="e">
        <f>#REF!</f>
        <v>#REF!</v>
      </c>
      <c r="D20" s="104" t="e">
        <f>#REF!</f>
        <v>#REF!</v>
      </c>
      <c r="E20" s="104" t="e">
        <f>#REF!</f>
        <v>#REF!</v>
      </c>
      <c r="F20" s="104" t="e">
        <f>#REF!</f>
        <v>#REF!</v>
      </c>
      <c r="G20" s="20"/>
    </row>
    <row r="21" spans="1:7" x14ac:dyDescent="0.2">
      <c r="A21" s="16" t="s">
        <v>386</v>
      </c>
      <c r="B21" s="17" t="s">
        <v>387</v>
      </c>
      <c r="C21" s="105" t="e">
        <f>#REF!</f>
        <v>#REF!</v>
      </c>
      <c r="D21" s="105" t="e">
        <f>#REF!</f>
        <v>#REF!</v>
      </c>
      <c r="E21" s="105" t="e">
        <f>#REF!</f>
        <v>#REF!</v>
      </c>
      <c r="F21" s="105" t="e">
        <f>#REF!</f>
        <v>#REF!</v>
      </c>
      <c r="G21" s="18"/>
    </row>
    <row r="22" spans="1:7" x14ac:dyDescent="0.2">
      <c r="A22" s="16" t="s">
        <v>388</v>
      </c>
      <c r="B22" s="17" t="s">
        <v>389</v>
      </c>
      <c r="C22" s="105" t="e">
        <f>#REF!</f>
        <v>#REF!</v>
      </c>
      <c r="D22" s="105" t="e">
        <f>#REF!</f>
        <v>#REF!</v>
      </c>
      <c r="E22" s="105" t="e">
        <f>#REF!</f>
        <v>#REF!</v>
      </c>
      <c r="F22" s="105" t="e">
        <f>#REF!</f>
        <v>#REF!</v>
      </c>
      <c r="G22" s="18"/>
    </row>
    <row r="23" spans="1:7" s="39" customFormat="1" x14ac:dyDescent="0.2">
      <c r="A23" s="45" t="s">
        <v>186</v>
      </c>
      <c r="B23" s="44" t="s">
        <v>185</v>
      </c>
      <c r="C23" s="104" t="e">
        <f>#REF!</f>
        <v>#REF!</v>
      </c>
      <c r="D23" s="104" t="e">
        <f>#REF!</f>
        <v>#REF!</v>
      </c>
      <c r="E23" s="104" t="e">
        <f>#REF!</f>
        <v>#REF!</v>
      </c>
      <c r="F23" s="104" t="e">
        <f>#REF!</f>
        <v>#REF!</v>
      </c>
      <c r="G23" s="49"/>
    </row>
    <row r="24" spans="1:7" x14ac:dyDescent="0.2">
      <c r="A24" s="11" t="s">
        <v>390</v>
      </c>
      <c r="B24" s="12" t="s">
        <v>391</v>
      </c>
      <c r="C24" s="104" t="e">
        <f>#REF!</f>
        <v>#REF!</v>
      </c>
      <c r="D24" s="104" t="e">
        <f>#REF!</f>
        <v>#REF!</v>
      </c>
      <c r="E24" s="104" t="e">
        <f>#REF!</f>
        <v>#REF!</v>
      </c>
      <c r="F24" s="104" t="e">
        <f>#REF!</f>
        <v>#REF!</v>
      </c>
      <c r="G24" s="20"/>
    </row>
    <row r="25" spans="1:7" x14ac:dyDescent="0.2">
      <c r="A25" s="16" t="s">
        <v>392</v>
      </c>
      <c r="B25" s="17" t="s">
        <v>393</v>
      </c>
      <c r="C25" s="105" t="e">
        <f>#REF!</f>
        <v>#REF!</v>
      </c>
      <c r="D25" s="105" t="e">
        <f>#REF!</f>
        <v>#REF!</v>
      </c>
      <c r="E25" s="105" t="e">
        <f>#REF!</f>
        <v>#REF!</v>
      </c>
      <c r="F25" s="105" t="e">
        <f>#REF!</f>
        <v>#REF!</v>
      </c>
      <c r="G25" s="56"/>
    </row>
    <row r="26" spans="1:7" x14ac:dyDescent="0.2">
      <c r="A26" s="16" t="s">
        <v>394</v>
      </c>
      <c r="B26" s="17" t="s">
        <v>395</v>
      </c>
      <c r="C26" s="105" t="e">
        <f>#REF!</f>
        <v>#REF!</v>
      </c>
      <c r="D26" s="105" t="e">
        <f>#REF!</f>
        <v>#REF!</v>
      </c>
      <c r="E26" s="105" t="e">
        <f>#REF!</f>
        <v>#REF!</v>
      </c>
      <c r="F26" s="105" t="e">
        <f>#REF!</f>
        <v>#REF!</v>
      </c>
      <c r="G26" s="56"/>
    </row>
    <row r="27" spans="1:7" x14ac:dyDescent="0.2">
      <c r="A27" s="16" t="s">
        <v>396</v>
      </c>
      <c r="B27" s="17" t="s">
        <v>397</v>
      </c>
      <c r="C27" s="105" t="e">
        <f>#REF!</f>
        <v>#REF!</v>
      </c>
      <c r="D27" s="105" t="e">
        <f>#REF!</f>
        <v>#REF!</v>
      </c>
      <c r="E27" s="105" t="e">
        <f>#REF!</f>
        <v>#REF!</v>
      </c>
      <c r="F27" s="105" t="e">
        <f>#REF!</f>
        <v>#REF!</v>
      </c>
      <c r="G27" s="56"/>
    </row>
    <row r="28" spans="1:7" x14ac:dyDescent="0.2">
      <c r="A28" s="16" t="s">
        <v>398</v>
      </c>
      <c r="B28" s="17" t="s">
        <v>399</v>
      </c>
      <c r="C28" s="105" t="e">
        <f>#REF!</f>
        <v>#REF!</v>
      </c>
      <c r="D28" s="105" t="e">
        <f>#REF!</f>
        <v>#REF!</v>
      </c>
      <c r="E28" s="105" t="e">
        <f>#REF!</f>
        <v>#REF!</v>
      </c>
      <c r="F28" s="105" t="e">
        <f>#REF!</f>
        <v>#REF!</v>
      </c>
      <c r="G28" s="56"/>
    </row>
    <row r="29" spans="1:7" x14ac:dyDescent="0.2">
      <c r="A29" s="16" t="s">
        <v>400</v>
      </c>
      <c r="B29" s="17" t="s">
        <v>401</v>
      </c>
      <c r="C29" s="105" t="e">
        <f>#REF!</f>
        <v>#REF!</v>
      </c>
      <c r="D29" s="105" t="e">
        <f>#REF!</f>
        <v>#REF!</v>
      </c>
      <c r="E29" s="105" t="e">
        <f>#REF!</f>
        <v>#REF!</v>
      </c>
      <c r="F29" s="105" t="e">
        <f>#REF!</f>
        <v>#REF!</v>
      </c>
      <c r="G29" s="56"/>
    </row>
    <row r="30" spans="1:7" x14ac:dyDescent="0.2">
      <c r="A30" s="16" t="s">
        <v>402</v>
      </c>
      <c r="B30" s="17" t="s">
        <v>403</v>
      </c>
      <c r="C30" s="105" t="e">
        <f>#REF!</f>
        <v>#REF!</v>
      </c>
      <c r="D30" s="105" t="e">
        <f>#REF!</f>
        <v>#REF!</v>
      </c>
      <c r="E30" s="105" t="e">
        <f>#REF!</f>
        <v>#REF!</v>
      </c>
      <c r="F30" s="105" t="e">
        <f>#REF!</f>
        <v>#REF!</v>
      </c>
      <c r="G30" s="56"/>
    </row>
    <row r="31" spans="1:7" x14ac:dyDescent="0.2">
      <c r="A31" s="16" t="s">
        <v>404</v>
      </c>
      <c r="B31" s="17" t="s">
        <v>405</v>
      </c>
      <c r="C31" s="105" t="e">
        <f>#REF!</f>
        <v>#REF!</v>
      </c>
      <c r="D31" s="105" t="e">
        <f>#REF!</f>
        <v>#REF!</v>
      </c>
      <c r="E31" s="105" t="e">
        <f>#REF!</f>
        <v>#REF!</v>
      </c>
      <c r="F31" s="105" t="e">
        <f>#REF!</f>
        <v>#REF!</v>
      </c>
      <c r="G31" s="56"/>
    </row>
    <row r="32" spans="1:7" x14ac:dyDescent="0.2">
      <c r="A32" s="16" t="s">
        <v>406</v>
      </c>
      <c r="B32" s="17" t="s">
        <v>407</v>
      </c>
      <c r="C32" s="105" t="e">
        <f>#REF!</f>
        <v>#REF!</v>
      </c>
      <c r="D32" s="105" t="e">
        <f>#REF!</f>
        <v>#REF!</v>
      </c>
      <c r="E32" s="105" t="e">
        <f>#REF!</f>
        <v>#REF!</v>
      </c>
      <c r="F32" s="105" t="e">
        <f>#REF!</f>
        <v>#REF!</v>
      </c>
      <c r="G32" s="56"/>
    </row>
    <row r="33" spans="1:7" x14ac:dyDescent="0.2">
      <c r="A33" s="16" t="s">
        <v>408</v>
      </c>
      <c r="B33" s="17" t="s">
        <v>409</v>
      </c>
      <c r="C33" s="105" t="e">
        <f>#REF!</f>
        <v>#REF!</v>
      </c>
      <c r="D33" s="105" t="e">
        <f>#REF!</f>
        <v>#REF!</v>
      </c>
      <c r="E33" s="105" t="e">
        <f>#REF!</f>
        <v>#REF!</v>
      </c>
      <c r="F33" s="105" t="e">
        <f>#REF!</f>
        <v>#REF!</v>
      </c>
      <c r="G33" s="56"/>
    </row>
    <row r="34" spans="1:7" x14ac:dyDescent="0.2">
      <c r="A34" s="11" t="s">
        <v>410</v>
      </c>
      <c r="B34" s="12" t="s">
        <v>411</v>
      </c>
      <c r="C34" s="104" t="e">
        <f>#REF!</f>
        <v>#REF!</v>
      </c>
      <c r="D34" s="104" t="e">
        <f>#REF!</f>
        <v>#REF!</v>
      </c>
      <c r="E34" s="104" t="e">
        <f>#REF!</f>
        <v>#REF!</v>
      </c>
      <c r="F34" s="104" t="e">
        <f>#REF!</f>
        <v>#REF!</v>
      </c>
      <c r="G34" s="20"/>
    </row>
    <row r="35" spans="1:7" x14ac:dyDescent="0.2">
      <c r="A35" s="16" t="s">
        <v>412</v>
      </c>
      <c r="B35" s="17" t="s">
        <v>413</v>
      </c>
      <c r="C35" s="105" t="e">
        <f>#REF!</f>
        <v>#REF!</v>
      </c>
      <c r="D35" s="105" t="e">
        <f>#REF!</f>
        <v>#REF!</v>
      </c>
      <c r="E35" s="105" t="e">
        <f>#REF!</f>
        <v>#REF!</v>
      </c>
      <c r="F35" s="105" t="e">
        <f>#REF!</f>
        <v>#REF!</v>
      </c>
      <c r="G35" s="51"/>
    </row>
    <row r="36" spans="1:7" x14ac:dyDescent="0.2">
      <c r="A36" s="16" t="s">
        <v>414</v>
      </c>
      <c r="B36" s="17" t="s">
        <v>415</v>
      </c>
      <c r="C36" s="105" t="e">
        <f>#REF!</f>
        <v>#REF!</v>
      </c>
      <c r="D36" s="105" t="e">
        <f>#REF!</f>
        <v>#REF!</v>
      </c>
      <c r="E36" s="105" t="e">
        <f>#REF!</f>
        <v>#REF!</v>
      </c>
      <c r="F36" s="105" t="e">
        <f>#REF!</f>
        <v>#REF!</v>
      </c>
      <c r="G36" s="51"/>
    </row>
    <row r="37" spans="1:7" x14ac:dyDescent="0.2">
      <c r="A37" s="11" t="s">
        <v>416</v>
      </c>
      <c r="B37" s="12" t="s">
        <v>417</v>
      </c>
      <c r="C37" s="104" t="e">
        <f>#REF!</f>
        <v>#REF!</v>
      </c>
      <c r="D37" s="104" t="e">
        <f>#REF!</f>
        <v>#REF!</v>
      </c>
      <c r="E37" s="104" t="e">
        <f>#REF!</f>
        <v>#REF!</v>
      </c>
      <c r="F37" s="104" t="e">
        <f>#REF!</f>
        <v>#REF!</v>
      </c>
      <c r="G37" s="20"/>
    </row>
    <row r="38" spans="1:7" x14ac:dyDescent="0.2">
      <c r="A38" s="16" t="s">
        <v>418</v>
      </c>
      <c r="B38" s="17" t="s">
        <v>419</v>
      </c>
      <c r="C38" s="105" t="e">
        <f>#REF!</f>
        <v>#REF!</v>
      </c>
      <c r="D38" s="105" t="e">
        <f>#REF!</f>
        <v>#REF!</v>
      </c>
      <c r="E38" s="105" t="e">
        <f>#REF!</f>
        <v>#REF!</v>
      </c>
      <c r="F38" s="105" t="e">
        <f>#REF!</f>
        <v>#REF!</v>
      </c>
      <c r="G38" s="51"/>
    </row>
    <row r="39" spans="1:7" x14ac:dyDescent="0.2">
      <c r="A39" s="16" t="s">
        <v>420</v>
      </c>
      <c r="B39" s="17" t="s">
        <v>421</v>
      </c>
      <c r="C39" s="105" t="e">
        <f>#REF!</f>
        <v>#REF!</v>
      </c>
      <c r="D39" s="105" t="e">
        <f>#REF!</f>
        <v>#REF!</v>
      </c>
      <c r="E39" s="105" t="e">
        <f>#REF!</f>
        <v>#REF!</v>
      </c>
      <c r="F39" s="105" t="e">
        <f>#REF!</f>
        <v>#REF!</v>
      </c>
      <c r="G39" s="51"/>
    </row>
    <row r="40" spans="1:7" x14ac:dyDescent="0.2">
      <c r="A40" s="16" t="s">
        <v>422</v>
      </c>
      <c r="B40" s="17" t="s">
        <v>423</v>
      </c>
      <c r="C40" s="105" t="e">
        <f>#REF!</f>
        <v>#REF!</v>
      </c>
      <c r="D40" s="105" t="e">
        <f>#REF!</f>
        <v>#REF!</v>
      </c>
      <c r="E40" s="105" t="e">
        <f>#REF!</f>
        <v>#REF!</v>
      </c>
      <c r="F40" s="105" t="e">
        <f>#REF!</f>
        <v>#REF!</v>
      </c>
      <c r="G40" s="51"/>
    </row>
    <row r="41" spans="1:7" x14ac:dyDescent="0.2">
      <c r="A41" s="11" t="s">
        <v>424</v>
      </c>
      <c r="B41" s="12" t="s">
        <v>425</v>
      </c>
      <c r="C41" s="104" t="e">
        <f>#REF!</f>
        <v>#REF!</v>
      </c>
      <c r="D41" s="104" t="e">
        <f>#REF!</f>
        <v>#REF!</v>
      </c>
      <c r="E41" s="104" t="e">
        <f>#REF!</f>
        <v>#REF!</v>
      </c>
      <c r="F41" s="104" t="e">
        <f>#REF!</f>
        <v>#REF!</v>
      </c>
      <c r="G41" s="20"/>
    </row>
    <row r="42" spans="1:7" x14ac:dyDescent="0.2">
      <c r="A42" s="237" t="s">
        <v>253</v>
      </c>
      <c r="B42" s="238" t="s">
        <v>254</v>
      </c>
      <c r="C42" s="105" t="e">
        <f>#REF!</f>
        <v>#REF!</v>
      </c>
      <c r="D42" s="105" t="e">
        <f>#REF!</f>
        <v>#REF!</v>
      </c>
      <c r="E42" s="105" t="e">
        <f>#REF!</f>
        <v>#REF!</v>
      </c>
      <c r="F42" s="105" t="e">
        <f>#REF!</f>
        <v>#REF!</v>
      </c>
      <c r="G42" s="23"/>
    </row>
    <row r="43" spans="1:7" x14ac:dyDescent="0.2">
      <c r="A43" s="16" t="s">
        <v>426</v>
      </c>
      <c r="B43" s="17" t="s">
        <v>427</v>
      </c>
      <c r="C43" s="105" t="e">
        <f>#REF!</f>
        <v>#REF!</v>
      </c>
      <c r="D43" s="105" t="e">
        <f>#REF!</f>
        <v>#REF!</v>
      </c>
      <c r="E43" s="105" t="e">
        <f>#REF!</f>
        <v>#REF!</v>
      </c>
      <c r="F43" s="105" t="e">
        <f>#REF!</f>
        <v>#REF!</v>
      </c>
      <c r="G43" s="56"/>
    </row>
    <row r="44" spans="1:7" x14ac:dyDescent="0.2">
      <c r="A44" s="16" t="s">
        <v>428</v>
      </c>
      <c r="B44" s="17" t="s">
        <v>2</v>
      </c>
      <c r="C44" s="105" t="e">
        <f>#REF!</f>
        <v>#REF!</v>
      </c>
      <c r="D44" s="105" t="e">
        <f>#REF!</f>
        <v>#REF!</v>
      </c>
      <c r="E44" s="105" t="e">
        <f>#REF!</f>
        <v>#REF!</v>
      </c>
      <c r="F44" s="105" t="e">
        <f>#REF!</f>
        <v>#REF!</v>
      </c>
      <c r="G44" s="56"/>
    </row>
    <row r="45" spans="1:7" x14ac:dyDescent="0.2">
      <c r="A45" s="16" t="s">
        <v>3</v>
      </c>
      <c r="B45" s="17" t="s">
        <v>4</v>
      </c>
      <c r="C45" s="105" t="e">
        <f>#REF!</f>
        <v>#REF!</v>
      </c>
      <c r="D45" s="105" t="e">
        <f>#REF!</f>
        <v>#REF!</v>
      </c>
      <c r="E45" s="105" t="e">
        <f>#REF!</f>
        <v>#REF!</v>
      </c>
      <c r="F45" s="105" t="e">
        <f>#REF!</f>
        <v>#REF!</v>
      </c>
      <c r="G45" s="56"/>
    </row>
    <row r="46" spans="1:7" x14ac:dyDescent="0.2">
      <c r="A46" s="16" t="s">
        <v>5</v>
      </c>
      <c r="B46" s="17" t="s">
        <v>6</v>
      </c>
      <c r="C46" s="105" t="e">
        <f>#REF!</f>
        <v>#REF!</v>
      </c>
      <c r="D46" s="105" t="e">
        <f>#REF!</f>
        <v>#REF!</v>
      </c>
      <c r="E46" s="105" t="e">
        <f>#REF!</f>
        <v>#REF!</v>
      </c>
      <c r="F46" s="105" t="e">
        <f>#REF!</f>
        <v>#REF!</v>
      </c>
      <c r="G46" s="56"/>
    </row>
    <row r="47" spans="1:7" x14ac:dyDescent="0.2">
      <c r="A47" s="16" t="s">
        <v>7</v>
      </c>
      <c r="B47" s="17" t="s">
        <v>8</v>
      </c>
      <c r="C47" s="105" t="e">
        <f>#REF!</f>
        <v>#REF!</v>
      </c>
      <c r="D47" s="105" t="e">
        <f>#REF!</f>
        <v>#REF!</v>
      </c>
      <c r="E47" s="105" t="e">
        <f>#REF!</f>
        <v>#REF!</v>
      </c>
      <c r="F47" s="105" t="e">
        <f>#REF!</f>
        <v>#REF!</v>
      </c>
      <c r="G47" s="56"/>
    </row>
    <row r="48" spans="1:7" x14ac:dyDescent="0.2">
      <c r="A48" s="16" t="s">
        <v>9</v>
      </c>
      <c r="B48" s="17" t="s">
        <v>10</v>
      </c>
      <c r="C48" s="105" t="e">
        <f>#REF!</f>
        <v>#REF!</v>
      </c>
      <c r="D48" s="105" t="e">
        <f>#REF!</f>
        <v>#REF!</v>
      </c>
      <c r="E48" s="105" t="e">
        <f>#REF!</f>
        <v>#REF!</v>
      </c>
      <c r="F48" s="105" t="e">
        <f>#REF!</f>
        <v>#REF!</v>
      </c>
      <c r="G48" s="56"/>
    </row>
    <row r="49" spans="1:7" x14ac:dyDescent="0.2">
      <c r="A49" s="16" t="s">
        <v>11</v>
      </c>
      <c r="B49" s="17" t="s">
        <v>12</v>
      </c>
      <c r="C49" s="105" t="e">
        <f>#REF!</f>
        <v>#REF!</v>
      </c>
      <c r="D49" s="105" t="e">
        <f>#REF!</f>
        <v>#REF!</v>
      </c>
      <c r="E49" s="105" t="e">
        <f>#REF!</f>
        <v>#REF!</v>
      </c>
      <c r="F49" s="105" t="e">
        <f>#REF!</f>
        <v>#REF!</v>
      </c>
      <c r="G49" s="56"/>
    </row>
    <row r="50" spans="1:7" x14ac:dyDescent="0.2">
      <c r="A50" s="16" t="s">
        <v>13</v>
      </c>
      <c r="B50" s="17" t="s">
        <v>14</v>
      </c>
      <c r="C50" s="105" t="e">
        <f>#REF!</f>
        <v>#REF!</v>
      </c>
      <c r="D50" s="105" t="e">
        <f>#REF!</f>
        <v>#REF!</v>
      </c>
      <c r="E50" s="105" t="e">
        <f>#REF!</f>
        <v>#REF!</v>
      </c>
      <c r="F50" s="105" t="e">
        <f>#REF!</f>
        <v>#REF!</v>
      </c>
      <c r="G50" s="56"/>
    </row>
    <row r="51" spans="1:7" x14ac:dyDescent="0.2">
      <c r="A51" s="16" t="s">
        <v>15</v>
      </c>
      <c r="B51" s="17" t="s">
        <v>16</v>
      </c>
      <c r="C51" s="105" t="e">
        <f>#REF!</f>
        <v>#REF!</v>
      </c>
      <c r="D51" s="105" t="e">
        <f>#REF!</f>
        <v>#REF!</v>
      </c>
      <c r="E51" s="105" t="e">
        <f>#REF!</f>
        <v>#REF!</v>
      </c>
      <c r="F51" s="105" t="e">
        <f>#REF!</f>
        <v>#REF!</v>
      </c>
      <c r="G51" s="56"/>
    </row>
    <row r="52" spans="1:7" x14ac:dyDescent="0.2">
      <c r="A52" s="11" t="s">
        <v>17</v>
      </c>
      <c r="B52" s="12" t="s">
        <v>18</v>
      </c>
      <c r="C52" s="104" t="e">
        <f>#REF!</f>
        <v>#REF!</v>
      </c>
      <c r="D52" s="104" t="e">
        <f>#REF!</f>
        <v>#REF!</v>
      </c>
      <c r="E52" s="104" t="e">
        <f>#REF!</f>
        <v>#REF!</v>
      </c>
      <c r="F52" s="104" t="e">
        <f>#REF!</f>
        <v>#REF!</v>
      </c>
      <c r="G52" s="20"/>
    </row>
    <row r="53" spans="1:7" x14ac:dyDescent="0.2">
      <c r="A53" s="16" t="s">
        <v>19</v>
      </c>
      <c r="B53" s="17" t="s">
        <v>6</v>
      </c>
      <c r="C53" s="105" t="e">
        <f>#REF!</f>
        <v>#REF!</v>
      </c>
      <c r="D53" s="105" t="e">
        <f>#REF!</f>
        <v>#REF!</v>
      </c>
      <c r="E53" s="105" t="e">
        <f>#REF!</f>
        <v>#REF!</v>
      </c>
      <c r="F53" s="105" t="e">
        <f>#REF!</f>
        <v>#REF!</v>
      </c>
      <c r="G53" s="51"/>
    </row>
    <row r="54" spans="1:7" x14ac:dyDescent="0.2">
      <c r="A54" s="16" t="s">
        <v>20</v>
      </c>
      <c r="B54" s="17" t="s">
        <v>8</v>
      </c>
      <c r="C54" s="105" t="e">
        <f>#REF!</f>
        <v>#REF!</v>
      </c>
      <c r="D54" s="105" t="e">
        <f>#REF!</f>
        <v>#REF!</v>
      </c>
      <c r="E54" s="105" t="e">
        <f>#REF!</f>
        <v>#REF!</v>
      </c>
      <c r="F54" s="105" t="e">
        <f>#REF!</f>
        <v>#REF!</v>
      </c>
      <c r="G54" s="51"/>
    </row>
    <row r="55" spans="1:7" x14ac:dyDescent="0.2">
      <c r="A55" s="16" t="s">
        <v>21</v>
      </c>
      <c r="B55" s="17" t="s">
        <v>10</v>
      </c>
      <c r="C55" s="105" t="e">
        <f>#REF!</f>
        <v>#REF!</v>
      </c>
      <c r="D55" s="105" t="e">
        <f>#REF!</f>
        <v>#REF!</v>
      </c>
      <c r="E55" s="105" t="e">
        <f>#REF!</f>
        <v>#REF!</v>
      </c>
      <c r="F55" s="105" t="e">
        <f>#REF!</f>
        <v>#REF!</v>
      </c>
      <c r="G55" s="51"/>
    </row>
    <row r="56" spans="1:7" x14ac:dyDescent="0.2">
      <c r="A56" s="16" t="s">
        <v>22</v>
      </c>
      <c r="B56" s="17" t="s">
        <v>16</v>
      </c>
      <c r="C56" s="105" t="e">
        <f>#REF!</f>
        <v>#REF!</v>
      </c>
      <c r="D56" s="105" t="e">
        <f>#REF!</f>
        <v>#REF!</v>
      </c>
      <c r="E56" s="105" t="e">
        <f>#REF!</f>
        <v>#REF!</v>
      </c>
      <c r="F56" s="105" t="e">
        <f>#REF!</f>
        <v>#REF!</v>
      </c>
      <c r="G56" s="51"/>
    </row>
    <row r="57" spans="1:7" x14ac:dyDescent="0.2">
      <c r="A57" s="11" t="s">
        <v>23</v>
      </c>
      <c r="B57" s="12" t="s">
        <v>24</v>
      </c>
      <c r="C57" s="104" t="e">
        <f>#REF!</f>
        <v>#REF!</v>
      </c>
      <c r="D57" s="104" t="e">
        <f>#REF!</f>
        <v>#REF!</v>
      </c>
      <c r="E57" s="104" t="e">
        <f>#REF!</f>
        <v>#REF!</v>
      </c>
      <c r="F57" s="104" t="e">
        <f>#REF!</f>
        <v>#REF!</v>
      </c>
      <c r="G57" s="20"/>
    </row>
    <row r="58" spans="1:7" x14ac:dyDescent="0.2">
      <c r="A58" s="16" t="s">
        <v>25</v>
      </c>
      <c r="B58" s="17" t="s">
        <v>26</v>
      </c>
      <c r="C58" s="105" t="e">
        <f>#REF!</f>
        <v>#REF!</v>
      </c>
      <c r="D58" s="105" t="e">
        <f>#REF!</f>
        <v>#REF!</v>
      </c>
      <c r="E58" s="105" t="e">
        <f>#REF!</f>
        <v>#REF!</v>
      </c>
      <c r="F58" s="105" t="e">
        <f>#REF!</f>
        <v>#REF!</v>
      </c>
      <c r="G58" s="56"/>
    </row>
    <row r="59" spans="1:7" x14ac:dyDescent="0.2">
      <c r="A59" s="16" t="s">
        <v>27</v>
      </c>
      <c r="B59" s="17" t="s">
        <v>28</v>
      </c>
      <c r="C59" s="105" t="e">
        <f>#REF!</f>
        <v>#REF!</v>
      </c>
      <c r="D59" s="105" t="e">
        <f>#REF!</f>
        <v>#REF!</v>
      </c>
      <c r="E59" s="105" t="e">
        <f>#REF!</f>
        <v>#REF!</v>
      </c>
      <c r="F59" s="105" t="e">
        <f>#REF!</f>
        <v>#REF!</v>
      </c>
      <c r="G59" s="56"/>
    </row>
    <row r="60" spans="1:7" x14ac:dyDescent="0.2">
      <c r="A60" s="16" t="s">
        <v>29</v>
      </c>
      <c r="B60" s="17" t="s">
        <v>12</v>
      </c>
      <c r="C60" s="105" t="e">
        <f>#REF!</f>
        <v>#REF!</v>
      </c>
      <c r="D60" s="105" t="e">
        <f>#REF!</f>
        <v>#REF!</v>
      </c>
      <c r="E60" s="105" t="e">
        <f>#REF!</f>
        <v>#REF!</v>
      </c>
      <c r="F60" s="105" t="e">
        <f>#REF!</f>
        <v>#REF!</v>
      </c>
      <c r="G60" s="56"/>
    </row>
    <row r="61" spans="1:7" x14ac:dyDescent="0.2">
      <c r="A61" s="16" t="s">
        <v>30</v>
      </c>
      <c r="B61" s="17" t="s">
        <v>14</v>
      </c>
      <c r="C61" s="105" t="e">
        <f>#REF!</f>
        <v>#REF!</v>
      </c>
      <c r="D61" s="105" t="e">
        <f>#REF!</f>
        <v>#REF!</v>
      </c>
      <c r="E61" s="105" t="e">
        <f>#REF!</f>
        <v>#REF!</v>
      </c>
      <c r="F61" s="105" t="e">
        <f>#REF!</f>
        <v>#REF!</v>
      </c>
      <c r="G61" s="56"/>
    </row>
    <row r="62" spans="1:7" x14ac:dyDescent="0.2">
      <c r="A62" s="16" t="s">
        <v>31</v>
      </c>
      <c r="B62" s="17" t="s">
        <v>32</v>
      </c>
      <c r="C62" s="105" t="e">
        <f>#REF!</f>
        <v>#REF!</v>
      </c>
      <c r="D62" s="105" t="e">
        <f>#REF!</f>
        <v>#REF!</v>
      </c>
      <c r="E62" s="105" t="e">
        <f>#REF!</f>
        <v>#REF!</v>
      </c>
      <c r="F62" s="105" t="e">
        <f>#REF!</f>
        <v>#REF!</v>
      </c>
      <c r="G62" s="56"/>
    </row>
    <row r="63" spans="1:7" x14ac:dyDescent="0.2">
      <c r="A63" s="16" t="s">
        <v>33</v>
      </c>
      <c r="B63" s="17" t="s">
        <v>34</v>
      </c>
      <c r="C63" s="105" t="e">
        <f>#REF!</f>
        <v>#REF!</v>
      </c>
      <c r="D63" s="105" t="e">
        <f>#REF!</f>
        <v>#REF!</v>
      </c>
      <c r="E63" s="105" t="e">
        <f>#REF!</f>
        <v>#REF!</v>
      </c>
      <c r="F63" s="105" t="e">
        <f>#REF!</f>
        <v>#REF!</v>
      </c>
      <c r="G63" s="56"/>
    </row>
    <row r="64" spans="1:7" x14ac:dyDescent="0.2">
      <c r="A64" s="11" t="s">
        <v>35</v>
      </c>
      <c r="B64" s="12" t="s">
        <v>36</v>
      </c>
      <c r="C64" s="104" t="e">
        <f>#REF!</f>
        <v>#REF!</v>
      </c>
      <c r="D64" s="104" t="e">
        <f>#REF!</f>
        <v>#REF!</v>
      </c>
      <c r="E64" s="104" t="e">
        <f>#REF!</f>
        <v>#REF!</v>
      </c>
      <c r="F64" s="104" t="e">
        <f>#REF!</f>
        <v>#REF!</v>
      </c>
      <c r="G64" s="20"/>
    </row>
    <row r="65" spans="1:7" x14ac:dyDescent="0.2">
      <c r="A65" s="16" t="s">
        <v>37</v>
      </c>
      <c r="B65" s="17" t="s">
        <v>38</v>
      </c>
      <c r="C65" s="105" t="e">
        <f>#REF!</f>
        <v>#REF!</v>
      </c>
      <c r="D65" s="105" t="e">
        <f>#REF!</f>
        <v>#REF!</v>
      </c>
      <c r="E65" s="105" t="e">
        <f>#REF!</f>
        <v>#REF!</v>
      </c>
      <c r="F65" s="105" t="e">
        <f>#REF!</f>
        <v>#REF!</v>
      </c>
      <c r="G65" s="56"/>
    </row>
    <row r="66" spans="1:7" x14ac:dyDescent="0.2">
      <c r="A66" s="16" t="s">
        <v>39</v>
      </c>
      <c r="B66" s="17" t="s">
        <v>40</v>
      </c>
      <c r="C66" s="105" t="e">
        <f>#REF!</f>
        <v>#REF!</v>
      </c>
      <c r="D66" s="105" t="e">
        <f>#REF!</f>
        <v>#REF!</v>
      </c>
      <c r="E66" s="105" t="e">
        <f>#REF!</f>
        <v>#REF!</v>
      </c>
      <c r="F66" s="105" t="e">
        <f>#REF!</f>
        <v>#REF!</v>
      </c>
      <c r="G66" s="56"/>
    </row>
    <row r="67" spans="1:7" x14ac:dyDescent="0.2">
      <c r="A67" s="16" t="s">
        <v>41</v>
      </c>
      <c r="B67" s="17" t="s">
        <v>42</v>
      </c>
      <c r="C67" s="105" t="e">
        <f>#REF!</f>
        <v>#REF!</v>
      </c>
      <c r="D67" s="105" t="e">
        <f>#REF!</f>
        <v>#REF!</v>
      </c>
      <c r="E67" s="105" t="e">
        <f>#REF!</f>
        <v>#REF!</v>
      </c>
      <c r="F67" s="105" t="e">
        <f>#REF!</f>
        <v>#REF!</v>
      </c>
      <c r="G67" s="56"/>
    </row>
    <row r="68" spans="1:7" x14ac:dyDescent="0.2">
      <c r="A68" s="16" t="s">
        <v>43</v>
      </c>
      <c r="B68" s="17" t="s">
        <v>44</v>
      </c>
      <c r="C68" s="105" t="e">
        <f>#REF!</f>
        <v>#REF!</v>
      </c>
      <c r="D68" s="105" t="e">
        <f>#REF!</f>
        <v>#REF!</v>
      </c>
      <c r="E68" s="105" t="e">
        <f>#REF!</f>
        <v>#REF!</v>
      </c>
      <c r="F68" s="105" t="e">
        <f>#REF!</f>
        <v>#REF!</v>
      </c>
      <c r="G68" s="56"/>
    </row>
    <row r="69" spans="1:7" x14ac:dyDescent="0.2">
      <c r="A69" s="16" t="s">
        <v>45</v>
      </c>
      <c r="B69" s="17" t="s">
        <v>46</v>
      </c>
      <c r="C69" s="105" t="e">
        <f>#REF!</f>
        <v>#REF!</v>
      </c>
      <c r="D69" s="105" t="e">
        <f>#REF!</f>
        <v>#REF!</v>
      </c>
      <c r="E69" s="105" t="e">
        <f>#REF!</f>
        <v>#REF!</v>
      </c>
      <c r="F69" s="105" t="e">
        <f>#REF!</f>
        <v>#REF!</v>
      </c>
      <c r="G69" s="56"/>
    </row>
    <row r="70" spans="1:7" x14ac:dyDescent="0.2">
      <c r="A70" s="16" t="s">
        <v>47</v>
      </c>
      <c r="B70" s="17" t="s">
        <v>48</v>
      </c>
      <c r="C70" s="105" t="e">
        <f>#REF!</f>
        <v>#REF!</v>
      </c>
      <c r="D70" s="105" t="e">
        <f>#REF!</f>
        <v>#REF!</v>
      </c>
      <c r="E70" s="105" t="e">
        <f>#REF!</f>
        <v>#REF!</v>
      </c>
      <c r="F70" s="105" t="e">
        <f>#REF!</f>
        <v>#REF!</v>
      </c>
      <c r="G70" s="56"/>
    </row>
    <row r="71" spans="1:7" x14ac:dyDescent="0.2">
      <c r="A71" s="11" t="s">
        <v>49</v>
      </c>
      <c r="B71" s="13" t="s">
        <v>50</v>
      </c>
      <c r="C71" s="104" t="e">
        <f>#REF!</f>
        <v>#REF!</v>
      </c>
      <c r="D71" s="104" t="e">
        <f>#REF!</f>
        <v>#REF!</v>
      </c>
      <c r="E71" s="104" t="e">
        <f>#REF!</f>
        <v>#REF!</v>
      </c>
      <c r="F71" s="104" t="e">
        <f>#REF!</f>
        <v>#REF!</v>
      </c>
      <c r="G71" s="20"/>
    </row>
    <row r="72" spans="1:7" x14ac:dyDescent="0.2">
      <c r="A72" s="16" t="s">
        <v>51</v>
      </c>
      <c r="B72" s="17" t="s">
        <v>52</v>
      </c>
      <c r="C72" s="105" t="e">
        <f>#REF!</f>
        <v>#REF!</v>
      </c>
      <c r="D72" s="105" t="e">
        <f>#REF!</f>
        <v>#REF!</v>
      </c>
      <c r="E72" s="105" t="e">
        <f>#REF!</f>
        <v>#REF!</v>
      </c>
      <c r="F72" s="105" t="e">
        <f>#REF!</f>
        <v>#REF!</v>
      </c>
      <c r="G72" s="51"/>
    </row>
    <row r="73" spans="1:7" x14ac:dyDescent="0.2">
      <c r="A73" s="16" t="s">
        <v>53</v>
      </c>
      <c r="B73" s="17" t="s">
        <v>54</v>
      </c>
      <c r="C73" s="105" t="e">
        <f>#REF!</f>
        <v>#REF!</v>
      </c>
      <c r="D73" s="105" t="e">
        <f>#REF!</f>
        <v>#REF!</v>
      </c>
      <c r="E73" s="105" t="e">
        <f>#REF!</f>
        <v>#REF!</v>
      </c>
      <c r="F73" s="105" t="e">
        <f>#REF!</f>
        <v>#REF!</v>
      </c>
      <c r="G73" s="51"/>
    </row>
    <row r="74" spans="1:7" x14ac:dyDescent="0.2">
      <c r="A74" s="16" t="s">
        <v>70</v>
      </c>
      <c r="B74" s="17" t="s">
        <v>71</v>
      </c>
      <c r="C74" s="105" t="e">
        <f>#REF!</f>
        <v>#REF!</v>
      </c>
      <c r="D74" s="105" t="e">
        <f>#REF!</f>
        <v>#REF!</v>
      </c>
      <c r="E74" s="105" t="e">
        <f>#REF!</f>
        <v>#REF!</v>
      </c>
      <c r="F74" s="105" t="e">
        <f>#REF!</f>
        <v>#REF!</v>
      </c>
      <c r="G74" s="51"/>
    </row>
    <row r="75" spans="1:7" x14ac:dyDescent="0.2">
      <c r="A75" s="16" t="s">
        <v>72</v>
      </c>
      <c r="B75" s="17" t="s">
        <v>73</v>
      </c>
      <c r="C75" s="105" t="e">
        <f>#REF!</f>
        <v>#REF!</v>
      </c>
      <c r="D75" s="105" t="e">
        <f>#REF!</f>
        <v>#REF!</v>
      </c>
      <c r="E75" s="105" t="e">
        <f>#REF!</f>
        <v>#REF!</v>
      </c>
      <c r="F75" s="105" t="e">
        <f>#REF!</f>
        <v>#REF!</v>
      </c>
      <c r="G75" s="51"/>
    </row>
    <row r="76" spans="1:7" x14ac:dyDescent="0.2">
      <c r="A76" s="16" t="s">
        <v>74</v>
      </c>
      <c r="B76" s="17" t="s">
        <v>75</v>
      </c>
      <c r="C76" s="105" t="e">
        <f>#REF!</f>
        <v>#REF!</v>
      </c>
      <c r="D76" s="105" t="e">
        <f>#REF!</f>
        <v>#REF!</v>
      </c>
      <c r="E76" s="105" t="e">
        <f>#REF!</f>
        <v>#REF!</v>
      </c>
      <c r="F76" s="105" t="e">
        <f>#REF!</f>
        <v>#REF!</v>
      </c>
      <c r="G76" s="51"/>
    </row>
    <row r="77" spans="1:7" x14ac:dyDescent="0.2">
      <c r="A77" s="16" t="s">
        <v>76</v>
      </c>
      <c r="B77" s="17" t="s">
        <v>77</v>
      </c>
      <c r="C77" s="105" t="e">
        <f>#REF!</f>
        <v>#REF!</v>
      </c>
      <c r="D77" s="105" t="e">
        <f>#REF!</f>
        <v>#REF!</v>
      </c>
      <c r="E77" s="105" t="e">
        <f>#REF!</f>
        <v>#REF!</v>
      </c>
      <c r="F77" s="105" t="e">
        <f>#REF!</f>
        <v>#REF!</v>
      </c>
      <c r="G77" s="51"/>
    </row>
    <row r="78" spans="1:7" x14ac:dyDescent="0.2">
      <c r="A78" s="11" t="s">
        <v>78</v>
      </c>
      <c r="B78" s="24" t="s">
        <v>79</v>
      </c>
      <c r="C78" s="104" t="e">
        <f>#REF!</f>
        <v>#REF!</v>
      </c>
      <c r="D78" s="104" t="e">
        <f>#REF!</f>
        <v>#REF!</v>
      </c>
      <c r="E78" s="104" t="e">
        <f>#REF!</f>
        <v>#REF!</v>
      </c>
      <c r="F78" s="104" t="e">
        <f>#REF!</f>
        <v>#REF!</v>
      </c>
      <c r="G78" s="58"/>
    </row>
    <row r="79" spans="1:7" x14ac:dyDescent="0.2">
      <c r="A79" s="11" t="s">
        <v>80</v>
      </c>
      <c r="B79" s="12" t="s">
        <v>81</v>
      </c>
      <c r="C79" s="104" t="e">
        <f>#REF!</f>
        <v>#REF!</v>
      </c>
      <c r="D79" s="104" t="e">
        <f>#REF!</f>
        <v>#REF!</v>
      </c>
      <c r="E79" s="104" t="e">
        <f>#REF!</f>
        <v>#REF!</v>
      </c>
      <c r="F79" s="104" t="e">
        <f>#REF!</f>
        <v>#REF!</v>
      </c>
      <c r="G79" s="57"/>
    </row>
    <row r="80" spans="1:7" x14ac:dyDescent="0.2">
      <c r="A80" s="11" t="s">
        <v>82</v>
      </c>
      <c r="B80" s="12" t="s">
        <v>83</v>
      </c>
      <c r="C80" s="104" t="e">
        <f>#REF!</f>
        <v>#REF!</v>
      </c>
      <c r="D80" s="104" t="e">
        <f>#REF!</f>
        <v>#REF!</v>
      </c>
      <c r="E80" s="104" t="e">
        <f>#REF!</f>
        <v>#REF!</v>
      </c>
      <c r="F80" s="104" t="e">
        <f>#REF!</f>
        <v>#REF!</v>
      </c>
      <c r="G80" s="20"/>
    </row>
    <row r="81" spans="1:7" x14ac:dyDescent="0.2">
      <c r="A81" s="16" t="s">
        <v>84</v>
      </c>
      <c r="B81" s="17" t="s">
        <v>85</v>
      </c>
      <c r="C81" s="105" t="e">
        <f>#REF!</f>
        <v>#REF!</v>
      </c>
      <c r="D81" s="105" t="e">
        <f>#REF!</f>
        <v>#REF!</v>
      </c>
      <c r="E81" s="105" t="e">
        <f>#REF!</f>
        <v>#REF!</v>
      </c>
      <c r="F81" s="105" t="e">
        <f>#REF!</f>
        <v>#REF!</v>
      </c>
      <c r="G81" s="56"/>
    </row>
    <row r="82" spans="1:7" x14ac:dyDescent="0.2">
      <c r="A82" s="16" t="s">
        <v>86</v>
      </c>
      <c r="B82" s="17" t="s">
        <v>87</v>
      </c>
      <c r="C82" s="105" t="e">
        <f>#REF!</f>
        <v>#REF!</v>
      </c>
      <c r="D82" s="105" t="e">
        <f>#REF!</f>
        <v>#REF!</v>
      </c>
      <c r="E82" s="105" t="e">
        <f>#REF!</f>
        <v>#REF!</v>
      </c>
      <c r="F82" s="105" t="e">
        <f>#REF!</f>
        <v>#REF!</v>
      </c>
      <c r="G82" s="56"/>
    </row>
    <row r="83" spans="1:7" x14ac:dyDescent="0.2">
      <c r="A83" s="16" t="s">
        <v>88</v>
      </c>
      <c r="B83" s="17" t="s">
        <v>89</v>
      </c>
      <c r="C83" s="105" t="e">
        <f>#REF!</f>
        <v>#REF!</v>
      </c>
      <c r="D83" s="105" t="e">
        <f>#REF!</f>
        <v>#REF!</v>
      </c>
      <c r="E83" s="105" t="e">
        <f>#REF!</f>
        <v>#REF!</v>
      </c>
      <c r="F83" s="105" t="e">
        <f>#REF!</f>
        <v>#REF!</v>
      </c>
      <c r="G83" s="56"/>
    </row>
    <row r="84" spans="1:7" x14ac:dyDescent="0.2">
      <c r="A84" s="11" t="s">
        <v>90</v>
      </c>
      <c r="B84" s="12" t="s">
        <v>91</v>
      </c>
      <c r="C84" s="104" t="e">
        <f>#REF!</f>
        <v>#REF!</v>
      </c>
      <c r="D84" s="104" t="e">
        <f>#REF!</f>
        <v>#REF!</v>
      </c>
      <c r="E84" s="104" t="e">
        <f>#REF!</f>
        <v>#REF!</v>
      </c>
      <c r="F84" s="104" t="e">
        <f>#REF!</f>
        <v>#REF!</v>
      </c>
      <c r="G84" s="57"/>
    </row>
    <row r="85" spans="1:7" x14ac:dyDescent="0.2">
      <c r="A85" s="11" t="s">
        <v>92</v>
      </c>
      <c r="B85" s="12" t="s">
        <v>93</v>
      </c>
      <c r="C85" s="104" t="e">
        <f>#REF!</f>
        <v>#REF!</v>
      </c>
      <c r="D85" s="104" t="e">
        <f>#REF!</f>
        <v>#REF!</v>
      </c>
      <c r="E85" s="104" t="e">
        <f>#REF!</f>
        <v>#REF!</v>
      </c>
      <c r="F85" s="104" t="e">
        <f>#REF!</f>
        <v>#REF!</v>
      </c>
      <c r="G85" s="20"/>
    </row>
    <row r="86" spans="1:7" x14ac:dyDescent="0.2">
      <c r="A86" s="16" t="s">
        <v>94</v>
      </c>
      <c r="B86" s="17" t="s">
        <v>95</v>
      </c>
      <c r="C86" s="105" t="e">
        <f>#REF!</f>
        <v>#REF!</v>
      </c>
      <c r="D86" s="105" t="e">
        <f>#REF!</f>
        <v>#REF!</v>
      </c>
      <c r="E86" s="105" t="e">
        <f>#REF!</f>
        <v>#REF!</v>
      </c>
      <c r="F86" s="105" t="e">
        <f>#REF!</f>
        <v>#REF!</v>
      </c>
      <c r="G86" s="56"/>
    </row>
    <row r="87" spans="1:7" x14ac:dyDescent="0.2">
      <c r="A87" s="16" t="s">
        <v>96</v>
      </c>
      <c r="B87" s="17" t="s">
        <v>97</v>
      </c>
      <c r="C87" s="105" t="e">
        <f>#REF!</f>
        <v>#REF!</v>
      </c>
      <c r="D87" s="105" t="e">
        <f>#REF!</f>
        <v>#REF!</v>
      </c>
      <c r="E87" s="105" t="e">
        <f>#REF!</f>
        <v>#REF!</v>
      </c>
      <c r="F87" s="105" t="e">
        <f>#REF!</f>
        <v>#REF!</v>
      </c>
      <c r="G87" s="56"/>
    </row>
    <row r="88" spans="1:7" x14ac:dyDescent="0.2">
      <c r="A88" s="16" t="s">
        <v>98</v>
      </c>
      <c r="B88" s="17" t="s">
        <v>99</v>
      </c>
      <c r="C88" s="105" t="e">
        <f>#REF!</f>
        <v>#REF!</v>
      </c>
      <c r="D88" s="105" t="e">
        <f>#REF!</f>
        <v>#REF!</v>
      </c>
      <c r="E88" s="105" t="e">
        <f>#REF!</f>
        <v>#REF!</v>
      </c>
      <c r="F88" s="105" t="e">
        <f>#REF!</f>
        <v>#REF!</v>
      </c>
      <c r="G88" s="56"/>
    </row>
    <row r="89" spans="1:7" x14ac:dyDescent="0.2">
      <c r="A89" s="16" t="s">
        <v>100</v>
      </c>
      <c r="B89" s="17" t="s">
        <v>101</v>
      </c>
      <c r="C89" s="105" t="e">
        <f>#REF!</f>
        <v>#REF!</v>
      </c>
      <c r="D89" s="105" t="e">
        <f>#REF!</f>
        <v>#REF!</v>
      </c>
      <c r="E89" s="105" t="e">
        <f>#REF!</f>
        <v>#REF!</v>
      </c>
      <c r="F89" s="105" t="e">
        <f>#REF!</f>
        <v>#REF!</v>
      </c>
      <c r="G89" s="56"/>
    </row>
    <row r="90" spans="1:7" x14ac:dyDescent="0.2">
      <c r="A90" s="16" t="s">
        <v>102</v>
      </c>
      <c r="B90" s="17" t="s">
        <v>103</v>
      </c>
      <c r="C90" s="105" t="e">
        <f>#REF!</f>
        <v>#REF!</v>
      </c>
      <c r="D90" s="105" t="e">
        <f>#REF!</f>
        <v>#REF!</v>
      </c>
      <c r="E90" s="105" t="e">
        <f>#REF!</f>
        <v>#REF!</v>
      </c>
      <c r="F90" s="105" t="e">
        <f>#REF!</f>
        <v>#REF!</v>
      </c>
      <c r="G90" s="56"/>
    </row>
    <row r="91" spans="1:7" x14ac:dyDescent="0.2">
      <c r="A91" s="11" t="s">
        <v>104</v>
      </c>
      <c r="B91" s="12" t="s">
        <v>105</v>
      </c>
      <c r="C91" s="104" t="e">
        <f>#REF!</f>
        <v>#REF!</v>
      </c>
      <c r="D91" s="104" t="e">
        <f>#REF!</f>
        <v>#REF!</v>
      </c>
      <c r="E91" s="104" t="e">
        <f>#REF!</f>
        <v>#REF!</v>
      </c>
      <c r="F91" s="104" t="e">
        <f>#REF!</f>
        <v>#REF!</v>
      </c>
      <c r="G91" s="57"/>
    </row>
    <row r="92" spans="1:7" x14ac:dyDescent="0.2">
      <c r="A92" s="11" t="s">
        <v>106</v>
      </c>
      <c r="B92" s="12" t="s">
        <v>107</v>
      </c>
      <c r="C92" s="104" t="e">
        <f>#REF!</f>
        <v>#REF!</v>
      </c>
      <c r="D92" s="104" t="e">
        <f>#REF!</f>
        <v>#REF!</v>
      </c>
      <c r="E92" s="104" t="e">
        <f>#REF!</f>
        <v>#REF!</v>
      </c>
      <c r="F92" s="104" t="e">
        <f>#REF!</f>
        <v>#REF!</v>
      </c>
      <c r="G92" s="57"/>
    </row>
    <row r="93" spans="1:7" x14ac:dyDescent="0.2">
      <c r="A93" s="11" t="s">
        <v>108</v>
      </c>
      <c r="B93" s="12" t="s">
        <v>109</v>
      </c>
      <c r="C93" s="104" t="e">
        <f>#REF!</f>
        <v>#REF!</v>
      </c>
      <c r="D93" s="104" t="e">
        <f>#REF!</f>
        <v>#REF!</v>
      </c>
      <c r="E93" s="104" t="e">
        <f>#REF!</f>
        <v>#REF!</v>
      </c>
      <c r="F93" s="104" t="e">
        <f>#REF!</f>
        <v>#REF!</v>
      </c>
      <c r="G93" s="57"/>
    </row>
    <row r="94" spans="1:7" x14ac:dyDescent="0.2">
      <c r="A94" s="11" t="s">
        <v>110</v>
      </c>
      <c r="B94" s="12" t="s">
        <v>111</v>
      </c>
      <c r="C94" s="104" t="e">
        <f>#REF!</f>
        <v>#REF!</v>
      </c>
      <c r="D94" s="104" t="e">
        <f>#REF!</f>
        <v>#REF!</v>
      </c>
      <c r="E94" s="104" t="e">
        <f>#REF!</f>
        <v>#REF!</v>
      </c>
      <c r="F94" s="104" t="e">
        <f>#REF!</f>
        <v>#REF!</v>
      </c>
      <c r="G94" s="57"/>
    </row>
    <row r="95" spans="1:7" x14ac:dyDescent="0.2">
      <c r="A95" s="45" t="s">
        <v>189</v>
      </c>
      <c r="B95" s="44" t="s">
        <v>188</v>
      </c>
      <c r="C95" s="104" t="e">
        <f>#REF!</f>
        <v>#REF!</v>
      </c>
      <c r="D95" s="104" t="e">
        <f>#REF!</f>
        <v>#REF!</v>
      </c>
      <c r="E95" s="104" t="e">
        <f>#REF!</f>
        <v>#REF!</v>
      </c>
      <c r="F95" s="104" t="e">
        <f>#REF!</f>
        <v>#REF!</v>
      </c>
      <c r="G95" s="49"/>
    </row>
    <row r="96" spans="1:7" x14ac:dyDescent="0.2">
      <c r="A96" s="11" t="s">
        <v>112</v>
      </c>
      <c r="B96" s="12" t="s">
        <v>113</v>
      </c>
      <c r="C96" s="104" t="e">
        <f>#REF!</f>
        <v>#REF!</v>
      </c>
      <c r="D96" s="104" t="e">
        <f>#REF!</f>
        <v>#REF!</v>
      </c>
      <c r="E96" s="104" t="e">
        <f>#REF!</f>
        <v>#REF!</v>
      </c>
      <c r="F96" s="104" t="e">
        <f>#REF!</f>
        <v>#REF!</v>
      </c>
      <c r="G96" s="57"/>
    </row>
    <row r="97" spans="1:7" x14ac:dyDescent="0.2">
      <c r="A97" s="11" t="s">
        <v>114</v>
      </c>
      <c r="B97" s="12" t="s">
        <v>115</v>
      </c>
      <c r="C97" s="104" t="e">
        <f>#REF!</f>
        <v>#REF!</v>
      </c>
      <c r="D97" s="104" t="e">
        <f>#REF!</f>
        <v>#REF!</v>
      </c>
      <c r="E97" s="104" t="e">
        <f>#REF!</f>
        <v>#REF!</v>
      </c>
      <c r="F97" s="104" t="e">
        <f>#REF!</f>
        <v>#REF!</v>
      </c>
      <c r="G97" s="57"/>
    </row>
    <row r="98" spans="1:7" x14ac:dyDescent="0.2">
      <c r="A98" s="45" t="s">
        <v>181</v>
      </c>
      <c r="B98" s="46" t="s">
        <v>179</v>
      </c>
      <c r="C98" s="104" t="e">
        <f>#REF!</f>
        <v>#REF!</v>
      </c>
      <c r="D98" s="104" t="e">
        <f>#REF!</f>
        <v>#REF!</v>
      </c>
      <c r="E98" s="104" t="e">
        <f>#REF!</f>
        <v>#REF!</v>
      </c>
      <c r="F98" s="104" t="e">
        <f>#REF!</f>
        <v>#REF!</v>
      </c>
      <c r="G98" s="49"/>
    </row>
    <row r="99" spans="1:7" x14ac:dyDescent="0.2">
      <c r="A99" s="11" t="s">
        <v>116</v>
      </c>
      <c r="B99" s="12" t="s">
        <v>117</v>
      </c>
      <c r="C99" s="104" t="e">
        <f>#REF!</f>
        <v>#REF!</v>
      </c>
      <c r="D99" s="104" t="e">
        <f>#REF!</f>
        <v>#REF!</v>
      </c>
      <c r="E99" s="104" t="e">
        <f>#REF!</f>
        <v>#REF!</v>
      </c>
      <c r="F99" s="104" t="e">
        <f>#REF!</f>
        <v>#REF!</v>
      </c>
      <c r="G99" s="57"/>
    </row>
    <row r="100" spans="1:7" x14ac:dyDescent="0.2">
      <c r="A100" s="11" t="s">
        <v>118</v>
      </c>
      <c r="B100" s="13" t="s">
        <v>119</v>
      </c>
      <c r="C100" s="104" t="e">
        <f>#REF!</f>
        <v>#REF!</v>
      </c>
      <c r="D100" s="104" t="e">
        <f>#REF!</f>
        <v>#REF!</v>
      </c>
      <c r="E100" s="104" t="e">
        <f>#REF!</f>
        <v>#REF!</v>
      </c>
      <c r="F100" s="104" t="e">
        <f>#REF!</f>
        <v>#REF!</v>
      </c>
      <c r="G100" s="57"/>
    </row>
    <row r="101" spans="1:7" x14ac:dyDescent="0.2">
      <c r="A101" s="11" t="s">
        <v>120</v>
      </c>
      <c r="B101" s="13" t="s">
        <v>125</v>
      </c>
      <c r="C101" s="104" t="e">
        <f>#REF!</f>
        <v>#REF!</v>
      </c>
      <c r="D101" s="104" t="e">
        <f>#REF!</f>
        <v>#REF!</v>
      </c>
      <c r="E101" s="104" t="e">
        <f>#REF!</f>
        <v>#REF!</v>
      </c>
      <c r="F101" s="104" t="e">
        <f>#REF!</f>
        <v>#REF!</v>
      </c>
      <c r="G101" s="57"/>
    </row>
    <row r="102" spans="1:7" x14ac:dyDescent="0.2">
      <c r="A102" s="26"/>
      <c r="B102" s="44" t="s">
        <v>182</v>
      </c>
      <c r="C102" s="104" t="e">
        <f>#REF!</f>
        <v>#REF!</v>
      </c>
      <c r="D102" s="104" t="e">
        <f>#REF!</f>
        <v>#REF!</v>
      </c>
      <c r="E102" s="104" t="e">
        <f>#REF!</f>
        <v>#REF!</v>
      </c>
      <c r="F102" s="104" t="e">
        <f>#REF!</f>
        <v>#REF!</v>
      </c>
      <c r="G102" s="49"/>
    </row>
    <row r="103" spans="1:7" x14ac:dyDescent="0.2">
      <c r="A103" s="11" t="s">
        <v>126</v>
      </c>
      <c r="B103" s="12" t="s">
        <v>127</v>
      </c>
      <c r="C103" s="104" t="e">
        <f>#REF!</f>
        <v>#REF!</v>
      </c>
      <c r="D103" s="104" t="e">
        <f>#REF!</f>
        <v>#REF!</v>
      </c>
      <c r="E103" s="104" t="e">
        <f>#REF!</f>
        <v>#REF!</v>
      </c>
      <c r="F103" s="104" t="e">
        <f>#REF!</f>
        <v>#REF!</v>
      </c>
      <c r="G103" s="57"/>
    </row>
    <row r="104" spans="1:7" x14ac:dyDescent="0.2">
      <c r="A104" s="8"/>
      <c r="B104" s="8"/>
      <c r="C104" s="104" t="e">
        <f>#REF!</f>
        <v>#REF!</v>
      </c>
      <c r="D104" s="104" t="e">
        <f>#REF!</f>
        <v>#REF!</v>
      </c>
      <c r="E104" s="104" t="e">
        <f>#REF!</f>
        <v>#REF!</v>
      </c>
      <c r="F104" s="104" t="e">
        <f>#REF!</f>
        <v>#REF!</v>
      </c>
      <c r="G104" s="57"/>
    </row>
    <row r="105" spans="1:7" x14ac:dyDescent="0.2">
      <c r="A105" s="29"/>
      <c r="B105" s="30" t="s">
        <v>128</v>
      </c>
      <c r="C105" s="104" t="e">
        <f>#REF!+'33 Sotsiaal'!C35</f>
        <v>#REF!</v>
      </c>
      <c r="D105" s="104" t="e">
        <f>#REF!+'33 Sotsiaal'!D35</f>
        <v>#REF!</v>
      </c>
      <c r="E105" s="104" t="e">
        <f>#REF!+'33 Sotsiaal'!E35</f>
        <v>#REF!</v>
      </c>
      <c r="F105" s="104" t="e">
        <f>#REF!+'33 Sotsiaal'!F35</f>
        <v>#REF!</v>
      </c>
      <c r="G105" s="31"/>
    </row>
    <row r="106" spans="1:7" x14ac:dyDescent="0.2">
      <c r="A106" s="29"/>
      <c r="B106" s="30"/>
      <c r="C106" s="104"/>
      <c r="D106" s="104"/>
      <c r="E106" s="67" t="e">
        <f>+D105+F105</f>
        <v>#REF!</v>
      </c>
      <c r="F106" s="198" t="s">
        <v>285</v>
      </c>
      <c r="G106" s="166"/>
    </row>
    <row r="107" spans="1:7" x14ac:dyDescent="0.2">
      <c r="A107" s="29"/>
      <c r="B107" s="30"/>
      <c r="C107" s="104"/>
      <c r="D107" s="104"/>
      <c r="E107" s="67" t="e">
        <f>-E106+E105</f>
        <v>#REF!</v>
      </c>
      <c r="F107" s="59" t="s">
        <v>286</v>
      </c>
      <c r="G107" s="166"/>
    </row>
    <row r="108" spans="1:7" x14ac:dyDescent="0.2">
      <c r="B108" s="147" t="s">
        <v>129</v>
      </c>
      <c r="C108" s="104" t="e">
        <f>#REF!+'33 Sotsiaal'!C39</f>
        <v>#REF!</v>
      </c>
      <c r="D108" s="104" t="e">
        <f>#REF!+'33 Sotsiaal'!D39</f>
        <v>#REF!</v>
      </c>
      <c r="E108" s="104" t="e">
        <f>#REF!+'33 Sotsiaal'!E39</f>
        <v>#REF!</v>
      </c>
      <c r="F108" s="104" t="e">
        <f>#REF!+'33 Sotsiaal'!F39</f>
        <v>#REF!</v>
      </c>
    </row>
    <row r="109" spans="1:7" x14ac:dyDescent="0.2">
      <c r="A109" s="33" t="s">
        <v>156</v>
      </c>
      <c r="B109" s="27" t="s">
        <v>130</v>
      </c>
      <c r="C109" s="49" t="e">
        <f>#REF!</f>
        <v>#REF!</v>
      </c>
      <c r="D109" s="49" t="e">
        <f>SUM(D110:D115)</f>
        <v>#REF!</v>
      </c>
      <c r="E109" s="49" t="e">
        <f>SUM(E110:E115)</f>
        <v>#REF!</v>
      </c>
      <c r="F109" s="104" t="e">
        <f>#REF!</f>
        <v>#REF!</v>
      </c>
      <c r="G109" s="34"/>
    </row>
    <row r="110" spans="1:7" x14ac:dyDescent="0.2">
      <c r="A110" s="99" t="s">
        <v>316</v>
      </c>
      <c r="B110" s="19" t="s">
        <v>317</v>
      </c>
      <c r="C110" s="105" t="e">
        <f>#REF!</f>
        <v>#REF!</v>
      </c>
      <c r="D110" s="105" t="e">
        <f>#REF!</f>
        <v>#REF!</v>
      </c>
      <c r="E110" s="105" t="e">
        <f>#REF!</f>
        <v>#REF!</v>
      </c>
      <c r="F110" s="105" t="e">
        <f>#REF!</f>
        <v>#REF!</v>
      </c>
      <c r="G110" s="101"/>
    </row>
    <row r="111" spans="1:7" x14ac:dyDescent="0.2">
      <c r="A111" s="99" t="s">
        <v>318</v>
      </c>
      <c r="B111" s="19" t="s">
        <v>319</v>
      </c>
      <c r="C111" s="105" t="e">
        <f>#REF!</f>
        <v>#REF!</v>
      </c>
      <c r="D111" s="105" t="e">
        <f>#REF!</f>
        <v>#REF!</v>
      </c>
      <c r="E111" s="105" t="e">
        <f>#REF!</f>
        <v>#REF!</v>
      </c>
      <c r="F111" s="105" t="e">
        <f>#REF!</f>
        <v>#REF!</v>
      </c>
      <c r="G111" s="51"/>
    </row>
    <row r="112" spans="1:7" x14ac:dyDescent="0.2">
      <c r="A112" s="99" t="s">
        <v>320</v>
      </c>
      <c r="B112" s="19" t="s">
        <v>321</v>
      </c>
      <c r="C112" s="105" t="e">
        <f>#REF!</f>
        <v>#REF!</v>
      </c>
      <c r="D112" s="105" t="e">
        <f>#REF!</f>
        <v>#REF!</v>
      </c>
      <c r="E112" s="105" t="e">
        <f>#REF!</f>
        <v>#REF!</v>
      </c>
      <c r="F112" s="105" t="e">
        <f>#REF!</f>
        <v>#REF!</v>
      </c>
      <c r="G112" s="51"/>
    </row>
    <row r="113" spans="1:7" x14ac:dyDescent="0.2">
      <c r="A113" s="99" t="s">
        <v>432</v>
      </c>
      <c r="B113" s="19" t="s">
        <v>431</v>
      </c>
      <c r="C113" s="105" t="e">
        <f>#REF!</f>
        <v>#REF!</v>
      </c>
      <c r="D113" s="105" t="e">
        <f>#REF!+'33 Sotsiaal'!D39</f>
        <v>#REF!</v>
      </c>
      <c r="E113" s="105" t="e">
        <f>#REF!+'33 Sotsiaal'!E39</f>
        <v>#REF!</v>
      </c>
      <c r="F113" s="105" t="e">
        <f>#REF!</f>
        <v>#REF!</v>
      </c>
      <c r="G113" s="51"/>
    </row>
    <row r="114" spans="1:7" x14ac:dyDescent="0.2">
      <c r="A114" s="99"/>
      <c r="B114" s="19"/>
      <c r="C114" s="105" t="e">
        <f>#REF!</f>
        <v>#REF!</v>
      </c>
      <c r="D114" s="105" t="e">
        <f>#REF!</f>
        <v>#REF!</v>
      </c>
      <c r="E114" s="105" t="e">
        <f>#REF!</f>
        <v>#REF!</v>
      </c>
      <c r="F114" s="105" t="e">
        <f>#REF!</f>
        <v>#REF!</v>
      </c>
      <c r="G114" s="51"/>
    </row>
    <row r="115" spans="1:7" x14ac:dyDescent="0.2">
      <c r="A115" s="99"/>
      <c r="B115" s="19"/>
      <c r="C115" s="105" t="e">
        <f>#REF!</f>
        <v>#REF!</v>
      </c>
      <c r="D115" s="105" t="e">
        <f>#REF!</f>
        <v>#REF!</v>
      </c>
      <c r="E115" s="105" t="e">
        <f>#REF!</f>
        <v>#REF!</v>
      </c>
      <c r="F115" s="105" t="e">
        <f>#REF!</f>
        <v>#REF!</v>
      </c>
      <c r="G115" s="51"/>
    </row>
    <row r="116" spans="1:7" x14ac:dyDescent="0.2">
      <c r="A116" s="100" t="s">
        <v>157</v>
      </c>
      <c r="B116" s="71" t="s">
        <v>133</v>
      </c>
      <c r="C116" s="104" t="e">
        <f>#REF!</f>
        <v>#REF!</v>
      </c>
      <c r="D116" s="104" t="e">
        <f>#REF!</f>
        <v>#REF!</v>
      </c>
      <c r="E116" s="104" t="e">
        <f>#REF!</f>
        <v>#REF!</v>
      </c>
      <c r="F116" s="104" t="e">
        <f>#REF!</f>
        <v>#REF!</v>
      </c>
      <c r="G116" s="48"/>
    </row>
    <row r="117" spans="1:7" x14ac:dyDescent="0.2">
      <c r="A117" s="99" t="s">
        <v>173</v>
      </c>
      <c r="B117" s="19" t="s">
        <v>135</v>
      </c>
      <c r="C117" s="105" t="e">
        <f>#REF!</f>
        <v>#REF!</v>
      </c>
      <c r="D117" s="105" t="e">
        <f>#REF!</f>
        <v>#REF!</v>
      </c>
      <c r="E117" s="105" t="e">
        <f>#REF!</f>
        <v>#REF!</v>
      </c>
      <c r="F117" s="105" t="e">
        <f>#REF!</f>
        <v>#REF!</v>
      </c>
      <c r="G117" s="51"/>
    </row>
    <row r="118" spans="1:7" x14ac:dyDescent="0.2">
      <c r="A118" s="99" t="s">
        <v>173</v>
      </c>
      <c r="B118" s="19" t="s">
        <v>138</v>
      </c>
      <c r="C118" s="105" t="e">
        <f>#REF!</f>
        <v>#REF!</v>
      </c>
      <c r="D118" s="105" t="e">
        <f>#REF!</f>
        <v>#REF!</v>
      </c>
      <c r="E118" s="105" t="e">
        <f>#REF!</f>
        <v>#REF!</v>
      </c>
      <c r="F118" s="105" t="e">
        <f>#REF!</f>
        <v>#REF!</v>
      </c>
      <c r="G118" s="51"/>
    </row>
    <row r="119" spans="1:7" x14ac:dyDescent="0.2">
      <c r="A119" s="99" t="s">
        <v>173</v>
      </c>
      <c r="B119" s="19" t="s">
        <v>136</v>
      </c>
      <c r="C119" s="105" t="e">
        <f>#REF!</f>
        <v>#REF!</v>
      </c>
      <c r="D119" s="105" t="e">
        <f>#REF!</f>
        <v>#REF!</v>
      </c>
      <c r="E119" s="105" t="e">
        <f>#REF!</f>
        <v>#REF!</v>
      </c>
      <c r="F119" s="105" t="e">
        <f>#REF!</f>
        <v>#REF!</v>
      </c>
      <c r="G119" s="51"/>
    </row>
    <row r="120" spans="1:7" x14ac:dyDescent="0.2">
      <c r="A120" s="99" t="s">
        <v>173</v>
      </c>
      <c r="B120" s="19" t="s">
        <v>307</v>
      </c>
      <c r="C120" s="105" t="e">
        <f>#REF!</f>
        <v>#REF!</v>
      </c>
      <c r="D120" s="105" t="e">
        <f>#REF!</f>
        <v>#REF!</v>
      </c>
      <c r="E120" s="105" t="e">
        <f>#REF!</f>
        <v>#REF!</v>
      </c>
      <c r="F120" s="105" t="e">
        <f>#REF!</f>
        <v>#REF!</v>
      </c>
      <c r="G120" s="51"/>
    </row>
    <row r="121" spans="1:7" x14ac:dyDescent="0.2">
      <c r="A121" s="99" t="s">
        <v>172</v>
      </c>
      <c r="B121" s="19" t="s">
        <v>134</v>
      </c>
      <c r="C121" s="105" t="e">
        <f>#REF!</f>
        <v>#REF!</v>
      </c>
      <c r="D121" s="105" t="e">
        <f>#REF!</f>
        <v>#REF!</v>
      </c>
      <c r="E121" s="105" t="e">
        <f>#REF!</f>
        <v>#REF!</v>
      </c>
      <c r="F121" s="105" t="e">
        <f>#REF!</f>
        <v>#REF!</v>
      </c>
      <c r="G121" s="51"/>
    </row>
    <row r="122" spans="1:7" x14ac:dyDescent="0.2">
      <c r="A122" s="99" t="s">
        <v>174</v>
      </c>
      <c r="B122" s="19" t="s">
        <v>203</v>
      </c>
      <c r="C122" s="105" t="e">
        <f>#REF!</f>
        <v>#REF!</v>
      </c>
      <c r="D122" s="105" t="e">
        <f>#REF!</f>
        <v>#REF!</v>
      </c>
      <c r="E122" s="105" t="e">
        <f>#REF!</f>
        <v>#REF!</v>
      </c>
      <c r="F122" s="105" t="e">
        <f>#REF!</f>
        <v>#REF!</v>
      </c>
      <c r="G122" s="51"/>
    </row>
    <row r="123" spans="1:7" x14ac:dyDescent="0.2">
      <c r="A123" s="99" t="s">
        <v>174</v>
      </c>
      <c r="B123" s="17" t="s">
        <v>302</v>
      </c>
      <c r="C123" s="105" t="e">
        <f>#REF!</f>
        <v>#REF!</v>
      </c>
      <c r="D123" s="105" t="e">
        <f>#REF!</f>
        <v>#REF!</v>
      </c>
      <c r="E123" s="105" t="e">
        <f>#REF!</f>
        <v>#REF!</v>
      </c>
      <c r="F123" s="105" t="e">
        <f>#REF!</f>
        <v>#REF!</v>
      </c>
      <c r="G123" s="51"/>
    </row>
    <row r="124" spans="1:7" x14ac:dyDescent="0.2">
      <c r="A124" s="99" t="s">
        <v>175</v>
      </c>
      <c r="B124" s="19" t="s">
        <v>303</v>
      </c>
      <c r="C124" s="105" t="e">
        <f>#REF!</f>
        <v>#REF!</v>
      </c>
      <c r="D124" s="105" t="e">
        <f>#REF!</f>
        <v>#REF!</v>
      </c>
      <c r="E124" s="105" t="e">
        <f>#REF!</f>
        <v>#REF!</v>
      </c>
      <c r="F124" s="105" t="e">
        <f>#REF!</f>
        <v>#REF!</v>
      </c>
      <c r="G124" s="51"/>
    </row>
    <row r="125" spans="1:7" x14ac:dyDescent="0.2">
      <c r="A125" s="99" t="s">
        <v>175</v>
      </c>
      <c r="B125" s="19" t="s">
        <v>304</v>
      </c>
      <c r="C125" s="105" t="e">
        <f>#REF!</f>
        <v>#REF!</v>
      </c>
      <c r="D125" s="105" t="e">
        <f>#REF!</f>
        <v>#REF!</v>
      </c>
      <c r="E125" s="105" t="e">
        <f>#REF!</f>
        <v>#REF!</v>
      </c>
      <c r="F125" s="105" t="e">
        <f>#REF!</f>
        <v>#REF!</v>
      </c>
      <c r="G125" s="51"/>
    </row>
    <row r="126" spans="1:7" x14ac:dyDescent="0.2">
      <c r="A126" s="99" t="s">
        <v>175</v>
      </c>
      <c r="B126" s="19" t="s">
        <v>305</v>
      </c>
      <c r="C126" s="105" t="e">
        <f>#REF!</f>
        <v>#REF!</v>
      </c>
      <c r="D126" s="105" t="e">
        <f>#REF!</f>
        <v>#REF!</v>
      </c>
      <c r="E126" s="105" t="e">
        <f>#REF!</f>
        <v>#REF!</v>
      </c>
      <c r="F126" s="105" t="e">
        <f>#REF!</f>
        <v>#REF!</v>
      </c>
      <c r="G126" s="51"/>
    </row>
    <row r="127" spans="1:7" x14ac:dyDescent="0.2">
      <c r="A127" s="19" t="s">
        <v>175</v>
      </c>
      <c r="B127" s="19" t="s">
        <v>306</v>
      </c>
      <c r="C127" s="105" t="e">
        <f>#REF!</f>
        <v>#REF!</v>
      </c>
      <c r="D127" s="105" t="e">
        <f>#REF!</f>
        <v>#REF!</v>
      </c>
      <c r="E127" s="105" t="e">
        <f>#REF!</f>
        <v>#REF!</v>
      </c>
      <c r="F127" s="105" t="e">
        <f>#REF!</f>
        <v>#REF!</v>
      </c>
      <c r="G127" s="51"/>
    </row>
    <row r="128" spans="1:7" x14ac:dyDescent="0.2">
      <c r="A128" s="99"/>
      <c r="B128" s="19"/>
      <c r="C128" s="105" t="e">
        <f>#REF!</f>
        <v>#REF!</v>
      </c>
      <c r="D128" s="105" t="e">
        <f>#REF!</f>
        <v>#REF!</v>
      </c>
      <c r="E128" s="105" t="e">
        <f>#REF!</f>
        <v>#REF!</v>
      </c>
      <c r="F128" s="105" t="e">
        <f>#REF!</f>
        <v>#REF!</v>
      </c>
      <c r="G128" s="51"/>
    </row>
    <row r="129" spans="1:7" x14ac:dyDescent="0.2">
      <c r="A129" s="99"/>
      <c r="B129" s="19"/>
      <c r="C129" s="105" t="e">
        <f>#REF!</f>
        <v>#REF!</v>
      </c>
      <c r="D129" s="105" t="e">
        <f>#REF!</f>
        <v>#REF!</v>
      </c>
      <c r="E129" s="105" t="e">
        <f>#REF!</f>
        <v>#REF!</v>
      </c>
      <c r="F129" s="105" t="e">
        <f>#REF!</f>
        <v>#REF!</v>
      </c>
      <c r="G129" s="51"/>
    </row>
    <row r="130" spans="1:7" x14ac:dyDescent="0.2">
      <c r="A130" s="100" t="s">
        <v>158</v>
      </c>
      <c r="B130" s="71" t="s">
        <v>151</v>
      </c>
      <c r="C130" s="104" t="e">
        <f>#REF!</f>
        <v>#REF!</v>
      </c>
      <c r="D130" s="104" t="e">
        <f>#REF!</f>
        <v>#REF!</v>
      </c>
      <c r="E130" s="104" t="e">
        <f>#REF!</f>
        <v>#REF!</v>
      </c>
      <c r="F130" s="104" t="e">
        <f>#REF!</f>
        <v>#REF!</v>
      </c>
      <c r="G130" s="27"/>
    </row>
    <row r="131" spans="1:7" x14ac:dyDescent="0.2">
      <c r="A131" s="99" t="s">
        <v>170</v>
      </c>
      <c r="B131" s="19" t="s">
        <v>152</v>
      </c>
      <c r="C131" s="105" t="e">
        <f>#REF!</f>
        <v>#REF!</v>
      </c>
      <c r="D131" s="105" t="e">
        <f>#REF!</f>
        <v>#REF!</v>
      </c>
      <c r="E131" s="105" t="e">
        <f>#REF!</f>
        <v>#REF!</v>
      </c>
      <c r="F131" s="105" t="e">
        <f>#REF!</f>
        <v>#REF!</v>
      </c>
      <c r="G131" s="17"/>
    </row>
    <row r="132" spans="1:7" x14ac:dyDescent="0.2">
      <c r="A132" s="99"/>
      <c r="B132" s="19"/>
      <c r="C132" s="105" t="e">
        <f>#REF!</f>
        <v>#REF!</v>
      </c>
      <c r="D132" s="105" t="e">
        <f>#REF!</f>
        <v>#REF!</v>
      </c>
      <c r="E132" s="105" t="e">
        <f>#REF!</f>
        <v>#REF!</v>
      </c>
      <c r="F132" s="105" t="e">
        <f>#REF!</f>
        <v>#REF!</v>
      </c>
      <c r="G132" s="17"/>
    </row>
    <row r="133" spans="1:7" x14ac:dyDescent="0.2">
      <c r="A133" s="99"/>
      <c r="B133" s="19"/>
      <c r="C133" s="105" t="e">
        <f>#REF!</f>
        <v>#REF!</v>
      </c>
      <c r="D133" s="105" t="e">
        <f>#REF!</f>
        <v>#REF!</v>
      </c>
      <c r="E133" s="105" t="e">
        <f>#REF!</f>
        <v>#REF!</v>
      </c>
      <c r="F133" s="105" t="e">
        <f>#REF!</f>
        <v>#REF!</v>
      </c>
      <c r="G133" s="51"/>
    </row>
    <row r="134" spans="1:7" x14ac:dyDescent="0.2">
      <c r="A134" s="100" t="s">
        <v>158</v>
      </c>
      <c r="B134" s="71" t="s">
        <v>151</v>
      </c>
      <c r="C134" s="104" t="e">
        <f>#REF!</f>
        <v>#REF!</v>
      </c>
      <c r="D134" s="104" t="e">
        <f>#REF!</f>
        <v>#REF!</v>
      </c>
      <c r="E134" s="104" t="e">
        <f>#REF!</f>
        <v>#REF!</v>
      </c>
      <c r="F134" s="104" t="e">
        <f>#REF!</f>
        <v>#REF!</v>
      </c>
      <c r="G134" s="27"/>
    </row>
    <row r="135" spans="1:7" x14ac:dyDescent="0.2">
      <c r="A135" s="99" t="s">
        <v>170</v>
      </c>
      <c r="B135" s="19" t="s">
        <v>152</v>
      </c>
      <c r="C135" s="105" t="e">
        <f>#REF!</f>
        <v>#REF!</v>
      </c>
      <c r="D135" s="105" t="e">
        <f>#REF!</f>
        <v>#REF!</v>
      </c>
      <c r="E135" s="105" t="e">
        <f>#REF!</f>
        <v>#REF!</v>
      </c>
      <c r="F135" s="105" t="e">
        <f>#REF!</f>
        <v>#REF!</v>
      </c>
      <c r="G135" s="17"/>
    </row>
    <row r="136" spans="1:7" x14ac:dyDescent="0.2">
      <c r="A136" s="99"/>
      <c r="B136" s="19"/>
      <c r="C136" s="105" t="e">
        <f>#REF!</f>
        <v>#REF!</v>
      </c>
      <c r="D136" s="105" t="e">
        <f>#REF!</f>
        <v>#REF!</v>
      </c>
      <c r="E136" s="105" t="e">
        <f>#REF!</f>
        <v>#REF!</v>
      </c>
      <c r="F136" s="105" t="e">
        <f>#REF!</f>
        <v>#REF!</v>
      </c>
      <c r="G136" s="17"/>
    </row>
    <row r="137" spans="1:7" x14ac:dyDescent="0.2">
      <c r="A137" s="38"/>
      <c r="B137" s="32"/>
      <c r="C137" s="32"/>
      <c r="D137" s="32"/>
    </row>
    <row r="139" spans="1:7" x14ac:dyDescent="0.2">
      <c r="A139" s="29"/>
      <c r="B139" s="32"/>
      <c r="C139" s="32"/>
      <c r="D139" s="32"/>
      <c r="G139" s="236"/>
    </row>
    <row r="140" spans="1:7" x14ac:dyDescent="0.2">
      <c r="G140" s="234"/>
    </row>
    <row r="149" spans="2:4" x14ac:dyDescent="0.2">
      <c r="B149" s="39"/>
      <c r="C149" s="39"/>
      <c r="D149" s="39"/>
    </row>
    <row r="150" spans="2:4" x14ac:dyDescent="0.2">
      <c r="B150" s="40"/>
      <c r="C150" s="40"/>
      <c r="D150" s="40"/>
    </row>
    <row r="158" spans="2:4" x14ac:dyDescent="0.2">
      <c r="B158" s="41"/>
      <c r="C158" s="41"/>
      <c r="D158" s="41"/>
    </row>
    <row r="163" spans="2:4" x14ac:dyDescent="0.2">
      <c r="B163" s="41"/>
      <c r="C163" s="41"/>
      <c r="D163" s="41"/>
    </row>
    <row r="168" spans="2:4" x14ac:dyDescent="0.2">
      <c r="B168" s="30"/>
      <c r="C168" s="30"/>
      <c r="D168" s="30"/>
    </row>
  </sheetData>
  <phoneticPr fontId="0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176"/>
  <sheetViews>
    <sheetView zoomScaleNormal="100" workbookViewId="0">
      <pane ySplit="2" topLeftCell="A3" activePane="bottomLeft" state="frozen"/>
      <selection activeCell="E91" sqref="E91"/>
      <selection pane="bottomLeft" activeCell="L3" sqref="L3"/>
    </sheetView>
  </sheetViews>
  <sheetFormatPr defaultRowHeight="12.75" x14ac:dyDescent="0.2"/>
  <cols>
    <col min="1" max="1" width="19.85546875" style="298" hidden="1" customWidth="1"/>
    <col min="2" max="2" width="3.28515625" style="298" hidden="1" customWidth="1"/>
    <col min="3" max="3" width="5" style="298" hidden="1" customWidth="1"/>
    <col min="4" max="4" width="10.28515625" style="299" customWidth="1"/>
    <col min="5" max="5" width="45.42578125" style="301" customWidth="1"/>
    <col min="6" max="9" width="10.85546875" style="301" customWidth="1"/>
    <col min="10" max="10" width="12.28515625" style="301" customWidth="1"/>
    <col min="11" max="11" width="10.85546875" style="301" customWidth="1"/>
    <col min="12" max="12" width="43" style="308" customWidth="1"/>
    <col min="13" max="16384" width="9.140625" style="298"/>
  </cols>
  <sheetData>
    <row r="1" spans="1:12" x14ac:dyDescent="0.2">
      <c r="E1" s="300" t="s">
        <v>910</v>
      </c>
      <c r="F1" s="298" t="s">
        <v>1632</v>
      </c>
      <c r="G1" s="300"/>
      <c r="H1" s="300"/>
      <c r="I1" s="300"/>
      <c r="J1" s="300"/>
      <c r="K1" s="300"/>
      <c r="L1" s="307"/>
    </row>
    <row r="2" spans="1:12" ht="54.75" x14ac:dyDescent="0.2">
      <c r="A2" s="358" t="s">
        <v>826</v>
      </c>
      <c r="B2" s="311" t="s">
        <v>827</v>
      </c>
      <c r="C2" s="311" t="s">
        <v>831</v>
      </c>
      <c r="D2" s="357" t="s">
        <v>830</v>
      </c>
      <c r="E2" s="312" t="s">
        <v>828</v>
      </c>
      <c r="F2" s="313" t="s">
        <v>848</v>
      </c>
      <c r="G2" s="313" t="s">
        <v>1553</v>
      </c>
      <c r="H2" s="313" t="s">
        <v>1634</v>
      </c>
      <c r="I2" s="313" t="s">
        <v>1633</v>
      </c>
      <c r="J2" s="656" t="s">
        <v>863</v>
      </c>
      <c r="K2" s="313" t="s">
        <v>1554</v>
      </c>
      <c r="L2" s="657" t="s">
        <v>849</v>
      </c>
    </row>
    <row r="3" spans="1:12" ht="13.5" x14ac:dyDescent="0.25">
      <c r="A3" s="315" t="str">
        <f t="shared" ref="A3:A75" si="0">+$E$1</f>
        <v>Viljandi Lasteaed Karlsson</v>
      </c>
      <c r="B3" s="311"/>
      <c r="C3" s="311"/>
      <c r="D3" s="316" t="s">
        <v>187</v>
      </c>
      <c r="E3" s="317" t="s">
        <v>180</v>
      </c>
      <c r="F3" s="318">
        <f>SUM(F4:F8)</f>
        <v>1770.2399999999998</v>
      </c>
      <c r="G3" s="318">
        <f t="shared" ref="G3:I3" si="1">SUM(G4:G8)</f>
        <v>2538.04</v>
      </c>
      <c r="H3" s="318">
        <f t="shared" si="1"/>
        <v>4597.76</v>
      </c>
      <c r="I3" s="318">
        <f t="shared" si="1"/>
        <v>4597.76</v>
      </c>
      <c r="J3" s="319">
        <f t="shared" ref="J3:K3" si="2">SUM(J4:J8)</f>
        <v>0</v>
      </c>
      <c r="K3" s="319">
        <f t="shared" si="2"/>
        <v>4597.76</v>
      </c>
      <c r="L3" s="320"/>
    </row>
    <row r="4" spans="1:12" x14ac:dyDescent="0.2">
      <c r="A4" s="315" t="str">
        <f t="shared" si="0"/>
        <v>Viljandi Lasteaed Karlsson</v>
      </c>
      <c r="B4" s="321" t="str">
        <f>LEFT(D4,2)</f>
        <v>41</v>
      </c>
      <c r="C4" s="321" t="str">
        <f>LEFT(D4,4)</f>
        <v>4134</v>
      </c>
      <c r="D4" s="322" t="s">
        <v>1601</v>
      </c>
      <c r="E4" s="323" t="s">
        <v>178</v>
      </c>
      <c r="F4" s="324">
        <v>1770.2399999999998</v>
      </c>
      <c r="G4" s="324">
        <v>2252.1999999999998</v>
      </c>
      <c r="H4" s="324">
        <v>2680</v>
      </c>
      <c r="I4" s="324">
        <v>2680</v>
      </c>
      <c r="J4" s="324"/>
      <c r="K4" s="324">
        <f t="shared" ref="K4:K8" si="3">+I4+J4</f>
        <v>2680</v>
      </c>
      <c r="L4" s="325"/>
    </row>
    <row r="5" spans="1:12" x14ac:dyDescent="0.2">
      <c r="A5" s="315" t="str">
        <f t="shared" si="0"/>
        <v>Viljandi Lasteaed Karlsson</v>
      </c>
      <c r="B5" s="321" t="str">
        <f>LEFT(D5,2)</f>
        <v>41</v>
      </c>
      <c r="C5" s="321" t="str">
        <f>LEFT(D5,4)</f>
        <v>4134</v>
      </c>
      <c r="D5" s="322" t="s">
        <v>1608</v>
      </c>
      <c r="E5" s="323" t="s">
        <v>1625</v>
      </c>
      <c r="F5" s="324">
        <v>0</v>
      </c>
      <c r="G5" s="324">
        <v>285.83999999999997</v>
      </c>
      <c r="H5" s="324">
        <v>1877.76</v>
      </c>
      <c r="I5" s="324">
        <v>1877.76</v>
      </c>
      <c r="J5" s="324"/>
      <c r="K5" s="324">
        <f t="shared" si="3"/>
        <v>1877.76</v>
      </c>
      <c r="L5" s="325"/>
    </row>
    <row r="6" spans="1:12" x14ac:dyDescent="0.2">
      <c r="A6" s="315"/>
      <c r="B6" s="321"/>
      <c r="C6" s="321"/>
      <c r="D6" s="322" t="s">
        <v>1131</v>
      </c>
      <c r="E6" s="323" t="s">
        <v>1656</v>
      </c>
      <c r="F6" s="324">
        <v>0</v>
      </c>
      <c r="G6" s="324">
        <v>0</v>
      </c>
      <c r="H6" s="324">
        <v>0</v>
      </c>
      <c r="I6" s="324">
        <v>0</v>
      </c>
      <c r="J6" s="324"/>
      <c r="K6" s="324">
        <f t="shared" si="3"/>
        <v>0</v>
      </c>
      <c r="L6" s="325"/>
    </row>
    <row r="7" spans="1:12" x14ac:dyDescent="0.2">
      <c r="A7" s="315" t="str">
        <f t="shared" si="0"/>
        <v>Viljandi Lasteaed Karlsson</v>
      </c>
      <c r="B7" s="321" t="str">
        <f t="shared" ref="B7:B76" si="4">LEFT(D7,2)</f>
        <v>45</v>
      </c>
      <c r="C7" s="321" t="str">
        <f t="shared" ref="C7:C76" si="5">LEFT(D7,4)</f>
        <v>4500</v>
      </c>
      <c r="D7" s="322" t="s">
        <v>357</v>
      </c>
      <c r="E7" s="323" t="s">
        <v>358</v>
      </c>
      <c r="F7" s="324">
        <v>0</v>
      </c>
      <c r="G7" s="324">
        <v>0</v>
      </c>
      <c r="H7" s="324">
        <v>0</v>
      </c>
      <c r="I7" s="324">
        <v>0</v>
      </c>
      <c r="J7" s="324"/>
      <c r="K7" s="324">
        <f t="shared" si="3"/>
        <v>0</v>
      </c>
      <c r="L7" s="325"/>
    </row>
    <row r="8" spans="1:12" x14ac:dyDescent="0.2">
      <c r="A8" s="315"/>
      <c r="B8" s="321"/>
      <c r="C8" s="321"/>
      <c r="D8" s="322" t="s">
        <v>1072</v>
      </c>
      <c r="E8" s="323" t="s">
        <v>1651</v>
      </c>
      <c r="F8" s="324">
        <v>0</v>
      </c>
      <c r="G8" s="324">
        <v>0</v>
      </c>
      <c r="H8" s="324">
        <v>40</v>
      </c>
      <c r="I8" s="324">
        <v>40</v>
      </c>
      <c r="J8" s="324"/>
      <c r="K8" s="324">
        <f t="shared" si="3"/>
        <v>40</v>
      </c>
      <c r="L8" s="325"/>
    </row>
    <row r="9" spans="1:12" ht="13.5" x14ac:dyDescent="0.25">
      <c r="A9" s="315" t="str">
        <f t="shared" si="0"/>
        <v>Viljandi Lasteaed Karlsson</v>
      </c>
      <c r="B9" s="321"/>
      <c r="C9" s="321"/>
      <c r="D9" s="326" t="s">
        <v>184</v>
      </c>
      <c r="E9" s="327" t="s">
        <v>183</v>
      </c>
      <c r="F9" s="319">
        <f t="shared" ref="F9:K9" si="6">F10+F17+F18+F19+F20+F21+F22+F26</f>
        <v>215331.78999999998</v>
      </c>
      <c r="G9" s="319">
        <f t="shared" si="6"/>
        <v>280582.60000000003</v>
      </c>
      <c r="H9" s="319">
        <f t="shared" si="6"/>
        <v>328177.81999999995</v>
      </c>
      <c r="I9" s="319">
        <f t="shared" si="6"/>
        <v>328013.81999999995</v>
      </c>
      <c r="J9" s="319">
        <f t="shared" si="6"/>
        <v>0</v>
      </c>
      <c r="K9" s="319">
        <f t="shared" si="6"/>
        <v>328013.81999999995</v>
      </c>
      <c r="L9" s="328"/>
    </row>
    <row r="10" spans="1:12" ht="25.5" x14ac:dyDescent="0.2">
      <c r="A10" s="315" t="str">
        <f t="shared" si="0"/>
        <v>Viljandi Lasteaed Karlsson</v>
      </c>
      <c r="B10" s="321"/>
      <c r="C10" s="321"/>
      <c r="D10" s="329" t="s">
        <v>850</v>
      </c>
      <c r="E10" s="330" t="s">
        <v>360</v>
      </c>
      <c r="F10" s="331">
        <f>SUM(F11:F16)</f>
        <v>157922.21</v>
      </c>
      <c r="G10" s="331">
        <f t="shared" ref="G10:I10" si="7">SUM(G11:G16)</f>
        <v>208227.72</v>
      </c>
      <c r="H10" s="331">
        <f t="shared" si="7"/>
        <v>242873</v>
      </c>
      <c r="I10" s="331">
        <f t="shared" si="7"/>
        <v>242873</v>
      </c>
      <c r="J10" s="331">
        <f t="shared" ref="J10" si="8">SUM(J11:J14)</f>
        <v>0</v>
      </c>
      <c r="K10" s="331">
        <f>SUM(K11:K16)</f>
        <v>242873</v>
      </c>
      <c r="L10" s="640" t="s">
        <v>1555</v>
      </c>
    </row>
    <row r="11" spans="1:12" x14ac:dyDescent="0.2">
      <c r="A11" s="315" t="str">
        <f t="shared" si="0"/>
        <v>Viljandi Lasteaed Karlsson</v>
      </c>
      <c r="B11" s="321" t="str">
        <f t="shared" si="4"/>
        <v>50</v>
      </c>
      <c r="C11" s="321" t="str">
        <f t="shared" si="5"/>
        <v>5002</v>
      </c>
      <c r="D11" s="333" t="s">
        <v>361</v>
      </c>
      <c r="E11" s="334" t="s">
        <v>847</v>
      </c>
      <c r="F11" s="324">
        <v>77504.01999999999</v>
      </c>
      <c r="G11" s="324">
        <v>0</v>
      </c>
      <c r="H11" s="324">
        <v>0</v>
      </c>
      <c r="I11" s="324">
        <v>0</v>
      </c>
      <c r="J11" s="324"/>
      <c r="K11" s="324">
        <f>SUM(I11:J11)</f>
        <v>0</v>
      </c>
      <c r="L11" s="335"/>
    </row>
    <row r="12" spans="1:12" x14ac:dyDescent="0.2">
      <c r="A12" s="315" t="str">
        <f t="shared" si="0"/>
        <v>Viljandi Lasteaed Karlsson</v>
      </c>
      <c r="B12" s="321" t="str">
        <f t="shared" si="4"/>
        <v>50</v>
      </c>
      <c r="C12" s="321" t="str">
        <f t="shared" si="5"/>
        <v>5002</v>
      </c>
      <c r="D12" s="333" t="s">
        <v>363</v>
      </c>
      <c r="E12" s="334" t="s">
        <v>194</v>
      </c>
      <c r="F12" s="324">
        <v>80290.66</v>
      </c>
      <c r="G12" s="324">
        <v>207898.02</v>
      </c>
      <c r="H12" s="324">
        <v>242873</v>
      </c>
      <c r="I12" s="324">
        <v>242873</v>
      </c>
      <c r="J12" s="324"/>
      <c r="K12" s="324">
        <f t="shared" ref="K12:K76" si="9">SUM(I12:J12)</f>
        <v>242873</v>
      </c>
      <c r="L12" s="335"/>
    </row>
    <row r="13" spans="1:12" x14ac:dyDescent="0.2">
      <c r="A13" s="315" t="str">
        <f t="shared" si="0"/>
        <v>Viljandi Lasteaed Karlsson</v>
      </c>
      <c r="B13" s="321" t="str">
        <f t="shared" si="4"/>
        <v>50</v>
      </c>
      <c r="C13" s="321" t="str">
        <f t="shared" si="5"/>
        <v>5002</v>
      </c>
      <c r="D13" s="333" t="s">
        <v>365</v>
      </c>
      <c r="E13" s="334" t="s">
        <v>328</v>
      </c>
      <c r="F13" s="324">
        <v>0</v>
      </c>
      <c r="G13" s="324">
        <v>262.23</v>
      </c>
      <c r="H13" s="324">
        <v>0</v>
      </c>
      <c r="I13" s="324">
        <v>0</v>
      </c>
      <c r="J13" s="324"/>
      <c r="K13" s="324">
        <f t="shared" si="9"/>
        <v>0</v>
      </c>
      <c r="L13" s="335"/>
    </row>
    <row r="14" spans="1:12" x14ac:dyDescent="0.2">
      <c r="A14" s="315" t="str">
        <f t="shared" si="0"/>
        <v>Viljandi Lasteaed Karlsson</v>
      </c>
      <c r="B14" s="321" t="str">
        <f t="shared" si="4"/>
        <v>50</v>
      </c>
      <c r="C14" s="321" t="str">
        <f t="shared" si="5"/>
        <v>5002</v>
      </c>
      <c r="D14" s="333" t="s">
        <v>367</v>
      </c>
      <c r="E14" s="336" t="s">
        <v>368</v>
      </c>
      <c r="F14" s="324">
        <v>127.53</v>
      </c>
      <c r="G14" s="324">
        <v>67.47</v>
      </c>
      <c r="H14" s="324">
        <v>0</v>
      </c>
      <c r="I14" s="324">
        <v>0</v>
      </c>
      <c r="J14" s="324"/>
      <c r="K14" s="324">
        <f t="shared" si="9"/>
        <v>0</v>
      </c>
      <c r="L14" s="325"/>
    </row>
    <row r="15" spans="1:12" x14ac:dyDescent="0.2">
      <c r="A15" s="315"/>
      <c r="B15" s="321"/>
      <c r="C15" s="321"/>
      <c r="D15" s="333" t="s">
        <v>1602</v>
      </c>
      <c r="E15" s="336" t="s">
        <v>1652</v>
      </c>
      <c r="F15" s="324">
        <v>0</v>
      </c>
      <c r="G15" s="324">
        <v>0</v>
      </c>
      <c r="H15" s="324">
        <v>0</v>
      </c>
      <c r="I15" s="324">
        <v>0</v>
      </c>
      <c r="J15" s="324"/>
      <c r="K15" s="324">
        <f t="shared" si="9"/>
        <v>0</v>
      </c>
      <c r="L15" s="325"/>
    </row>
    <row r="16" spans="1:12" x14ac:dyDescent="0.2">
      <c r="A16" s="315"/>
      <c r="B16" s="321"/>
      <c r="C16" s="321"/>
      <c r="D16" s="333" t="s">
        <v>1621</v>
      </c>
      <c r="E16" s="336" t="s">
        <v>1653</v>
      </c>
      <c r="F16" s="324">
        <v>0</v>
      </c>
      <c r="G16" s="324">
        <v>0</v>
      </c>
      <c r="H16" s="324">
        <v>0</v>
      </c>
      <c r="I16" s="324">
        <v>0</v>
      </c>
      <c r="J16" s="324"/>
      <c r="K16" s="324">
        <f t="shared" si="9"/>
        <v>0</v>
      </c>
      <c r="L16" s="325"/>
    </row>
    <row r="17" spans="1:12" x14ac:dyDescent="0.2">
      <c r="A17" s="315" t="str">
        <f t="shared" si="0"/>
        <v>Viljandi Lasteaed Karlsson</v>
      </c>
      <c r="B17" s="321" t="str">
        <f t="shared" si="4"/>
        <v>50</v>
      </c>
      <c r="C17" s="321" t="str">
        <f t="shared" si="5"/>
        <v>5005</v>
      </c>
      <c r="D17" s="322" t="s">
        <v>369</v>
      </c>
      <c r="E17" s="323" t="s">
        <v>370</v>
      </c>
      <c r="F17" s="324">
        <v>1144</v>
      </c>
      <c r="G17" s="324">
        <v>0</v>
      </c>
      <c r="H17" s="324">
        <v>0</v>
      </c>
      <c r="I17" s="324">
        <v>0</v>
      </c>
      <c r="J17" s="324"/>
      <c r="K17" s="324">
        <f t="shared" si="9"/>
        <v>0</v>
      </c>
      <c r="L17" s="325"/>
    </row>
    <row r="18" spans="1:12" x14ac:dyDescent="0.2">
      <c r="A18" s="315" t="str">
        <f t="shared" si="0"/>
        <v>Viljandi Lasteaed Karlsson</v>
      </c>
      <c r="B18" s="321" t="str">
        <f t="shared" si="4"/>
        <v>50</v>
      </c>
      <c r="C18" s="321" t="str">
        <f t="shared" si="5"/>
        <v>5051</v>
      </c>
      <c r="D18" s="322" t="s">
        <v>371</v>
      </c>
      <c r="E18" s="323" t="s">
        <v>202</v>
      </c>
      <c r="F18" s="324">
        <v>883.07999999999993</v>
      </c>
      <c r="G18" s="324">
        <v>1469.07</v>
      </c>
      <c r="H18" s="324">
        <v>1620</v>
      </c>
      <c r="I18" s="324">
        <v>1523</v>
      </c>
      <c r="J18" s="324"/>
      <c r="K18" s="324">
        <f t="shared" si="9"/>
        <v>1523</v>
      </c>
      <c r="L18" s="325"/>
    </row>
    <row r="19" spans="1:12" x14ac:dyDescent="0.2">
      <c r="A19" s="315" t="str">
        <f t="shared" si="0"/>
        <v>Viljandi Lasteaed Karlsson</v>
      </c>
      <c r="B19" s="321" t="str">
        <f t="shared" si="4"/>
        <v>50</v>
      </c>
      <c r="C19" s="321" t="str">
        <f t="shared" si="5"/>
        <v>5053</v>
      </c>
      <c r="D19" s="322" t="s">
        <v>372</v>
      </c>
      <c r="E19" s="323" t="s">
        <v>373</v>
      </c>
      <c r="F19" s="324">
        <v>0</v>
      </c>
      <c r="G19" s="324">
        <v>0</v>
      </c>
      <c r="H19" s="324">
        <v>0</v>
      </c>
      <c r="I19" s="324">
        <v>0</v>
      </c>
      <c r="J19" s="324"/>
      <c r="K19" s="324">
        <f t="shared" si="9"/>
        <v>0</v>
      </c>
      <c r="L19" s="325"/>
    </row>
    <row r="20" spans="1:12" x14ac:dyDescent="0.2">
      <c r="A20" s="315" t="str">
        <f t="shared" si="0"/>
        <v>Viljandi Lasteaed Karlsson</v>
      </c>
      <c r="B20" s="321" t="str">
        <f t="shared" si="4"/>
        <v>50</v>
      </c>
      <c r="C20" s="321" t="str">
        <f t="shared" si="5"/>
        <v>5061</v>
      </c>
      <c r="D20" s="322" t="s">
        <v>374</v>
      </c>
      <c r="E20" s="323" t="s">
        <v>375</v>
      </c>
      <c r="F20" s="324">
        <v>368.43</v>
      </c>
      <c r="G20" s="324">
        <v>588.75</v>
      </c>
      <c r="H20" s="324">
        <v>677</v>
      </c>
      <c r="I20" s="324">
        <v>636</v>
      </c>
      <c r="J20" s="324"/>
      <c r="K20" s="324">
        <f t="shared" si="9"/>
        <v>636</v>
      </c>
      <c r="L20" s="325"/>
    </row>
    <row r="21" spans="1:12" x14ac:dyDescent="0.2">
      <c r="A21" s="315" t="str">
        <f t="shared" si="0"/>
        <v>Viljandi Lasteaed Karlsson</v>
      </c>
      <c r="B21" s="321" t="str">
        <f t="shared" si="4"/>
        <v>50</v>
      </c>
      <c r="C21" s="321" t="str">
        <f t="shared" si="5"/>
        <v>5062</v>
      </c>
      <c r="D21" s="322" t="s">
        <v>376</v>
      </c>
      <c r="E21" s="323" t="s">
        <v>377</v>
      </c>
      <c r="F21" s="324">
        <v>235.66</v>
      </c>
      <c r="G21" s="324">
        <v>374.66</v>
      </c>
      <c r="H21" s="324">
        <v>431</v>
      </c>
      <c r="I21" s="324">
        <v>405</v>
      </c>
      <c r="J21" s="324"/>
      <c r="K21" s="324">
        <f t="shared" si="9"/>
        <v>405</v>
      </c>
      <c r="L21" s="325"/>
    </row>
    <row r="22" spans="1:12" x14ac:dyDescent="0.2">
      <c r="A22" s="315" t="str">
        <f t="shared" si="0"/>
        <v>Viljandi Lasteaed Karlsson</v>
      </c>
      <c r="B22" s="321"/>
      <c r="C22" s="321"/>
      <c r="D22" s="329" t="s">
        <v>851</v>
      </c>
      <c r="E22" s="330" t="s">
        <v>379</v>
      </c>
      <c r="F22" s="337">
        <f>SUM(F23:F25)</f>
        <v>52549.04</v>
      </c>
      <c r="G22" s="337">
        <f t="shared" ref="G22:I22" si="10">SUM(G23:G25)</f>
        <v>67076.759999999995</v>
      </c>
      <c r="H22" s="337">
        <f t="shared" si="10"/>
        <v>80148.09</v>
      </c>
      <c r="I22" s="337">
        <f t="shared" si="10"/>
        <v>80148.09</v>
      </c>
      <c r="J22" s="337">
        <f t="shared" ref="J22" si="11">SUM(J23:J24)</f>
        <v>0</v>
      </c>
      <c r="K22" s="337">
        <f>SUM(K23:K25)</f>
        <v>80148.09</v>
      </c>
      <c r="L22" s="332"/>
    </row>
    <row r="23" spans="1:12" x14ac:dyDescent="0.2">
      <c r="A23" s="315" t="str">
        <f t="shared" si="0"/>
        <v>Viljandi Lasteaed Karlsson</v>
      </c>
      <c r="B23" s="321" t="str">
        <f t="shared" si="4"/>
        <v>50</v>
      </c>
      <c r="C23" s="321" t="str">
        <f t="shared" si="5"/>
        <v>5063</v>
      </c>
      <c r="D23" s="333" t="s">
        <v>380</v>
      </c>
      <c r="E23" s="334" t="s">
        <v>381</v>
      </c>
      <c r="F23" s="324">
        <v>0</v>
      </c>
      <c r="G23" s="324">
        <v>0</v>
      </c>
      <c r="H23" s="324">
        <f>SUM(H11+H15)*0.33</f>
        <v>0</v>
      </c>
      <c r="I23" s="324">
        <f>SUM(I11+I15)*0.33</f>
        <v>0</v>
      </c>
      <c r="J23" s="324"/>
      <c r="K23" s="324">
        <f t="shared" si="9"/>
        <v>0</v>
      </c>
      <c r="L23" s="335"/>
    </row>
    <row r="24" spans="1:12" x14ac:dyDescent="0.2">
      <c r="A24" s="315" t="str">
        <f t="shared" si="0"/>
        <v>Viljandi Lasteaed Karlsson</v>
      </c>
      <c r="B24" s="321" t="str">
        <f t="shared" si="4"/>
        <v>50</v>
      </c>
      <c r="C24" s="321" t="str">
        <f t="shared" si="5"/>
        <v>5063</v>
      </c>
      <c r="D24" s="333" t="s">
        <v>382</v>
      </c>
      <c r="E24" s="334" t="s">
        <v>383</v>
      </c>
      <c r="F24" s="324">
        <v>52549.04</v>
      </c>
      <c r="G24" s="324">
        <v>67076.759999999995</v>
      </c>
      <c r="H24" s="324">
        <f>SUM(H12+H13+H14+H17)*0.33</f>
        <v>80148.09</v>
      </c>
      <c r="I24" s="324">
        <f>SUM(I12+I13+I14+I17)*0.33</f>
        <v>80148.09</v>
      </c>
      <c r="J24" s="324">
        <f t="shared" ref="J24" si="12">SUM(J10+J17)*0.33</f>
        <v>0</v>
      </c>
      <c r="K24" s="324">
        <f t="shared" si="9"/>
        <v>80148.09</v>
      </c>
      <c r="L24" s="335"/>
    </row>
    <row r="25" spans="1:12" x14ac:dyDescent="0.2">
      <c r="A25" s="315"/>
      <c r="B25" s="321"/>
      <c r="C25" s="321"/>
      <c r="D25" s="333" t="s">
        <v>1622</v>
      </c>
      <c r="E25" s="334" t="s">
        <v>1623</v>
      </c>
      <c r="F25" s="324">
        <v>0</v>
      </c>
      <c r="G25" s="324">
        <v>0</v>
      </c>
      <c r="H25" s="324">
        <f>SUM(H16*0.33)</f>
        <v>0</v>
      </c>
      <c r="I25" s="324">
        <f>SUM(I16*0.33)</f>
        <v>0</v>
      </c>
      <c r="J25" s="324"/>
      <c r="K25" s="324">
        <f t="shared" si="9"/>
        <v>0</v>
      </c>
      <c r="L25" s="335"/>
    </row>
    <row r="26" spans="1:12" x14ac:dyDescent="0.2">
      <c r="A26" s="315" t="str">
        <f t="shared" si="0"/>
        <v>Viljandi Lasteaed Karlsson</v>
      </c>
      <c r="B26" s="321"/>
      <c r="C26" s="321"/>
      <c r="D26" s="329" t="s">
        <v>852</v>
      </c>
      <c r="E26" s="330" t="s">
        <v>385</v>
      </c>
      <c r="F26" s="337">
        <f>SUM(F27:F29)</f>
        <v>2229.3700000000003</v>
      </c>
      <c r="G26" s="337">
        <f t="shared" ref="G26:I26" si="13">SUM(G27:G29)</f>
        <v>2845.64</v>
      </c>
      <c r="H26" s="337">
        <f t="shared" si="13"/>
        <v>2428.73</v>
      </c>
      <c r="I26" s="337">
        <f t="shared" si="13"/>
        <v>2428.73</v>
      </c>
      <c r="J26" s="337">
        <f t="shared" ref="J26" si="14">SUM(J27:J28)</f>
        <v>0</v>
      </c>
      <c r="K26" s="337">
        <f>SUM(K27:K29)</f>
        <v>2428.73</v>
      </c>
      <c r="L26" s="332"/>
    </row>
    <row r="27" spans="1:12" x14ac:dyDescent="0.2">
      <c r="A27" s="315" t="str">
        <f t="shared" si="0"/>
        <v>Viljandi Lasteaed Karlsson</v>
      </c>
      <c r="B27" s="321" t="str">
        <f t="shared" si="4"/>
        <v>50</v>
      </c>
      <c r="C27" s="321" t="str">
        <f t="shared" si="5"/>
        <v>5064</v>
      </c>
      <c r="D27" s="333" t="s">
        <v>386</v>
      </c>
      <c r="E27" s="334" t="s">
        <v>1654</v>
      </c>
      <c r="F27" s="324">
        <v>0</v>
      </c>
      <c r="G27" s="324">
        <v>0</v>
      </c>
      <c r="H27" s="324">
        <f>SUM(H11+H15)*0.01</f>
        <v>0</v>
      </c>
      <c r="I27" s="324">
        <v>0</v>
      </c>
      <c r="J27" s="324"/>
      <c r="K27" s="324">
        <f t="shared" si="9"/>
        <v>0</v>
      </c>
      <c r="L27" s="335"/>
    </row>
    <row r="28" spans="1:12" x14ac:dyDescent="0.2">
      <c r="A28" s="315" t="str">
        <f t="shared" si="0"/>
        <v>Viljandi Lasteaed Karlsson</v>
      </c>
      <c r="B28" s="321" t="str">
        <f t="shared" si="4"/>
        <v>50</v>
      </c>
      <c r="C28" s="321" t="str">
        <f t="shared" si="5"/>
        <v>5064</v>
      </c>
      <c r="D28" s="333" t="s">
        <v>388</v>
      </c>
      <c r="E28" s="334" t="s">
        <v>389</v>
      </c>
      <c r="F28" s="324">
        <v>2229.3700000000003</v>
      </c>
      <c r="G28" s="324">
        <v>2845.64</v>
      </c>
      <c r="H28" s="324">
        <f>SUM(H12+H13+H14+H17)*0.01</f>
        <v>2428.73</v>
      </c>
      <c r="I28" s="324">
        <f>SUM(I12+I13+I14+I17)*0.01</f>
        <v>2428.73</v>
      </c>
      <c r="J28" s="324">
        <f t="shared" ref="J28" si="15">SUM(J10+J17)*0.01</f>
        <v>0</v>
      </c>
      <c r="K28" s="324">
        <f t="shared" si="9"/>
        <v>2428.73</v>
      </c>
      <c r="L28" s="335"/>
    </row>
    <row r="29" spans="1:12" x14ac:dyDescent="0.2">
      <c r="A29" s="315"/>
      <c r="B29" s="321"/>
      <c r="C29" s="321"/>
      <c r="D29" s="333" t="s">
        <v>1624</v>
      </c>
      <c r="E29" s="334" t="s">
        <v>1655</v>
      </c>
      <c r="F29" s="324">
        <v>0</v>
      </c>
      <c r="G29" s="324">
        <v>0</v>
      </c>
      <c r="H29" s="324">
        <f>SUM(H16*0.01)</f>
        <v>0</v>
      </c>
      <c r="I29" s="324">
        <v>0</v>
      </c>
      <c r="J29" s="324"/>
      <c r="K29" s="324">
        <f t="shared" si="9"/>
        <v>0</v>
      </c>
      <c r="L29" s="335"/>
    </row>
    <row r="30" spans="1:12" s="301" customFormat="1" ht="13.5" x14ac:dyDescent="0.25">
      <c r="A30" s="315" t="str">
        <f t="shared" si="0"/>
        <v>Viljandi Lasteaed Karlsson</v>
      </c>
      <c r="B30" s="321"/>
      <c r="C30" s="321"/>
      <c r="D30" s="326" t="s">
        <v>186</v>
      </c>
      <c r="E30" s="327" t="s">
        <v>185</v>
      </c>
      <c r="F30" s="319">
        <f>F31+F41+F44+F48+F59+F65+F72+F79+F86+F87+F88+F92+F93+F99+F100+F103+F104</f>
        <v>72087.13</v>
      </c>
      <c r="G30" s="319">
        <v>77050.679999999993</v>
      </c>
      <c r="H30" s="319">
        <f t="shared" ref="H30:J30" si="16">H31+H41+H44+H48+H59+H65+H72+H79+H86+H87+H88+H92+H93+H99+H101+H103+H104</f>
        <v>88462.110000000015</v>
      </c>
      <c r="I30" s="319">
        <f t="shared" si="16"/>
        <v>82373.325949999999</v>
      </c>
      <c r="J30" s="319">
        <f t="shared" si="16"/>
        <v>0</v>
      </c>
      <c r="K30" s="319">
        <f t="shared" si="9"/>
        <v>82373.325949999999</v>
      </c>
      <c r="L30" s="328"/>
    </row>
    <row r="31" spans="1:12" ht="13.5" x14ac:dyDescent="0.25">
      <c r="A31" s="315" t="str">
        <f t="shared" si="0"/>
        <v>Viljandi Lasteaed Karlsson</v>
      </c>
      <c r="B31" s="321"/>
      <c r="C31" s="321"/>
      <c r="D31" s="329" t="s">
        <v>853</v>
      </c>
      <c r="E31" s="330" t="s">
        <v>391</v>
      </c>
      <c r="F31" s="337">
        <f t="shared" ref="F31:J31" si="17">SUM(F32:F40)</f>
        <v>879.63</v>
      </c>
      <c r="G31" s="337">
        <f t="shared" si="17"/>
        <v>1259.4600000000003</v>
      </c>
      <c r="H31" s="337">
        <f t="shared" si="17"/>
        <v>1513</v>
      </c>
      <c r="I31" s="337">
        <f t="shared" si="17"/>
        <v>1520.5649999999998</v>
      </c>
      <c r="J31" s="337">
        <f t="shared" si="17"/>
        <v>0</v>
      </c>
      <c r="K31" s="319">
        <f t="shared" si="9"/>
        <v>1520.5649999999998</v>
      </c>
      <c r="L31" s="332"/>
    </row>
    <row r="32" spans="1:12" x14ac:dyDescent="0.2">
      <c r="A32" s="315" t="str">
        <f t="shared" si="0"/>
        <v>Viljandi Lasteaed Karlsson</v>
      </c>
      <c r="B32" s="321" t="str">
        <f t="shared" si="4"/>
        <v>55</v>
      </c>
      <c r="C32" s="321" t="str">
        <f t="shared" si="5"/>
        <v>5500</v>
      </c>
      <c r="D32" s="333" t="s">
        <v>392</v>
      </c>
      <c r="E32" s="334" t="s">
        <v>393</v>
      </c>
      <c r="F32" s="324">
        <v>319.45000000000005</v>
      </c>
      <c r="G32" s="324">
        <v>413.48</v>
      </c>
      <c r="H32" s="324">
        <v>320</v>
      </c>
      <c r="I32" s="324">
        <v>321.59999999999997</v>
      </c>
      <c r="J32" s="324"/>
      <c r="K32" s="324">
        <f t="shared" si="9"/>
        <v>321.59999999999997</v>
      </c>
      <c r="L32" s="335"/>
    </row>
    <row r="33" spans="1:12" x14ac:dyDescent="0.2">
      <c r="A33" s="315" t="str">
        <f t="shared" si="0"/>
        <v>Viljandi Lasteaed Karlsson</v>
      </c>
      <c r="B33" s="321" t="str">
        <f t="shared" si="4"/>
        <v>55</v>
      </c>
      <c r="C33" s="321" t="str">
        <f t="shared" si="5"/>
        <v>5500</v>
      </c>
      <c r="D33" s="333" t="s">
        <v>394</v>
      </c>
      <c r="E33" s="334" t="s">
        <v>395</v>
      </c>
      <c r="F33" s="324">
        <v>0</v>
      </c>
      <c r="G33" s="324">
        <v>0</v>
      </c>
      <c r="H33" s="324">
        <v>70</v>
      </c>
      <c r="I33" s="324">
        <v>70.349999999999994</v>
      </c>
      <c r="J33" s="324"/>
      <c r="K33" s="324">
        <f t="shared" si="9"/>
        <v>70.349999999999994</v>
      </c>
      <c r="L33" s="335"/>
    </row>
    <row r="34" spans="1:12" x14ac:dyDescent="0.2">
      <c r="A34" s="315" t="str">
        <f t="shared" si="0"/>
        <v>Viljandi Lasteaed Karlsson</v>
      </c>
      <c r="B34" s="321" t="str">
        <f t="shared" si="4"/>
        <v>55</v>
      </c>
      <c r="C34" s="321" t="str">
        <f t="shared" si="5"/>
        <v>5500</v>
      </c>
      <c r="D34" s="333" t="s">
        <v>396</v>
      </c>
      <c r="E34" s="334" t="s">
        <v>397</v>
      </c>
      <c r="F34" s="324">
        <v>283</v>
      </c>
      <c r="G34" s="324">
        <v>181</v>
      </c>
      <c r="H34" s="324">
        <v>128</v>
      </c>
      <c r="I34" s="324">
        <v>128.63999999999999</v>
      </c>
      <c r="J34" s="324"/>
      <c r="K34" s="324">
        <f t="shared" si="9"/>
        <v>128.63999999999999</v>
      </c>
      <c r="L34" s="335"/>
    </row>
    <row r="35" spans="1:12" x14ac:dyDescent="0.2">
      <c r="A35" s="315" t="str">
        <f t="shared" si="0"/>
        <v>Viljandi Lasteaed Karlsson</v>
      </c>
      <c r="B35" s="321" t="str">
        <f t="shared" si="4"/>
        <v>55</v>
      </c>
      <c r="C35" s="321" t="str">
        <f t="shared" si="5"/>
        <v>5500</v>
      </c>
      <c r="D35" s="333" t="s">
        <v>398</v>
      </c>
      <c r="E35" s="334" t="s">
        <v>399</v>
      </c>
      <c r="F35" s="324">
        <v>243.83</v>
      </c>
      <c r="G35" s="324">
        <v>194.76</v>
      </c>
      <c r="H35" s="324">
        <v>582</v>
      </c>
      <c r="I35" s="324">
        <v>584.91</v>
      </c>
      <c r="J35" s="324"/>
      <c r="K35" s="324">
        <f t="shared" si="9"/>
        <v>584.91</v>
      </c>
      <c r="L35" s="335"/>
    </row>
    <row r="36" spans="1:12" x14ac:dyDescent="0.2">
      <c r="A36" s="315" t="str">
        <f t="shared" si="0"/>
        <v>Viljandi Lasteaed Karlsson</v>
      </c>
      <c r="B36" s="321" t="str">
        <f t="shared" si="4"/>
        <v>55</v>
      </c>
      <c r="C36" s="321" t="str">
        <f t="shared" si="5"/>
        <v>5500</v>
      </c>
      <c r="D36" s="333" t="s">
        <v>400</v>
      </c>
      <c r="E36" s="334" t="s">
        <v>401</v>
      </c>
      <c r="F36" s="324">
        <v>9.5500000000000007</v>
      </c>
      <c r="G36" s="324">
        <v>0</v>
      </c>
      <c r="H36" s="324">
        <v>20</v>
      </c>
      <c r="I36" s="324">
        <v>20.099999999999998</v>
      </c>
      <c r="J36" s="324"/>
      <c r="K36" s="324">
        <f t="shared" si="9"/>
        <v>20.099999999999998</v>
      </c>
      <c r="L36" s="335"/>
    </row>
    <row r="37" spans="1:12" x14ac:dyDescent="0.2">
      <c r="A37" s="315" t="str">
        <f t="shared" si="0"/>
        <v>Viljandi Lasteaed Karlsson</v>
      </c>
      <c r="B37" s="321" t="str">
        <f t="shared" si="4"/>
        <v>55</v>
      </c>
      <c r="C37" s="321" t="str">
        <f t="shared" si="5"/>
        <v>5500</v>
      </c>
      <c r="D37" s="333" t="s">
        <v>402</v>
      </c>
      <c r="E37" s="334" t="s">
        <v>403</v>
      </c>
      <c r="F37" s="324">
        <v>0</v>
      </c>
      <c r="G37" s="324">
        <v>263.66000000000003</v>
      </c>
      <c r="H37" s="324">
        <v>264</v>
      </c>
      <c r="I37" s="324">
        <v>265.32</v>
      </c>
      <c r="J37" s="324"/>
      <c r="K37" s="324">
        <f t="shared" si="9"/>
        <v>265.32</v>
      </c>
      <c r="L37" s="335"/>
    </row>
    <row r="38" spans="1:12" x14ac:dyDescent="0.2">
      <c r="A38" s="315" t="str">
        <f t="shared" si="0"/>
        <v>Viljandi Lasteaed Karlsson</v>
      </c>
      <c r="B38" s="321" t="str">
        <f t="shared" si="4"/>
        <v>55</v>
      </c>
      <c r="C38" s="321" t="str">
        <f t="shared" si="5"/>
        <v>5500</v>
      </c>
      <c r="D38" s="333" t="s">
        <v>404</v>
      </c>
      <c r="E38" s="334" t="s">
        <v>405</v>
      </c>
      <c r="F38" s="324">
        <v>0</v>
      </c>
      <c r="G38" s="324">
        <v>0</v>
      </c>
      <c r="H38" s="324">
        <v>0</v>
      </c>
      <c r="I38" s="324">
        <v>0</v>
      </c>
      <c r="J38" s="324"/>
      <c r="K38" s="324">
        <f t="shared" si="9"/>
        <v>0</v>
      </c>
      <c r="L38" s="335"/>
    </row>
    <row r="39" spans="1:12" x14ac:dyDescent="0.2">
      <c r="A39" s="315" t="str">
        <f t="shared" si="0"/>
        <v>Viljandi Lasteaed Karlsson</v>
      </c>
      <c r="B39" s="321" t="str">
        <f t="shared" si="4"/>
        <v>55</v>
      </c>
      <c r="C39" s="321" t="str">
        <f t="shared" si="5"/>
        <v>5500</v>
      </c>
      <c r="D39" s="333" t="s">
        <v>406</v>
      </c>
      <c r="E39" s="334" t="s">
        <v>846</v>
      </c>
      <c r="F39" s="324">
        <v>23.8</v>
      </c>
      <c r="G39" s="324">
        <v>23.16</v>
      </c>
      <c r="H39" s="324">
        <v>104</v>
      </c>
      <c r="I39" s="324">
        <v>104.51999999999998</v>
      </c>
      <c r="J39" s="324"/>
      <c r="K39" s="324">
        <f t="shared" si="9"/>
        <v>104.51999999999998</v>
      </c>
      <c r="L39" s="335"/>
    </row>
    <row r="40" spans="1:12" x14ac:dyDescent="0.2">
      <c r="A40" s="315" t="str">
        <f t="shared" si="0"/>
        <v>Viljandi Lasteaed Karlsson</v>
      </c>
      <c r="B40" s="321" t="str">
        <f t="shared" si="4"/>
        <v>55</v>
      </c>
      <c r="C40" s="321" t="str">
        <f t="shared" si="5"/>
        <v>5500</v>
      </c>
      <c r="D40" s="333" t="s">
        <v>408</v>
      </c>
      <c r="E40" s="334" t="s">
        <v>409</v>
      </c>
      <c r="F40" s="324">
        <v>0</v>
      </c>
      <c r="G40" s="324">
        <v>183.4</v>
      </c>
      <c r="H40" s="324">
        <v>25</v>
      </c>
      <c r="I40" s="324">
        <v>25.124999999999996</v>
      </c>
      <c r="J40" s="324"/>
      <c r="K40" s="324">
        <f t="shared" si="9"/>
        <v>25.124999999999996</v>
      </c>
      <c r="L40" s="335"/>
    </row>
    <row r="41" spans="1:12" x14ac:dyDescent="0.2">
      <c r="A41" s="315" t="str">
        <f t="shared" si="0"/>
        <v>Viljandi Lasteaed Karlsson</v>
      </c>
      <c r="B41" s="321"/>
      <c r="C41" s="321"/>
      <c r="D41" s="329" t="s">
        <v>854</v>
      </c>
      <c r="E41" s="330" t="s">
        <v>411</v>
      </c>
      <c r="F41" s="337">
        <f t="shared" ref="F41:J41" si="18">SUM(F42:F43)</f>
        <v>0</v>
      </c>
      <c r="G41" s="337">
        <v>0</v>
      </c>
      <c r="H41" s="337">
        <f>SUM(H42:H43)</f>
        <v>0</v>
      </c>
      <c r="I41" s="337">
        <f>SUM(I42:I43)</f>
        <v>0</v>
      </c>
      <c r="J41" s="337">
        <f t="shared" si="18"/>
        <v>0</v>
      </c>
      <c r="K41" s="337">
        <f t="shared" si="9"/>
        <v>0</v>
      </c>
      <c r="L41" s="332"/>
    </row>
    <row r="42" spans="1:12" x14ac:dyDescent="0.2">
      <c r="A42" s="315" t="str">
        <f t="shared" si="0"/>
        <v>Viljandi Lasteaed Karlsson</v>
      </c>
      <c r="B42" s="321" t="str">
        <f t="shared" si="4"/>
        <v>55</v>
      </c>
      <c r="C42" s="321" t="str">
        <f t="shared" si="5"/>
        <v>5503</v>
      </c>
      <c r="D42" s="333" t="s">
        <v>412</v>
      </c>
      <c r="E42" s="334" t="s">
        <v>413</v>
      </c>
      <c r="F42" s="324">
        <v>0</v>
      </c>
      <c r="G42" s="324">
        <v>0</v>
      </c>
      <c r="H42" s="324">
        <v>0</v>
      </c>
      <c r="I42" s="324">
        <v>0</v>
      </c>
      <c r="J42" s="324"/>
      <c r="K42" s="324">
        <f t="shared" si="9"/>
        <v>0</v>
      </c>
      <c r="L42" s="335"/>
    </row>
    <row r="43" spans="1:12" x14ac:dyDescent="0.2">
      <c r="A43" s="315" t="str">
        <f t="shared" si="0"/>
        <v>Viljandi Lasteaed Karlsson</v>
      </c>
      <c r="B43" s="321" t="str">
        <f t="shared" si="4"/>
        <v>55</v>
      </c>
      <c r="C43" s="321" t="str">
        <f t="shared" si="5"/>
        <v>5503</v>
      </c>
      <c r="D43" s="333" t="s">
        <v>414</v>
      </c>
      <c r="E43" s="334" t="s">
        <v>415</v>
      </c>
      <c r="F43" s="324">
        <v>0</v>
      </c>
      <c r="G43" s="324">
        <v>0</v>
      </c>
      <c r="H43" s="324">
        <v>0</v>
      </c>
      <c r="I43" s="324">
        <v>0</v>
      </c>
      <c r="J43" s="324"/>
      <c r="K43" s="324">
        <f t="shared" si="9"/>
        <v>0</v>
      </c>
      <c r="L43" s="335"/>
    </row>
    <row r="44" spans="1:12" x14ac:dyDescent="0.2">
      <c r="A44" s="315" t="str">
        <f t="shared" si="0"/>
        <v>Viljandi Lasteaed Karlsson</v>
      </c>
      <c r="B44" s="321"/>
      <c r="C44" s="321"/>
      <c r="D44" s="329" t="s">
        <v>855</v>
      </c>
      <c r="E44" s="330" t="s">
        <v>417</v>
      </c>
      <c r="F44" s="337">
        <f t="shared" ref="F44:J44" si="19">SUM(F45:F47)</f>
        <v>2360.15</v>
      </c>
      <c r="G44" s="337">
        <f t="shared" si="19"/>
        <v>1223.3800000000001</v>
      </c>
      <c r="H44" s="337">
        <f t="shared" si="19"/>
        <v>1854.9</v>
      </c>
      <c r="I44" s="337">
        <f t="shared" si="19"/>
        <v>1168.92</v>
      </c>
      <c r="J44" s="337">
        <f t="shared" si="19"/>
        <v>0</v>
      </c>
      <c r="K44" s="337">
        <f t="shared" si="9"/>
        <v>1168.92</v>
      </c>
      <c r="L44" s="332"/>
    </row>
    <row r="45" spans="1:12" x14ac:dyDescent="0.2">
      <c r="A45" s="315" t="str">
        <f t="shared" si="0"/>
        <v>Viljandi Lasteaed Karlsson</v>
      </c>
      <c r="B45" s="321" t="str">
        <f t="shared" si="4"/>
        <v>55</v>
      </c>
      <c r="C45" s="321" t="str">
        <f t="shared" si="5"/>
        <v>5504</v>
      </c>
      <c r="D45" s="333" t="s">
        <v>418</v>
      </c>
      <c r="E45" s="334" t="s">
        <v>419</v>
      </c>
      <c r="F45" s="324">
        <v>0</v>
      </c>
      <c r="G45" s="324">
        <v>0</v>
      </c>
      <c r="H45" s="324">
        <v>687.9</v>
      </c>
      <c r="I45" s="324">
        <v>0</v>
      </c>
      <c r="J45" s="324"/>
      <c r="K45" s="324">
        <f t="shared" si="9"/>
        <v>0</v>
      </c>
      <c r="L45" s="335"/>
    </row>
    <row r="46" spans="1:12" x14ac:dyDescent="0.2">
      <c r="A46" s="315" t="str">
        <f t="shared" si="0"/>
        <v>Viljandi Lasteaed Karlsson</v>
      </c>
      <c r="B46" s="321" t="str">
        <f t="shared" si="4"/>
        <v>55</v>
      </c>
      <c r="C46" s="321" t="str">
        <f t="shared" si="5"/>
        <v>5504</v>
      </c>
      <c r="D46" s="333" t="s">
        <v>420</v>
      </c>
      <c r="E46" s="334" t="s">
        <v>421</v>
      </c>
      <c r="F46" s="324">
        <v>2096.31</v>
      </c>
      <c r="G46" s="324">
        <v>1113.18</v>
      </c>
      <c r="H46" s="324">
        <v>783</v>
      </c>
      <c r="I46" s="324">
        <v>783</v>
      </c>
      <c r="J46" s="324"/>
      <c r="K46" s="324">
        <f t="shared" si="9"/>
        <v>783</v>
      </c>
      <c r="L46" s="335"/>
    </row>
    <row r="47" spans="1:12" x14ac:dyDescent="0.2">
      <c r="A47" s="315" t="str">
        <f t="shared" si="0"/>
        <v>Viljandi Lasteaed Karlsson</v>
      </c>
      <c r="B47" s="321" t="str">
        <f t="shared" si="4"/>
        <v>55</v>
      </c>
      <c r="C47" s="321" t="str">
        <f t="shared" si="5"/>
        <v>5504</v>
      </c>
      <c r="D47" s="333" t="s">
        <v>422</v>
      </c>
      <c r="E47" s="334" t="s">
        <v>423</v>
      </c>
      <c r="F47" s="324">
        <v>263.83999999999997</v>
      </c>
      <c r="G47" s="324">
        <v>110.2</v>
      </c>
      <c r="H47" s="324">
        <v>384</v>
      </c>
      <c r="I47" s="324">
        <v>385.91999999999996</v>
      </c>
      <c r="J47" s="324"/>
      <c r="K47" s="324">
        <f t="shared" si="9"/>
        <v>385.91999999999996</v>
      </c>
      <c r="L47" s="335"/>
    </row>
    <row r="48" spans="1:12" x14ac:dyDescent="0.2">
      <c r="A48" s="315" t="str">
        <f t="shared" si="0"/>
        <v>Viljandi Lasteaed Karlsson</v>
      </c>
      <c r="B48" s="321"/>
      <c r="C48" s="321"/>
      <c r="D48" s="329" t="s">
        <v>856</v>
      </c>
      <c r="E48" s="330" t="s">
        <v>425</v>
      </c>
      <c r="F48" s="337">
        <f>SUM(F49:F58)</f>
        <v>22824.61</v>
      </c>
      <c r="G48" s="337">
        <f t="shared" ref="G48:I48" si="20">SUM(G49:G58)</f>
        <v>28412.61</v>
      </c>
      <c r="H48" s="337">
        <f t="shared" si="20"/>
        <v>37484.83</v>
      </c>
      <c r="I48" s="337">
        <f t="shared" si="20"/>
        <v>33014.823049999999</v>
      </c>
      <c r="J48" s="337">
        <f>SUM(J50:J58)</f>
        <v>0</v>
      </c>
      <c r="K48" s="337">
        <f t="shared" si="9"/>
        <v>33014.823049999999</v>
      </c>
      <c r="L48" s="332"/>
    </row>
    <row r="49" spans="1:12" x14ac:dyDescent="0.2">
      <c r="A49" s="315" t="str">
        <f t="shared" si="0"/>
        <v>Viljandi Lasteaed Karlsson</v>
      </c>
      <c r="B49" s="321" t="str">
        <f t="shared" si="4"/>
        <v>55</v>
      </c>
      <c r="C49" s="321" t="str">
        <f t="shared" si="5"/>
        <v>5511</v>
      </c>
      <c r="D49" s="338" t="s">
        <v>253</v>
      </c>
      <c r="E49" s="339" t="s">
        <v>254</v>
      </c>
      <c r="F49" s="324">
        <v>0</v>
      </c>
      <c r="G49" s="324">
        <v>55.2</v>
      </c>
      <c r="H49" s="324">
        <v>800</v>
      </c>
      <c r="I49" s="324">
        <v>803.99999999999989</v>
      </c>
      <c r="J49" s="324"/>
      <c r="K49" s="324">
        <f t="shared" si="9"/>
        <v>803.99999999999989</v>
      </c>
      <c r="L49" s="340"/>
    </row>
    <row r="50" spans="1:12" x14ac:dyDescent="0.2">
      <c r="A50" s="315" t="str">
        <f t="shared" si="0"/>
        <v>Viljandi Lasteaed Karlsson</v>
      </c>
      <c r="B50" s="321" t="str">
        <f t="shared" si="4"/>
        <v>55</v>
      </c>
      <c r="C50" s="321" t="str">
        <f t="shared" si="5"/>
        <v>5511</v>
      </c>
      <c r="D50" s="333" t="s">
        <v>426</v>
      </c>
      <c r="E50" s="334" t="s">
        <v>427</v>
      </c>
      <c r="F50" s="324">
        <v>11401.600000000002</v>
      </c>
      <c r="G50" s="324">
        <v>16961.91</v>
      </c>
      <c r="H50" s="324">
        <v>20174.22</v>
      </c>
      <c r="I50" s="324">
        <v>20174.22</v>
      </c>
      <c r="J50" s="324"/>
      <c r="K50" s="324">
        <f t="shared" si="9"/>
        <v>20174.22</v>
      </c>
      <c r="L50" s="335"/>
    </row>
    <row r="51" spans="1:12" x14ac:dyDescent="0.2">
      <c r="A51" s="315" t="str">
        <f t="shared" si="0"/>
        <v>Viljandi Lasteaed Karlsson</v>
      </c>
      <c r="B51" s="321" t="str">
        <f t="shared" si="4"/>
        <v>55</v>
      </c>
      <c r="C51" s="321" t="str">
        <f t="shared" si="5"/>
        <v>5511</v>
      </c>
      <c r="D51" s="333" t="s">
        <v>428</v>
      </c>
      <c r="E51" s="334" t="s">
        <v>2</v>
      </c>
      <c r="F51" s="324">
        <v>2446.4500000000003</v>
      </c>
      <c r="G51" s="324">
        <v>4005.29</v>
      </c>
      <c r="H51" s="324">
        <v>3943.9999999999995</v>
      </c>
      <c r="I51" s="324">
        <v>4062.3199999999997</v>
      </c>
      <c r="J51" s="324"/>
      <c r="K51" s="324">
        <f t="shared" si="9"/>
        <v>4062.3199999999997</v>
      </c>
      <c r="L51" s="335"/>
    </row>
    <row r="52" spans="1:12" x14ac:dyDescent="0.2">
      <c r="A52" s="315" t="str">
        <f t="shared" si="0"/>
        <v>Viljandi Lasteaed Karlsson</v>
      </c>
      <c r="B52" s="321" t="str">
        <f t="shared" si="4"/>
        <v>55</v>
      </c>
      <c r="C52" s="321" t="str">
        <f t="shared" si="5"/>
        <v>5511</v>
      </c>
      <c r="D52" s="333" t="s">
        <v>3</v>
      </c>
      <c r="E52" s="334" t="s">
        <v>4</v>
      </c>
      <c r="F52" s="324">
        <v>1836.77</v>
      </c>
      <c r="G52" s="324">
        <v>2043.22</v>
      </c>
      <c r="H52" s="324">
        <v>2332</v>
      </c>
      <c r="I52" s="324">
        <v>2210.9999999999995</v>
      </c>
      <c r="J52" s="324"/>
      <c r="K52" s="324">
        <f t="shared" si="9"/>
        <v>2210.9999999999995</v>
      </c>
      <c r="L52" s="335"/>
    </row>
    <row r="53" spans="1:12" x14ac:dyDescent="0.2">
      <c r="A53" s="315" t="str">
        <f t="shared" si="0"/>
        <v>Viljandi Lasteaed Karlsson</v>
      </c>
      <c r="B53" s="321" t="str">
        <f t="shared" si="4"/>
        <v>55</v>
      </c>
      <c r="C53" s="321" t="str">
        <f t="shared" si="5"/>
        <v>5511</v>
      </c>
      <c r="D53" s="333" t="s">
        <v>5</v>
      </c>
      <c r="E53" s="334" t="s">
        <v>6</v>
      </c>
      <c r="F53" s="324">
        <v>4238.6899999999996</v>
      </c>
      <c r="G53" s="324">
        <v>1808.73</v>
      </c>
      <c r="H53" s="324">
        <v>4744.6099999999997</v>
      </c>
      <c r="I53" s="324">
        <v>1849.81305</v>
      </c>
      <c r="J53" s="324"/>
      <c r="K53" s="324">
        <f t="shared" si="9"/>
        <v>1849.81305</v>
      </c>
      <c r="L53" s="335"/>
    </row>
    <row r="54" spans="1:12" x14ac:dyDescent="0.2">
      <c r="A54" s="315" t="str">
        <f t="shared" si="0"/>
        <v>Viljandi Lasteaed Karlsson</v>
      </c>
      <c r="B54" s="321" t="str">
        <f t="shared" si="4"/>
        <v>55</v>
      </c>
      <c r="C54" s="321" t="str">
        <f t="shared" si="5"/>
        <v>5511</v>
      </c>
      <c r="D54" s="333" t="s">
        <v>7</v>
      </c>
      <c r="E54" s="334" t="s">
        <v>8</v>
      </c>
      <c r="F54" s="324">
        <v>2208.8399999999997</v>
      </c>
      <c r="G54" s="324">
        <v>2389.44</v>
      </c>
      <c r="H54" s="324">
        <v>2401</v>
      </c>
      <c r="I54" s="324">
        <v>2413.0049999999997</v>
      </c>
      <c r="J54" s="324"/>
      <c r="K54" s="324">
        <f t="shared" si="9"/>
        <v>2413.0049999999997</v>
      </c>
      <c r="L54" s="335"/>
    </row>
    <row r="55" spans="1:12" x14ac:dyDescent="0.2">
      <c r="A55" s="315" t="str">
        <f t="shared" si="0"/>
        <v>Viljandi Lasteaed Karlsson</v>
      </c>
      <c r="B55" s="321" t="str">
        <f t="shared" si="4"/>
        <v>55</v>
      </c>
      <c r="C55" s="321" t="str">
        <f t="shared" si="5"/>
        <v>5511</v>
      </c>
      <c r="D55" s="333" t="s">
        <v>9</v>
      </c>
      <c r="E55" s="334" t="s">
        <v>10</v>
      </c>
      <c r="F55" s="324">
        <v>688.42</v>
      </c>
      <c r="G55" s="324">
        <v>1133.96</v>
      </c>
      <c r="H55" s="324">
        <v>1473</v>
      </c>
      <c r="I55" s="324">
        <v>1480.3649999999998</v>
      </c>
      <c r="J55" s="324"/>
      <c r="K55" s="324">
        <f t="shared" si="9"/>
        <v>1480.3649999999998</v>
      </c>
      <c r="L55" s="335"/>
    </row>
    <row r="56" spans="1:12" x14ac:dyDescent="0.2">
      <c r="A56" s="315" t="str">
        <f t="shared" si="0"/>
        <v>Viljandi Lasteaed Karlsson</v>
      </c>
      <c r="B56" s="321" t="str">
        <f t="shared" si="4"/>
        <v>55</v>
      </c>
      <c r="C56" s="321" t="str">
        <f t="shared" si="5"/>
        <v>5511</v>
      </c>
      <c r="D56" s="333" t="s">
        <v>11</v>
      </c>
      <c r="E56" s="334" t="s">
        <v>12</v>
      </c>
      <c r="F56" s="324">
        <v>0</v>
      </c>
      <c r="G56" s="324">
        <v>0</v>
      </c>
      <c r="H56" s="324">
        <v>0</v>
      </c>
      <c r="I56" s="324">
        <v>0</v>
      </c>
      <c r="J56" s="324"/>
      <c r="K56" s="324">
        <f t="shared" si="9"/>
        <v>0</v>
      </c>
      <c r="L56" s="335"/>
    </row>
    <row r="57" spans="1:12" x14ac:dyDescent="0.2">
      <c r="A57" s="315" t="str">
        <f t="shared" si="0"/>
        <v>Viljandi Lasteaed Karlsson</v>
      </c>
      <c r="B57" s="321" t="str">
        <f t="shared" si="4"/>
        <v>55</v>
      </c>
      <c r="C57" s="321" t="str">
        <f t="shared" si="5"/>
        <v>5511</v>
      </c>
      <c r="D57" s="333" t="s">
        <v>13</v>
      </c>
      <c r="E57" s="334" t="s">
        <v>14</v>
      </c>
      <c r="F57" s="324">
        <v>0</v>
      </c>
      <c r="G57" s="324">
        <v>0</v>
      </c>
      <c r="H57" s="324">
        <v>0</v>
      </c>
      <c r="I57" s="324">
        <v>0</v>
      </c>
      <c r="J57" s="324"/>
      <c r="K57" s="324">
        <f t="shared" si="9"/>
        <v>0</v>
      </c>
      <c r="L57" s="335"/>
    </row>
    <row r="58" spans="1:12" x14ac:dyDescent="0.2">
      <c r="A58" s="315" t="str">
        <f t="shared" si="0"/>
        <v>Viljandi Lasteaed Karlsson</v>
      </c>
      <c r="B58" s="321" t="str">
        <f t="shared" si="4"/>
        <v>55</v>
      </c>
      <c r="C58" s="321" t="str">
        <f t="shared" si="5"/>
        <v>5511</v>
      </c>
      <c r="D58" s="333" t="s">
        <v>15</v>
      </c>
      <c r="E58" s="334" t="s">
        <v>16</v>
      </c>
      <c r="F58" s="324">
        <v>3.84</v>
      </c>
      <c r="G58" s="324">
        <v>14.86</v>
      </c>
      <c r="H58" s="324">
        <v>1616</v>
      </c>
      <c r="I58" s="324">
        <v>20.099999999999998</v>
      </c>
      <c r="J58" s="324"/>
      <c r="K58" s="324">
        <f t="shared" si="9"/>
        <v>20.099999999999998</v>
      </c>
      <c r="L58" s="335"/>
    </row>
    <row r="59" spans="1:12" x14ac:dyDescent="0.2">
      <c r="A59" s="315" t="str">
        <f t="shared" si="0"/>
        <v>Viljandi Lasteaed Karlsson</v>
      </c>
      <c r="B59" s="321"/>
      <c r="C59" s="321"/>
      <c r="D59" s="329" t="s">
        <v>857</v>
      </c>
      <c r="E59" s="330" t="s">
        <v>18</v>
      </c>
      <c r="F59" s="337">
        <f>SUM(F60:F64)</f>
        <v>0</v>
      </c>
      <c r="G59" s="337">
        <f t="shared" ref="G59:I59" si="21">SUM(G60:G64)</f>
        <v>0</v>
      </c>
      <c r="H59" s="337">
        <f t="shared" si="21"/>
        <v>0</v>
      </c>
      <c r="I59" s="337">
        <f t="shared" si="21"/>
        <v>0</v>
      </c>
      <c r="J59" s="337">
        <f t="shared" ref="J59" si="22">SUM(J61:J64)</f>
        <v>0</v>
      </c>
      <c r="K59" s="337">
        <f t="shared" si="9"/>
        <v>0</v>
      </c>
      <c r="L59" s="332"/>
    </row>
    <row r="60" spans="1:12" x14ac:dyDescent="0.2">
      <c r="A60" s="315"/>
      <c r="B60" s="321"/>
      <c r="C60" s="321"/>
      <c r="D60" s="333" t="s">
        <v>1629</v>
      </c>
      <c r="E60" s="334" t="s">
        <v>427</v>
      </c>
      <c r="F60" s="324">
        <v>0</v>
      </c>
      <c r="G60" s="324">
        <v>0</v>
      </c>
      <c r="H60" s="324">
        <v>0</v>
      </c>
      <c r="I60" s="324">
        <v>0</v>
      </c>
      <c r="J60" s="324"/>
      <c r="K60" s="324">
        <f t="shared" si="9"/>
        <v>0</v>
      </c>
      <c r="L60" s="335"/>
    </row>
    <row r="61" spans="1:12" x14ac:dyDescent="0.2">
      <c r="A61" s="315" t="str">
        <f t="shared" si="0"/>
        <v>Viljandi Lasteaed Karlsson</v>
      </c>
      <c r="B61" s="321" t="str">
        <f t="shared" si="4"/>
        <v>55</v>
      </c>
      <c r="C61" s="321" t="str">
        <f t="shared" si="5"/>
        <v>5512</v>
      </c>
      <c r="D61" s="333" t="s">
        <v>19</v>
      </c>
      <c r="E61" s="334" t="s">
        <v>6</v>
      </c>
      <c r="F61" s="324">
        <v>0</v>
      </c>
      <c r="G61" s="324">
        <v>0</v>
      </c>
      <c r="H61" s="324">
        <v>0</v>
      </c>
      <c r="I61" s="324">
        <v>0</v>
      </c>
      <c r="J61" s="324"/>
      <c r="K61" s="324">
        <f t="shared" si="9"/>
        <v>0</v>
      </c>
      <c r="L61" s="335"/>
    </row>
    <row r="62" spans="1:12" x14ac:dyDescent="0.2">
      <c r="A62" s="315" t="str">
        <f t="shared" si="0"/>
        <v>Viljandi Lasteaed Karlsson</v>
      </c>
      <c r="B62" s="321" t="str">
        <f t="shared" si="4"/>
        <v>55</v>
      </c>
      <c r="C62" s="321" t="str">
        <f t="shared" si="5"/>
        <v>5512</v>
      </c>
      <c r="D62" s="333" t="s">
        <v>20</v>
      </c>
      <c r="E62" s="334" t="s">
        <v>8</v>
      </c>
      <c r="F62" s="324">
        <v>0</v>
      </c>
      <c r="G62" s="324">
        <v>0</v>
      </c>
      <c r="H62" s="324">
        <v>0</v>
      </c>
      <c r="I62" s="324">
        <v>0</v>
      </c>
      <c r="J62" s="324"/>
      <c r="K62" s="324">
        <f t="shared" si="9"/>
        <v>0</v>
      </c>
      <c r="L62" s="335"/>
    </row>
    <row r="63" spans="1:12" x14ac:dyDescent="0.2">
      <c r="A63" s="315" t="str">
        <f t="shared" si="0"/>
        <v>Viljandi Lasteaed Karlsson</v>
      </c>
      <c r="B63" s="321" t="str">
        <f t="shared" si="4"/>
        <v>55</v>
      </c>
      <c r="C63" s="321" t="str">
        <f t="shared" si="5"/>
        <v>5512</v>
      </c>
      <c r="D63" s="333" t="s">
        <v>21</v>
      </c>
      <c r="E63" s="334" t="s">
        <v>10</v>
      </c>
      <c r="F63" s="324">
        <v>0</v>
      </c>
      <c r="G63" s="324">
        <v>0</v>
      </c>
      <c r="H63" s="324">
        <v>0</v>
      </c>
      <c r="I63" s="324">
        <v>0</v>
      </c>
      <c r="J63" s="324"/>
      <c r="K63" s="324">
        <f t="shared" si="9"/>
        <v>0</v>
      </c>
      <c r="L63" s="335"/>
    </row>
    <row r="64" spans="1:12" x14ac:dyDescent="0.2">
      <c r="A64" s="315" t="str">
        <f t="shared" si="0"/>
        <v>Viljandi Lasteaed Karlsson</v>
      </c>
      <c r="B64" s="321" t="str">
        <f t="shared" si="4"/>
        <v>55</v>
      </c>
      <c r="C64" s="321" t="str">
        <f t="shared" si="5"/>
        <v>5512</v>
      </c>
      <c r="D64" s="333" t="s">
        <v>22</v>
      </c>
      <c r="E64" s="334" t="s">
        <v>16</v>
      </c>
      <c r="F64" s="324">
        <v>0</v>
      </c>
      <c r="G64" s="324">
        <v>0</v>
      </c>
      <c r="H64" s="324">
        <v>0</v>
      </c>
      <c r="I64" s="324">
        <v>0</v>
      </c>
      <c r="J64" s="324"/>
      <c r="K64" s="324">
        <f t="shared" si="9"/>
        <v>0</v>
      </c>
      <c r="L64" s="335"/>
    </row>
    <row r="65" spans="1:12" x14ac:dyDescent="0.2">
      <c r="A65" s="315" t="str">
        <f t="shared" si="0"/>
        <v>Viljandi Lasteaed Karlsson</v>
      </c>
      <c r="B65" s="321"/>
      <c r="C65" s="321"/>
      <c r="D65" s="329" t="s">
        <v>858</v>
      </c>
      <c r="E65" s="330" t="s">
        <v>24</v>
      </c>
      <c r="F65" s="337">
        <f t="shared" ref="F65:J65" si="23">SUM(F66:F71)</f>
        <v>575</v>
      </c>
      <c r="G65" s="337">
        <f t="shared" si="23"/>
        <v>575</v>
      </c>
      <c r="H65" s="337">
        <f t="shared" si="23"/>
        <v>575</v>
      </c>
      <c r="I65" s="337">
        <f t="shared" si="23"/>
        <v>577.87499999999989</v>
      </c>
      <c r="J65" s="337">
        <f t="shared" si="23"/>
        <v>0</v>
      </c>
      <c r="K65" s="337">
        <f t="shared" si="9"/>
        <v>577.87499999999989</v>
      </c>
      <c r="L65" s="332"/>
    </row>
    <row r="66" spans="1:12" x14ac:dyDescent="0.2">
      <c r="A66" s="315" t="str">
        <f t="shared" si="0"/>
        <v>Viljandi Lasteaed Karlsson</v>
      </c>
      <c r="B66" s="321" t="str">
        <f t="shared" si="4"/>
        <v>55</v>
      </c>
      <c r="C66" s="321" t="str">
        <f t="shared" si="5"/>
        <v>5513</v>
      </c>
      <c r="D66" s="333" t="s">
        <v>25</v>
      </c>
      <c r="E66" s="334" t="s">
        <v>26</v>
      </c>
      <c r="F66" s="324">
        <v>0</v>
      </c>
      <c r="G66" s="324">
        <v>0</v>
      </c>
      <c r="H66" s="324">
        <v>0</v>
      </c>
      <c r="I66" s="324">
        <v>0</v>
      </c>
      <c r="J66" s="324"/>
      <c r="K66" s="324">
        <f t="shared" si="9"/>
        <v>0</v>
      </c>
      <c r="L66" s="335"/>
    </row>
    <row r="67" spans="1:12" x14ac:dyDescent="0.2">
      <c r="A67" s="315" t="str">
        <f t="shared" si="0"/>
        <v>Viljandi Lasteaed Karlsson</v>
      </c>
      <c r="B67" s="321" t="str">
        <f t="shared" si="4"/>
        <v>55</v>
      </c>
      <c r="C67" s="321" t="str">
        <f t="shared" si="5"/>
        <v>5513</v>
      </c>
      <c r="D67" s="333" t="s">
        <v>27</v>
      </c>
      <c r="E67" s="334" t="s">
        <v>28</v>
      </c>
      <c r="F67" s="324">
        <v>0</v>
      </c>
      <c r="G67" s="324">
        <v>0</v>
      </c>
      <c r="H67" s="324">
        <v>0</v>
      </c>
      <c r="I67" s="324">
        <v>0</v>
      </c>
      <c r="J67" s="324"/>
      <c r="K67" s="324">
        <f t="shared" si="9"/>
        <v>0</v>
      </c>
      <c r="L67" s="335"/>
    </row>
    <row r="68" spans="1:12" x14ac:dyDescent="0.2">
      <c r="A68" s="315" t="str">
        <f t="shared" si="0"/>
        <v>Viljandi Lasteaed Karlsson</v>
      </c>
      <c r="B68" s="321" t="str">
        <f t="shared" si="4"/>
        <v>55</v>
      </c>
      <c r="C68" s="321" t="str">
        <f t="shared" si="5"/>
        <v>5513</v>
      </c>
      <c r="D68" s="333" t="s">
        <v>29</v>
      </c>
      <c r="E68" s="334" t="s">
        <v>12</v>
      </c>
      <c r="F68" s="324">
        <v>0</v>
      </c>
      <c r="G68" s="324">
        <v>0</v>
      </c>
      <c r="H68" s="324">
        <v>0</v>
      </c>
      <c r="I68" s="324">
        <v>0</v>
      </c>
      <c r="J68" s="324"/>
      <c r="K68" s="324">
        <f t="shared" si="9"/>
        <v>0</v>
      </c>
      <c r="L68" s="335"/>
    </row>
    <row r="69" spans="1:12" x14ac:dyDescent="0.2">
      <c r="A69" s="315" t="str">
        <f t="shared" si="0"/>
        <v>Viljandi Lasteaed Karlsson</v>
      </c>
      <c r="B69" s="321" t="str">
        <f t="shared" si="4"/>
        <v>55</v>
      </c>
      <c r="C69" s="321" t="str">
        <f t="shared" si="5"/>
        <v>5513</v>
      </c>
      <c r="D69" s="333" t="s">
        <v>30</v>
      </c>
      <c r="E69" s="334" t="s">
        <v>14</v>
      </c>
      <c r="F69" s="324">
        <v>0</v>
      </c>
      <c r="G69" s="324">
        <v>0</v>
      </c>
      <c r="H69" s="324">
        <v>0</v>
      </c>
      <c r="I69" s="324">
        <v>0</v>
      </c>
      <c r="J69" s="324"/>
      <c r="K69" s="324">
        <f t="shared" si="9"/>
        <v>0</v>
      </c>
      <c r="L69" s="335"/>
    </row>
    <row r="70" spans="1:12" x14ac:dyDescent="0.2">
      <c r="A70" s="315" t="str">
        <f t="shared" si="0"/>
        <v>Viljandi Lasteaed Karlsson</v>
      </c>
      <c r="B70" s="321" t="str">
        <f t="shared" si="4"/>
        <v>55</v>
      </c>
      <c r="C70" s="321" t="str">
        <f t="shared" si="5"/>
        <v>5513</v>
      </c>
      <c r="D70" s="333" t="s">
        <v>31</v>
      </c>
      <c r="E70" s="334" t="s">
        <v>799</v>
      </c>
      <c r="F70" s="324">
        <v>575</v>
      </c>
      <c r="G70" s="324">
        <v>575</v>
      </c>
      <c r="H70" s="324">
        <v>575</v>
      </c>
      <c r="I70" s="324">
        <v>577.87499999999989</v>
      </c>
      <c r="J70" s="324"/>
      <c r="K70" s="324">
        <f t="shared" si="9"/>
        <v>577.87499999999989</v>
      </c>
      <c r="L70" s="335"/>
    </row>
    <row r="71" spans="1:12" x14ac:dyDescent="0.2">
      <c r="A71" s="315" t="str">
        <f t="shared" si="0"/>
        <v>Viljandi Lasteaed Karlsson</v>
      </c>
      <c r="B71" s="321" t="str">
        <f t="shared" si="4"/>
        <v>55</v>
      </c>
      <c r="C71" s="321" t="str">
        <f t="shared" si="5"/>
        <v>5513</v>
      </c>
      <c r="D71" s="333" t="s">
        <v>33</v>
      </c>
      <c r="E71" s="334" t="s">
        <v>34</v>
      </c>
      <c r="F71" s="324">
        <v>0</v>
      </c>
      <c r="G71" s="324">
        <v>0</v>
      </c>
      <c r="H71" s="324">
        <v>0</v>
      </c>
      <c r="I71" s="324">
        <v>0</v>
      </c>
      <c r="J71" s="324"/>
      <c r="K71" s="324">
        <f t="shared" si="9"/>
        <v>0</v>
      </c>
      <c r="L71" s="335"/>
    </row>
    <row r="72" spans="1:12" x14ac:dyDescent="0.2">
      <c r="A72" s="315" t="str">
        <f t="shared" si="0"/>
        <v>Viljandi Lasteaed Karlsson</v>
      </c>
      <c r="B72" s="321"/>
      <c r="C72" s="321"/>
      <c r="D72" s="329" t="s">
        <v>859</v>
      </c>
      <c r="E72" s="330" t="s">
        <v>36</v>
      </c>
      <c r="F72" s="337">
        <f t="shared" ref="F72:J72" si="24">SUM(F73:F78)</f>
        <v>661.86</v>
      </c>
      <c r="G72" s="337">
        <f t="shared" si="24"/>
        <v>686.0200000000001</v>
      </c>
      <c r="H72" s="337">
        <f t="shared" si="24"/>
        <v>791.48</v>
      </c>
      <c r="I72" s="337">
        <f t="shared" si="24"/>
        <v>795.43739999999991</v>
      </c>
      <c r="J72" s="337">
        <f t="shared" si="24"/>
        <v>0</v>
      </c>
      <c r="K72" s="337">
        <f t="shared" si="9"/>
        <v>795.43739999999991</v>
      </c>
      <c r="L72" s="332"/>
    </row>
    <row r="73" spans="1:12" x14ac:dyDescent="0.2">
      <c r="A73" s="315" t="str">
        <f t="shared" si="0"/>
        <v>Viljandi Lasteaed Karlsson</v>
      </c>
      <c r="B73" s="321" t="str">
        <f t="shared" si="4"/>
        <v>55</v>
      </c>
      <c r="C73" s="321" t="str">
        <f t="shared" si="5"/>
        <v>5514</v>
      </c>
      <c r="D73" s="333" t="s">
        <v>37</v>
      </c>
      <c r="E73" s="334" t="s">
        <v>38</v>
      </c>
      <c r="F73" s="324">
        <v>0</v>
      </c>
      <c r="G73" s="324">
        <v>22.36</v>
      </c>
      <c r="H73" s="324">
        <v>0</v>
      </c>
      <c r="I73" s="324">
        <v>0</v>
      </c>
      <c r="J73" s="324"/>
      <c r="K73" s="324">
        <f t="shared" si="9"/>
        <v>0</v>
      </c>
      <c r="L73" s="335"/>
    </row>
    <row r="74" spans="1:12" x14ac:dyDescent="0.2">
      <c r="A74" s="315" t="str">
        <f t="shared" si="0"/>
        <v>Viljandi Lasteaed Karlsson</v>
      </c>
      <c r="B74" s="321" t="str">
        <f t="shared" si="4"/>
        <v>55</v>
      </c>
      <c r="C74" s="321" t="str">
        <f t="shared" si="5"/>
        <v>5514</v>
      </c>
      <c r="D74" s="333" t="s">
        <v>39</v>
      </c>
      <c r="E74" s="334" t="s">
        <v>40</v>
      </c>
      <c r="F74" s="324">
        <v>0</v>
      </c>
      <c r="G74" s="324">
        <v>0</v>
      </c>
      <c r="H74" s="324">
        <v>0</v>
      </c>
      <c r="I74" s="324">
        <v>0</v>
      </c>
      <c r="J74" s="324"/>
      <c r="K74" s="324">
        <f t="shared" si="9"/>
        <v>0</v>
      </c>
      <c r="L74" s="335"/>
    </row>
    <row r="75" spans="1:12" x14ac:dyDescent="0.2">
      <c r="A75" s="315" t="str">
        <f t="shared" si="0"/>
        <v>Viljandi Lasteaed Karlsson</v>
      </c>
      <c r="B75" s="321" t="str">
        <f t="shared" si="4"/>
        <v>55</v>
      </c>
      <c r="C75" s="321" t="str">
        <f t="shared" si="5"/>
        <v>5514</v>
      </c>
      <c r="D75" s="333" t="s">
        <v>41</v>
      </c>
      <c r="E75" s="334" t="s">
        <v>42</v>
      </c>
      <c r="F75" s="324">
        <v>122.63000000000001</v>
      </c>
      <c r="G75" s="324">
        <v>92.09</v>
      </c>
      <c r="H75" s="324">
        <v>22.480000000000004</v>
      </c>
      <c r="I75" s="324">
        <v>22.592400000000001</v>
      </c>
      <c r="J75" s="324"/>
      <c r="K75" s="324">
        <f t="shared" si="9"/>
        <v>22.592400000000001</v>
      </c>
      <c r="L75" s="335"/>
    </row>
    <row r="76" spans="1:12" s="303" customFormat="1" x14ac:dyDescent="0.2">
      <c r="A76" s="315" t="str">
        <f t="shared" ref="A76:A152" si="25">+$E$1</f>
        <v>Viljandi Lasteaed Karlsson</v>
      </c>
      <c r="B76" s="321" t="str">
        <f t="shared" si="4"/>
        <v>55</v>
      </c>
      <c r="C76" s="321" t="str">
        <f t="shared" si="5"/>
        <v>5514</v>
      </c>
      <c r="D76" s="341" t="s">
        <v>43</v>
      </c>
      <c r="E76" s="342" t="s">
        <v>44</v>
      </c>
      <c r="F76" s="324">
        <v>441.23999999999995</v>
      </c>
      <c r="G76" s="324">
        <v>571.57000000000005</v>
      </c>
      <c r="H76" s="324">
        <v>747</v>
      </c>
      <c r="I76" s="324">
        <v>750.7349999999999</v>
      </c>
      <c r="J76" s="324"/>
      <c r="K76" s="324">
        <f t="shared" si="9"/>
        <v>750.7349999999999</v>
      </c>
      <c r="L76" s="343"/>
    </row>
    <row r="77" spans="1:12" x14ac:dyDescent="0.2">
      <c r="A77" s="315" t="str">
        <f t="shared" si="25"/>
        <v>Viljandi Lasteaed Karlsson</v>
      </c>
      <c r="B77" s="321" t="str">
        <f t="shared" ref="B77:B150" si="26">LEFT(D77,2)</f>
        <v>55</v>
      </c>
      <c r="C77" s="321" t="str">
        <f t="shared" ref="C77:C150" si="27">LEFT(D77,4)</f>
        <v>5514</v>
      </c>
      <c r="D77" s="333" t="s">
        <v>45</v>
      </c>
      <c r="E77" s="334" t="s">
        <v>46</v>
      </c>
      <c r="F77" s="324">
        <v>0</v>
      </c>
      <c r="G77" s="324">
        <v>0</v>
      </c>
      <c r="H77" s="324">
        <v>22</v>
      </c>
      <c r="I77" s="324">
        <v>22.11</v>
      </c>
      <c r="J77" s="324"/>
      <c r="K77" s="324">
        <f t="shared" ref="K77:K113" si="28">SUM(I77:J77)</f>
        <v>22.11</v>
      </c>
      <c r="L77" s="335"/>
    </row>
    <row r="78" spans="1:12" x14ac:dyDescent="0.2">
      <c r="A78" s="315" t="str">
        <f t="shared" si="25"/>
        <v>Viljandi Lasteaed Karlsson</v>
      </c>
      <c r="B78" s="321" t="str">
        <f t="shared" si="26"/>
        <v>55</v>
      </c>
      <c r="C78" s="321" t="str">
        <f t="shared" si="27"/>
        <v>5514</v>
      </c>
      <c r="D78" s="333" t="s">
        <v>47</v>
      </c>
      <c r="E78" s="334" t="s">
        <v>48</v>
      </c>
      <c r="F78" s="324">
        <v>97.99</v>
      </c>
      <c r="G78" s="324">
        <v>0</v>
      </c>
      <c r="H78" s="324">
        <v>0</v>
      </c>
      <c r="I78" s="324">
        <v>0</v>
      </c>
      <c r="J78" s="324"/>
      <c r="K78" s="324">
        <f t="shared" si="28"/>
        <v>0</v>
      </c>
      <c r="L78" s="335"/>
    </row>
    <row r="79" spans="1:12" x14ac:dyDescent="0.2">
      <c r="A79" s="315" t="str">
        <f t="shared" si="25"/>
        <v>Viljandi Lasteaed Karlsson</v>
      </c>
      <c r="B79" s="321"/>
      <c r="C79" s="321"/>
      <c r="D79" s="329" t="s">
        <v>860</v>
      </c>
      <c r="E79" s="330" t="s">
        <v>50</v>
      </c>
      <c r="F79" s="337">
        <f t="shared" ref="F79:J79" si="29">SUM(F80:F85)</f>
        <v>9989.57</v>
      </c>
      <c r="G79" s="337">
        <v>5589.14</v>
      </c>
      <c r="H79" s="337">
        <f>SUM(H80:H85)</f>
        <v>1350</v>
      </c>
      <c r="I79" s="337">
        <f>SUM(I80:I85)</f>
        <v>0</v>
      </c>
      <c r="J79" s="337">
        <f t="shared" si="29"/>
        <v>0</v>
      </c>
      <c r="K79" s="337">
        <f t="shared" si="28"/>
        <v>0</v>
      </c>
      <c r="L79" s="332"/>
    </row>
    <row r="80" spans="1:12" x14ac:dyDescent="0.2">
      <c r="A80" s="315" t="str">
        <f t="shared" si="25"/>
        <v>Viljandi Lasteaed Karlsson</v>
      </c>
      <c r="B80" s="321" t="str">
        <f t="shared" si="26"/>
        <v>55</v>
      </c>
      <c r="C80" s="321" t="str">
        <f t="shared" si="27"/>
        <v>5515</v>
      </c>
      <c r="D80" s="333" t="s">
        <v>51</v>
      </c>
      <c r="E80" s="334" t="s">
        <v>52</v>
      </c>
      <c r="F80" s="324">
        <v>5599.99</v>
      </c>
      <c r="G80" s="324">
        <v>1567.9</v>
      </c>
      <c r="H80" s="324">
        <v>0</v>
      </c>
      <c r="I80" s="324">
        <v>0</v>
      </c>
      <c r="J80" s="324"/>
      <c r="K80" s="324">
        <f t="shared" si="28"/>
        <v>0</v>
      </c>
      <c r="L80" s="335"/>
    </row>
    <row r="81" spans="1:12" x14ac:dyDescent="0.2">
      <c r="A81" s="315" t="str">
        <f t="shared" si="25"/>
        <v>Viljandi Lasteaed Karlsson</v>
      </c>
      <c r="B81" s="321" t="str">
        <f t="shared" si="26"/>
        <v>55</v>
      </c>
      <c r="C81" s="321" t="str">
        <f t="shared" si="27"/>
        <v>5515</v>
      </c>
      <c r="D81" s="333" t="s">
        <v>53</v>
      </c>
      <c r="E81" s="334" t="s">
        <v>54</v>
      </c>
      <c r="F81" s="324">
        <v>458</v>
      </c>
      <c r="G81" s="324">
        <v>1024.1300000000001</v>
      </c>
      <c r="H81" s="324">
        <v>0</v>
      </c>
      <c r="I81" s="324">
        <v>0</v>
      </c>
      <c r="J81" s="324"/>
      <c r="K81" s="324">
        <f t="shared" si="28"/>
        <v>0</v>
      </c>
      <c r="L81" s="335"/>
    </row>
    <row r="82" spans="1:12" x14ac:dyDescent="0.2">
      <c r="A82" s="315" t="str">
        <f t="shared" si="25"/>
        <v>Viljandi Lasteaed Karlsson</v>
      </c>
      <c r="B82" s="321" t="str">
        <f t="shared" si="26"/>
        <v>55</v>
      </c>
      <c r="C82" s="321" t="str">
        <f t="shared" si="27"/>
        <v>5515</v>
      </c>
      <c r="D82" s="333" t="s">
        <v>70</v>
      </c>
      <c r="E82" s="334" t="s">
        <v>71</v>
      </c>
      <c r="F82" s="324">
        <v>0</v>
      </c>
      <c r="G82" s="324">
        <v>1415.25</v>
      </c>
      <c r="H82" s="324">
        <v>1350</v>
      </c>
      <c r="I82" s="324">
        <v>0</v>
      </c>
      <c r="J82" s="324"/>
      <c r="K82" s="324">
        <f t="shared" si="28"/>
        <v>0</v>
      </c>
      <c r="L82" s="335"/>
    </row>
    <row r="83" spans="1:12" x14ac:dyDescent="0.2">
      <c r="A83" s="315" t="str">
        <f t="shared" si="25"/>
        <v>Viljandi Lasteaed Karlsson</v>
      </c>
      <c r="B83" s="321" t="str">
        <f t="shared" si="26"/>
        <v>55</v>
      </c>
      <c r="C83" s="321" t="str">
        <f t="shared" si="27"/>
        <v>5515</v>
      </c>
      <c r="D83" s="333" t="s">
        <v>72</v>
      </c>
      <c r="E83" s="334" t="s">
        <v>73</v>
      </c>
      <c r="F83" s="324">
        <v>0</v>
      </c>
      <c r="G83" s="324">
        <v>0</v>
      </c>
      <c r="H83" s="324">
        <v>0</v>
      </c>
      <c r="I83" s="324">
        <v>0</v>
      </c>
      <c r="J83" s="324"/>
      <c r="K83" s="324">
        <f t="shared" si="28"/>
        <v>0</v>
      </c>
      <c r="L83" s="335"/>
    </row>
    <row r="84" spans="1:12" x14ac:dyDescent="0.2">
      <c r="A84" s="315" t="str">
        <f t="shared" si="25"/>
        <v>Viljandi Lasteaed Karlsson</v>
      </c>
      <c r="B84" s="321" t="str">
        <f t="shared" si="26"/>
        <v>55</v>
      </c>
      <c r="C84" s="321" t="str">
        <f t="shared" si="27"/>
        <v>5515</v>
      </c>
      <c r="D84" s="333" t="s">
        <v>74</v>
      </c>
      <c r="E84" s="334" t="s">
        <v>75</v>
      </c>
      <c r="F84" s="324">
        <v>0</v>
      </c>
      <c r="G84" s="324">
        <v>0</v>
      </c>
      <c r="H84" s="324">
        <v>0</v>
      </c>
      <c r="I84" s="324">
        <v>0</v>
      </c>
      <c r="J84" s="324"/>
      <c r="K84" s="324">
        <f t="shared" si="28"/>
        <v>0</v>
      </c>
      <c r="L84" s="335"/>
    </row>
    <row r="85" spans="1:12" x14ac:dyDescent="0.2">
      <c r="A85" s="315" t="str">
        <f t="shared" si="25"/>
        <v>Viljandi Lasteaed Karlsson</v>
      </c>
      <c r="B85" s="321" t="str">
        <f t="shared" si="26"/>
        <v>55</v>
      </c>
      <c r="C85" s="321" t="str">
        <f t="shared" si="27"/>
        <v>5515</v>
      </c>
      <c r="D85" s="333" t="s">
        <v>76</v>
      </c>
      <c r="E85" s="334" t="s">
        <v>77</v>
      </c>
      <c r="F85" s="324">
        <v>3931.58</v>
      </c>
      <c r="G85" s="324">
        <v>1581.86</v>
      </c>
      <c r="H85" s="324">
        <v>0</v>
      </c>
      <c r="I85" s="324">
        <v>0</v>
      </c>
      <c r="J85" s="324"/>
      <c r="K85" s="324">
        <f t="shared" si="28"/>
        <v>0</v>
      </c>
      <c r="L85" s="335"/>
    </row>
    <row r="86" spans="1:12" x14ac:dyDescent="0.2">
      <c r="A86" s="315" t="str">
        <f t="shared" si="25"/>
        <v>Viljandi Lasteaed Karlsson</v>
      </c>
      <c r="B86" s="321" t="str">
        <f t="shared" si="26"/>
        <v>55</v>
      </c>
      <c r="C86" s="321" t="str">
        <f t="shared" si="27"/>
        <v>5516</v>
      </c>
      <c r="D86" s="322" t="s">
        <v>78</v>
      </c>
      <c r="E86" s="344" t="s">
        <v>79</v>
      </c>
      <c r="F86" s="345">
        <v>0</v>
      </c>
      <c r="G86" s="324">
        <v>0</v>
      </c>
      <c r="H86" s="324">
        <v>0</v>
      </c>
      <c r="I86" s="324">
        <v>0</v>
      </c>
      <c r="J86" s="345"/>
      <c r="K86" s="324">
        <f t="shared" si="28"/>
        <v>0</v>
      </c>
      <c r="L86" s="325"/>
    </row>
    <row r="87" spans="1:12" x14ac:dyDescent="0.2">
      <c r="A87" s="315" t="str">
        <f t="shared" si="25"/>
        <v>Viljandi Lasteaed Karlsson</v>
      </c>
      <c r="B87" s="321" t="str">
        <f t="shared" si="26"/>
        <v>55</v>
      </c>
      <c r="C87" s="321" t="str">
        <f t="shared" si="27"/>
        <v>5521</v>
      </c>
      <c r="D87" s="322" t="s">
        <v>80</v>
      </c>
      <c r="E87" s="323" t="s">
        <v>81</v>
      </c>
      <c r="F87" s="345">
        <v>24314.639999999999</v>
      </c>
      <c r="G87" s="345">
        <v>35235.839999999997</v>
      </c>
      <c r="H87" s="345">
        <v>39461</v>
      </c>
      <c r="I87" s="345">
        <v>39658.304999999993</v>
      </c>
      <c r="J87" s="345"/>
      <c r="K87" s="345">
        <f t="shared" si="28"/>
        <v>39658.304999999993</v>
      </c>
      <c r="L87" s="325"/>
    </row>
    <row r="88" spans="1:12" x14ac:dyDescent="0.2">
      <c r="A88" s="315" t="str">
        <f t="shared" si="25"/>
        <v>Viljandi Lasteaed Karlsson</v>
      </c>
      <c r="B88" s="321"/>
      <c r="C88" s="321"/>
      <c r="D88" s="329" t="s">
        <v>861</v>
      </c>
      <c r="E88" s="330" t="s">
        <v>83</v>
      </c>
      <c r="F88" s="337">
        <f t="shared" ref="F88:J88" si="30">SUM(F89:F91)</f>
        <v>903.48</v>
      </c>
      <c r="G88" s="337">
        <f t="shared" si="30"/>
        <v>1091.45</v>
      </c>
      <c r="H88" s="337">
        <f t="shared" si="30"/>
        <v>900.1</v>
      </c>
      <c r="I88" s="337">
        <f t="shared" si="30"/>
        <v>1105.6005</v>
      </c>
      <c r="J88" s="337">
        <f t="shared" si="30"/>
        <v>0</v>
      </c>
      <c r="K88" s="337">
        <f t="shared" si="28"/>
        <v>1105.6005</v>
      </c>
      <c r="L88" s="332"/>
    </row>
    <row r="89" spans="1:12" x14ac:dyDescent="0.2">
      <c r="A89" s="315" t="str">
        <f t="shared" si="25"/>
        <v>Viljandi Lasteaed Karlsson</v>
      </c>
      <c r="B89" s="321" t="str">
        <f t="shared" si="26"/>
        <v>55</v>
      </c>
      <c r="C89" s="321" t="str">
        <f t="shared" si="27"/>
        <v>5522</v>
      </c>
      <c r="D89" s="333" t="s">
        <v>84</v>
      </c>
      <c r="E89" s="334" t="s">
        <v>85</v>
      </c>
      <c r="F89" s="324">
        <v>272.27</v>
      </c>
      <c r="G89" s="324">
        <v>269.14</v>
      </c>
      <c r="H89" s="324">
        <v>175.1</v>
      </c>
      <c r="I89" s="324">
        <v>175.97549999999998</v>
      </c>
      <c r="J89" s="324"/>
      <c r="K89" s="324">
        <f t="shared" si="28"/>
        <v>175.97549999999998</v>
      </c>
      <c r="L89" s="335"/>
    </row>
    <row r="90" spans="1:12" x14ac:dyDescent="0.2">
      <c r="A90" s="315" t="str">
        <f t="shared" si="25"/>
        <v>Viljandi Lasteaed Karlsson</v>
      </c>
      <c r="B90" s="321" t="str">
        <f t="shared" si="26"/>
        <v>55</v>
      </c>
      <c r="C90" s="321" t="str">
        <f t="shared" si="27"/>
        <v>5522</v>
      </c>
      <c r="D90" s="333" t="s">
        <v>86</v>
      </c>
      <c r="E90" s="334" t="s">
        <v>87</v>
      </c>
      <c r="F90" s="324">
        <v>82.58</v>
      </c>
      <c r="G90" s="324">
        <v>180.19</v>
      </c>
      <c r="H90" s="324">
        <v>83</v>
      </c>
      <c r="I90" s="324">
        <v>83.414999999999992</v>
      </c>
      <c r="J90" s="324"/>
      <c r="K90" s="324">
        <f t="shared" si="28"/>
        <v>83.414999999999992</v>
      </c>
      <c r="L90" s="335"/>
    </row>
    <row r="91" spans="1:12" x14ac:dyDescent="0.2">
      <c r="A91" s="315" t="str">
        <f t="shared" si="25"/>
        <v>Viljandi Lasteaed Karlsson</v>
      </c>
      <c r="B91" s="321" t="str">
        <f t="shared" si="26"/>
        <v>55</v>
      </c>
      <c r="C91" s="321" t="str">
        <f t="shared" si="27"/>
        <v>5522</v>
      </c>
      <c r="D91" s="333" t="s">
        <v>88</v>
      </c>
      <c r="E91" s="334" t="s">
        <v>89</v>
      </c>
      <c r="F91" s="324">
        <v>548.63</v>
      </c>
      <c r="G91" s="324">
        <v>642.12</v>
      </c>
      <c r="H91" s="324">
        <v>642</v>
      </c>
      <c r="I91" s="324">
        <v>846.20999999999992</v>
      </c>
      <c r="J91" s="324"/>
      <c r="K91" s="324">
        <f t="shared" si="28"/>
        <v>846.20999999999992</v>
      </c>
      <c r="L91" s="335"/>
    </row>
    <row r="92" spans="1:12" x14ac:dyDescent="0.2">
      <c r="A92" s="315" t="str">
        <f t="shared" si="25"/>
        <v>Viljandi Lasteaed Karlsson</v>
      </c>
      <c r="B92" s="321" t="str">
        <f t="shared" si="26"/>
        <v>55</v>
      </c>
      <c r="C92" s="321" t="str">
        <f t="shared" si="27"/>
        <v>5523</v>
      </c>
      <c r="D92" s="322" t="s">
        <v>90</v>
      </c>
      <c r="E92" s="323" t="s">
        <v>91</v>
      </c>
      <c r="F92" s="324">
        <v>0</v>
      </c>
      <c r="G92" s="324">
        <v>0</v>
      </c>
      <c r="H92" s="324">
        <v>0</v>
      </c>
      <c r="I92" s="324">
        <v>0</v>
      </c>
      <c r="J92" s="324"/>
      <c r="K92" s="324">
        <f t="shared" si="28"/>
        <v>0</v>
      </c>
      <c r="L92" s="325"/>
    </row>
    <row r="93" spans="1:12" x14ac:dyDescent="0.2">
      <c r="A93" s="315" t="str">
        <f t="shared" si="25"/>
        <v>Viljandi Lasteaed Karlsson</v>
      </c>
      <c r="B93" s="321"/>
      <c r="C93" s="321"/>
      <c r="D93" s="329" t="s">
        <v>862</v>
      </c>
      <c r="E93" s="330" t="s">
        <v>93</v>
      </c>
      <c r="F93" s="337">
        <f>SUM(F94:F98)</f>
        <v>9514.2000000000007</v>
      </c>
      <c r="G93" s="337">
        <f t="shared" ref="G93:I93" si="31">SUM(G94:G98)</f>
        <v>2977.78</v>
      </c>
      <c r="H93" s="337">
        <f t="shared" si="31"/>
        <v>4531.8</v>
      </c>
      <c r="I93" s="337">
        <f t="shared" si="31"/>
        <v>4531.8</v>
      </c>
      <c r="J93" s="337">
        <f>SUM(J94:J98)</f>
        <v>0</v>
      </c>
      <c r="K93" s="337">
        <f t="shared" si="28"/>
        <v>4531.8</v>
      </c>
      <c r="L93" s="332"/>
    </row>
    <row r="94" spans="1:12" x14ac:dyDescent="0.2">
      <c r="A94" s="315" t="str">
        <f t="shared" si="25"/>
        <v>Viljandi Lasteaed Karlsson</v>
      </c>
      <c r="B94" s="321" t="str">
        <f t="shared" si="26"/>
        <v>55</v>
      </c>
      <c r="C94" s="321" t="str">
        <f t="shared" si="27"/>
        <v>5524</v>
      </c>
      <c r="D94" s="333" t="s">
        <v>94</v>
      </c>
      <c r="E94" s="334" t="s">
        <v>95</v>
      </c>
      <c r="F94" s="324">
        <v>0</v>
      </c>
      <c r="G94" s="324">
        <v>0</v>
      </c>
      <c r="H94" s="324">
        <v>0</v>
      </c>
      <c r="I94" s="324">
        <v>0</v>
      </c>
      <c r="J94" s="324"/>
      <c r="K94" s="324">
        <f t="shared" si="28"/>
        <v>0</v>
      </c>
      <c r="L94" s="335"/>
    </row>
    <row r="95" spans="1:12" x14ac:dyDescent="0.2">
      <c r="A95" s="315" t="str">
        <f t="shared" si="25"/>
        <v>Viljandi Lasteaed Karlsson</v>
      </c>
      <c r="B95" s="321" t="str">
        <f t="shared" si="26"/>
        <v>55</v>
      </c>
      <c r="C95" s="321" t="str">
        <f t="shared" si="27"/>
        <v>5524</v>
      </c>
      <c r="D95" s="333" t="s">
        <v>96</v>
      </c>
      <c r="E95" s="334" t="s">
        <v>97</v>
      </c>
      <c r="F95" s="324">
        <v>0</v>
      </c>
      <c r="G95" s="324">
        <v>0</v>
      </c>
      <c r="H95" s="324">
        <v>0</v>
      </c>
      <c r="I95" s="324">
        <v>0</v>
      </c>
      <c r="J95" s="324"/>
      <c r="K95" s="324">
        <f t="shared" si="28"/>
        <v>0</v>
      </c>
      <c r="L95" s="335"/>
    </row>
    <row r="96" spans="1:12" x14ac:dyDescent="0.2">
      <c r="A96" s="315" t="str">
        <f t="shared" si="25"/>
        <v>Viljandi Lasteaed Karlsson</v>
      </c>
      <c r="B96" s="321" t="str">
        <f t="shared" si="26"/>
        <v>55</v>
      </c>
      <c r="C96" s="321" t="str">
        <f t="shared" si="27"/>
        <v>5524</v>
      </c>
      <c r="D96" s="333" t="s">
        <v>98</v>
      </c>
      <c r="E96" s="334" t="s">
        <v>99</v>
      </c>
      <c r="F96" s="324">
        <v>9514.2000000000007</v>
      </c>
      <c r="G96" s="324">
        <v>2977.78</v>
      </c>
      <c r="H96" s="324">
        <v>4531.8</v>
      </c>
      <c r="I96" s="324">
        <v>4531.8</v>
      </c>
      <c r="J96" s="324"/>
      <c r="K96" s="324">
        <f t="shared" si="28"/>
        <v>4531.8</v>
      </c>
      <c r="L96" s="335"/>
    </row>
    <row r="97" spans="1:12" x14ac:dyDescent="0.2">
      <c r="A97" s="315" t="str">
        <f t="shared" si="25"/>
        <v>Viljandi Lasteaed Karlsson</v>
      </c>
      <c r="B97" s="321" t="str">
        <f t="shared" si="26"/>
        <v>55</v>
      </c>
      <c r="C97" s="321" t="str">
        <f t="shared" si="27"/>
        <v>5524</v>
      </c>
      <c r="D97" s="333" t="s">
        <v>100</v>
      </c>
      <c r="E97" s="334" t="s">
        <v>101</v>
      </c>
      <c r="F97" s="324">
        <v>0</v>
      </c>
      <c r="G97" s="324">
        <v>0</v>
      </c>
      <c r="H97" s="324">
        <v>0</v>
      </c>
      <c r="I97" s="324">
        <v>0</v>
      </c>
      <c r="J97" s="324"/>
      <c r="K97" s="324">
        <f t="shared" si="28"/>
        <v>0</v>
      </c>
      <c r="L97" s="335"/>
    </row>
    <row r="98" spans="1:12" x14ac:dyDescent="0.2">
      <c r="A98" s="315" t="str">
        <f t="shared" si="25"/>
        <v>Viljandi Lasteaed Karlsson</v>
      </c>
      <c r="B98" s="321" t="str">
        <f t="shared" si="26"/>
        <v>55</v>
      </c>
      <c r="C98" s="321" t="str">
        <f t="shared" si="27"/>
        <v>5524</v>
      </c>
      <c r="D98" s="333" t="s">
        <v>102</v>
      </c>
      <c r="E98" s="334" t="s">
        <v>103</v>
      </c>
      <c r="F98" s="324">
        <v>0</v>
      </c>
      <c r="G98" s="324">
        <v>0</v>
      </c>
      <c r="H98" s="324">
        <v>0</v>
      </c>
      <c r="I98" s="324">
        <v>0</v>
      </c>
      <c r="J98" s="324"/>
      <c r="K98" s="324">
        <f t="shared" si="28"/>
        <v>0</v>
      </c>
      <c r="L98" s="335"/>
    </row>
    <row r="99" spans="1:12" x14ac:dyDescent="0.2">
      <c r="A99" s="315" t="str">
        <f t="shared" si="25"/>
        <v>Viljandi Lasteaed Karlsson</v>
      </c>
      <c r="B99" s="321" t="str">
        <f t="shared" si="26"/>
        <v>55</v>
      </c>
      <c r="C99" s="321" t="str">
        <f t="shared" si="27"/>
        <v>5525</v>
      </c>
      <c r="D99" s="322" t="s">
        <v>104</v>
      </c>
      <c r="E99" s="323" t="s">
        <v>844</v>
      </c>
      <c r="F99" s="345">
        <v>63.99</v>
      </c>
      <c r="G99" s="345">
        <v>0</v>
      </c>
      <c r="H99" s="345">
        <v>0</v>
      </c>
      <c r="I99" s="345">
        <v>0</v>
      </c>
      <c r="J99" s="345"/>
      <c r="K99" s="345">
        <f t="shared" si="28"/>
        <v>0</v>
      </c>
      <c r="L99" s="576"/>
    </row>
    <row r="100" spans="1:12" x14ac:dyDescent="0.2">
      <c r="A100" s="315"/>
      <c r="B100" s="321"/>
      <c r="C100" s="321"/>
      <c r="D100" s="329" t="s">
        <v>259</v>
      </c>
      <c r="E100" s="330" t="s">
        <v>1616</v>
      </c>
      <c r="F100" s="337">
        <f>SUM(F101:F102)</f>
        <v>0</v>
      </c>
      <c r="G100" s="337">
        <f t="shared" ref="G100:I100" si="32">SUM(G101:G102)</f>
        <v>0</v>
      </c>
      <c r="H100" s="337">
        <f t="shared" si="32"/>
        <v>0</v>
      </c>
      <c r="I100" s="337">
        <f t="shared" si="32"/>
        <v>0</v>
      </c>
      <c r="J100" s="337">
        <f>SUM(J101:J102)</f>
        <v>0</v>
      </c>
      <c r="K100" s="337">
        <f t="shared" ref="K100" si="33">SUM(K101:K102)</f>
        <v>0</v>
      </c>
      <c r="L100" s="576"/>
    </row>
    <row r="101" spans="1:12" x14ac:dyDescent="0.2">
      <c r="A101" s="315" t="str">
        <f t="shared" si="25"/>
        <v>Viljandi Lasteaed Karlsson</v>
      </c>
      <c r="B101" s="321" t="str">
        <f t="shared" si="26"/>
        <v>55</v>
      </c>
      <c r="C101" s="321" t="str">
        <f t="shared" si="27"/>
        <v>5526</v>
      </c>
      <c r="D101" s="627" t="s">
        <v>106</v>
      </c>
      <c r="E101" s="336" t="s">
        <v>107</v>
      </c>
      <c r="F101" s="324">
        <v>0</v>
      </c>
      <c r="G101" s="324">
        <v>0</v>
      </c>
      <c r="H101" s="324">
        <v>0</v>
      </c>
      <c r="I101" s="324">
        <v>0</v>
      </c>
      <c r="J101" s="324"/>
      <c r="K101" s="324">
        <f t="shared" si="28"/>
        <v>0</v>
      </c>
      <c r="L101" s="576"/>
    </row>
    <row r="102" spans="1:12" x14ac:dyDescent="0.2">
      <c r="A102" s="315"/>
      <c r="B102" s="321"/>
      <c r="C102" s="321"/>
      <c r="D102" s="627" t="s">
        <v>1617</v>
      </c>
      <c r="E102" s="336" t="s">
        <v>1657</v>
      </c>
      <c r="F102" s="324">
        <v>0</v>
      </c>
      <c r="G102" s="324">
        <v>0</v>
      </c>
      <c r="H102" s="324">
        <v>0</v>
      </c>
      <c r="I102" s="324">
        <v>0</v>
      </c>
      <c r="J102" s="324"/>
      <c r="K102" s="324">
        <f t="shared" si="28"/>
        <v>0</v>
      </c>
      <c r="L102" s="576"/>
    </row>
    <row r="103" spans="1:12" x14ac:dyDescent="0.2">
      <c r="A103" s="315" t="str">
        <f t="shared" si="25"/>
        <v>Viljandi Lasteaed Karlsson</v>
      </c>
      <c r="B103" s="321" t="str">
        <f t="shared" si="26"/>
        <v>55</v>
      </c>
      <c r="C103" s="321" t="str">
        <f t="shared" si="27"/>
        <v>5539</v>
      </c>
      <c r="D103" s="322" t="s">
        <v>108</v>
      </c>
      <c r="E103" s="323" t="s">
        <v>845</v>
      </c>
      <c r="F103" s="345">
        <v>0</v>
      </c>
      <c r="G103" s="345">
        <v>0</v>
      </c>
      <c r="H103" s="345">
        <v>0</v>
      </c>
      <c r="I103" s="345">
        <v>0</v>
      </c>
      <c r="J103" s="345"/>
      <c r="K103" s="345">
        <f t="shared" si="28"/>
        <v>0</v>
      </c>
      <c r="L103" s="576"/>
    </row>
    <row r="104" spans="1:12" x14ac:dyDescent="0.2">
      <c r="A104" s="315" t="str">
        <f t="shared" si="25"/>
        <v>Viljandi Lasteaed Karlsson</v>
      </c>
      <c r="B104" s="321" t="str">
        <f t="shared" si="26"/>
        <v>55</v>
      </c>
      <c r="C104" s="321" t="str">
        <f t="shared" si="27"/>
        <v>5540</v>
      </c>
      <c r="D104" s="322" t="s">
        <v>110</v>
      </c>
      <c r="E104" s="323" t="s">
        <v>111</v>
      </c>
      <c r="F104" s="345">
        <v>0</v>
      </c>
      <c r="G104" s="345">
        <v>0</v>
      </c>
      <c r="H104" s="345">
        <v>0</v>
      </c>
      <c r="I104" s="345">
        <v>0</v>
      </c>
      <c r="J104" s="345"/>
      <c r="K104" s="345">
        <f t="shared" si="28"/>
        <v>0</v>
      </c>
      <c r="L104" s="576"/>
    </row>
    <row r="105" spans="1:12" ht="13.5" x14ac:dyDescent="0.25">
      <c r="A105" s="315" t="str">
        <f t="shared" si="25"/>
        <v>Viljandi Lasteaed Karlsson</v>
      </c>
      <c r="B105" s="321"/>
      <c r="C105" s="321"/>
      <c r="D105" s="326" t="s">
        <v>189</v>
      </c>
      <c r="E105" s="327" t="s">
        <v>188</v>
      </c>
      <c r="F105" s="319">
        <f>F106+F107</f>
        <v>0</v>
      </c>
      <c r="G105" s="319">
        <f t="shared" ref="G105:I105" si="34">G106+G107</f>
        <v>0</v>
      </c>
      <c r="H105" s="319">
        <f t="shared" si="34"/>
        <v>0</v>
      </c>
      <c r="I105" s="319">
        <f t="shared" si="34"/>
        <v>0</v>
      </c>
      <c r="J105" s="319">
        <f>J106+J107</f>
        <v>0</v>
      </c>
      <c r="K105" s="337">
        <f t="shared" si="28"/>
        <v>0</v>
      </c>
      <c r="L105" s="577"/>
    </row>
    <row r="106" spans="1:12" x14ac:dyDescent="0.2">
      <c r="A106" s="315" t="str">
        <f t="shared" si="25"/>
        <v>Viljandi Lasteaed Karlsson</v>
      </c>
      <c r="B106" s="321" t="str">
        <f t="shared" si="26"/>
        <v>60</v>
      </c>
      <c r="C106" s="321" t="str">
        <f t="shared" si="27"/>
        <v>6011</v>
      </c>
      <c r="D106" s="322" t="s">
        <v>112</v>
      </c>
      <c r="E106" s="323" t="s">
        <v>113</v>
      </c>
      <c r="F106" s="345">
        <v>0</v>
      </c>
      <c r="G106" s="324">
        <v>0</v>
      </c>
      <c r="H106" s="324">
        <v>0</v>
      </c>
      <c r="I106" s="324">
        <v>0</v>
      </c>
      <c r="J106" s="345"/>
      <c r="K106" s="324">
        <f t="shared" si="28"/>
        <v>0</v>
      </c>
      <c r="L106" s="576"/>
    </row>
    <row r="107" spans="1:12" x14ac:dyDescent="0.2">
      <c r="A107" s="315" t="str">
        <f t="shared" si="25"/>
        <v>Viljandi Lasteaed Karlsson</v>
      </c>
      <c r="B107" s="321" t="str">
        <f t="shared" si="26"/>
        <v>65</v>
      </c>
      <c r="C107" s="321" t="str">
        <f t="shared" si="27"/>
        <v>6502</v>
      </c>
      <c r="D107" s="322" t="s">
        <v>114</v>
      </c>
      <c r="E107" s="323" t="s">
        <v>115</v>
      </c>
      <c r="F107" s="345">
        <v>0</v>
      </c>
      <c r="G107" s="324">
        <v>0</v>
      </c>
      <c r="H107" s="324">
        <v>0</v>
      </c>
      <c r="I107" s="324">
        <v>0</v>
      </c>
      <c r="J107" s="345"/>
      <c r="K107" s="324">
        <f t="shared" si="28"/>
        <v>0</v>
      </c>
      <c r="L107" s="576"/>
    </row>
    <row r="108" spans="1:12" ht="13.5" x14ac:dyDescent="0.25">
      <c r="A108" s="315" t="str">
        <f t="shared" si="25"/>
        <v>Viljandi Lasteaed Karlsson</v>
      </c>
      <c r="B108" s="321"/>
      <c r="C108" s="321"/>
      <c r="D108" s="326" t="s">
        <v>181</v>
      </c>
      <c r="E108" s="346" t="s">
        <v>179</v>
      </c>
      <c r="F108" s="319">
        <f>F109+F110+F111</f>
        <v>0</v>
      </c>
      <c r="G108" s="319">
        <f t="shared" ref="G108:I108" si="35">G109+G110+G111</f>
        <v>0</v>
      </c>
      <c r="H108" s="319">
        <f t="shared" si="35"/>
        <v>0</v>
      </c>
      <c r="I108" s="319">
        <f t="shared" si="35"/>
        <v>0</v>
      </c>
      <c r="J108" s="319">
        <f>J109+J110+J111</f>
        <v>0</v>
      </c>
      <c r="K108" s="337">
        <f t="shared" si="28"/>
        <v>0</v>
      </c>
      <c r="L108" s="578"/>
    </row>
    <row r="109" spans="1:12" x14ac:dyDescent="0.2">
      <c r="A109" s="315" t="str">
        <f t="shared" si="25"/>
        <v>Viljandi Lasteaed Karlsson</v>
      </c>
      <c r="B109" s="321" t="str">
        <f t="shared" si="26"/>
        <v>15</v>
      </c>
      <c r="C109" s="321" t="str">
        <f t="shared" si="27"/>
        <v>1551</v>
      </c>
      <c r="D109" s="322" t="s">
        <v>116</v>
      </c>
      <c r="E109" s="323" t="s">
        <v>117</v>
      </c>
      <c r="F109" s="324">
        <v>0</v>
      </c>
      <c r="G109" s="324">
        <v>0</v>
      </c>
      <c r="H109" s="324">
        <v>0</v>
      </c>
      <c r="I109" s="324">
        <v>0</v>
      </c>
      <c r="J109" s="324"/>
      <c r="K109" s="324">
        <f t="shared" si="28"/>
        <v>0</v>
      </c>
      <c r="L109" s="576"/>
    </row>
    <row r="110" spans="1:12" x14ac:dyDescent="0.2">
      <c r="A110" s="315" t="str">
        <f t="shared" si="25"/>
        <v>Viljandi Lasteaed Karlsson</v>
      </c>
      <c r="B110" s="321" t="str">
        <f t="shared" si="26"/>
        <v>15</v>
      </c>
      <c r="C110" s="321" t="str">
        <f t="shared" si="27"/>
        <v>1554</v>
      </c>
      <c r="D110" s="322" t="s">
        <v>118</v>
      </c>
      <c r="E110" s="323" t="s">
        <v>119</v>
      </c>
      <c r="F110" s="324">
        <v>0</v>
      </c>
      <c r="G110" s="324">
        <v>0</v>
      </c>
      <c r="H110" s="324">
        <v>0</v>
      </c>
      <c r="I110" s="324">
        <v>0</v>
      </c>
      <c r="J110" s="324"/>
      <c r="K110" s="324">
        <f t="shared" si="28"/>
        <v>0</v>
      </c>
      <c r="L110" s="576"/>
    </row>
    <row r="111" spans="1:12" x14ac:dyDescent="0.2">
      <c r="A111" s="315" t="str">
        <f t="shared" si="25"/>
        <v>Viljandi Lasteaed Karlsson</v>
      </c>
      <c r="B111" s="321" t="str">
        <f t="shared" si="26"/>
        <v>15</v>
      </c>
      <c r="C111" s="321" t="str">
        <f t="shared" si="27"/>
        <v>1555</v>
      </c>
      <c r="D111" s="322" t="s">
        <v>120</v>
      </c>
      <c r="E111" s="323" t="s">
        <v>125</v>
      </c>
      <c r="F111" s="324">
        <v>0</v>
      </c>
      <c r="G111" s="324">
        <v>0</v>
      </c>
      <c r="H111" s="324">
        <v>0</v>
      </c>
      <c r="I111" s="324">
        <v>0</v>
      </c>
      <c r="J111" s="324"/>
      <c r="K111" s="324">
        <f t="shared" si="28"/>
        <v>0</v>
      </c>
      <c r="L111" s="576"/>
    </row>
    <row r="112" spans="1:12" ht="13.5" x14ac:dyDescent="0.25">
      <c r="A112" s="315" t="str">
        <f t="shared" si="25"/>
        <v>Viljandi Lasteaed Karlsson</v>
      </c>
      <c r="B112" s="321" t="str">
        <f t="shared" si="26"/>
        <v/>
      </c>
      <c r="C112" s="321" t="str">
        <f t="shared" si="27"/>
        <v/>
      </c>
      <c r="D112" s="347"/>
      <c r="E112" s="327" t="s">
        <v>182</v>
      </c>
      <c r="F112" s="319">
        <f>F113</f>
        <v>0</v>
      </c>
      <c r="G112" s="319">
        <f t="shared" ref="G112:I112" si="36">G113</f>
        <v>0</v>
      </c>
      <c r="H112" s="319">
        <f t="shared" si="36"/>
        <v>0</v>
      </c>
      <c r="I112" s="319">
        <f t="shared" si="36"/>
        <v>0</v>
      </c>
      <c r="J112" s="319">
        <f>J113</f>
        <v>0</v>
      </c>
      <c r="K112" s="337">
        <f t="shared" si="28"/>
        <v>0</v>
      </c>
      <c r="L112" s="577"/>
    </row>
    <row r="113" spans="1:12" x14ac:dyDescent="0.2">
      <c r="A113" s="315" t="str">
        <f t="shared" si="25"/>
        <v>Viljandi Lasteaed Karlsson</v>
      </c>
      <c r="B113" s="321" t="str">
        <f t="shared" si="26"/>
        <v>20</v>
      </c>
      <c r="C113" s="321" t="str">
        <f t="shared" si="27"/>
        <v>2082</v>
      </c>
      <c r="D113" s="322" t="s">
        <v>988</v>
      </c>
      <c r="E113" s="323" t="s">
        <v>127</v>
      </c>
      <c r="F113" s="324">
        <v>0</v>
      </c>
      <c r="G113" s="324">
        <v>0</v>
      </c>
      <c r="H113" s="324">
        <v>0</v>
      </c>
      <c r="I113" s="324">
        <v>0</v>
      </c>
      <c r="J113" s="324"/>
      <c r="K113" s="324">
        <f t="shared" si="28"/>
        <v>0</v>
      </c>
      <c r="L113" s="576"/>
    </row>
    <row r="114" spans="1:12" x14ac:dyDescent="0.2">
      <c r="A114" s="315" t="str">
        <f t="shared" si="25"/>
        <v>Viljandi Lasteaed Karlsson</v>
      </c>
      <c r="B114" s="321" t="str">
        <f t="shared" si="26"/>
        <v/>
      </c>
      <c r="C114" s="321" t="str">
        <f t="shared" si="27"/>
        <v/>
      </c>
      <c r="D114" s="348"/>
      <c r="E114" s="349" t="s">
        <v>128</v>
      </c>
      <c r="F114" s="350">
        <f>F4+F5+F6+F7+F8+F10+F17+F18+F19+F20+F21+F22+F26+F31+F41+F44+F48+F59+F65+F72+F79+F86+F87+F88+F92+F93+F99+F100+F103+F104+F106+F107+F108+F112</f>
        <v>289189.15999999997</v>
      </c>
      <c r="G114" s="350">
        <f t="shared" ref="G114:I114" si="37">G4+G5+G6+G7+G8+G10+G17+G18+G19+G20+G21+G22+G26+G31+G41+G44+G48+G59+G65+G72+G79+G86+G87+G88+G92+G93+G99+G100+G103+G104+G106+G107+G108+G112</f>
        <v>360171.32000000012</v>
      </c>
      <c r="H114" s="350">
        <f t="shared" si="37"/>
        <v>421237.68999999994</v>
      </c>
      <c r="I114" s="350">
        <f t="shared" si="37"/>
        <v>414984.90594999993</v>
      </c>
      <c r="J114" s="350">
        <f>J4+J10+J17+J18+J19+J20+J21+J22+J26+J31+J41+J44+J48+J59+J65+J72+J79+J86+J87+J88+J92+J93+J99+J101+J103+J104+J106+J107+J110+J111+J112</f>
        <v>0</v>
      </c>
      <c r="K114" s="350">
        <f t="shared" ref="K114:K152" si="38">+I114+J114</f>
        <v>414984.90594999993</v>
      </c>
      <c r="L114" s="351"/>
    </row>
    <row r="115" spans="1:12" x14ac:dyDescent="0.2">
      <c r="A115" s="315" t="str">
        <f t="shared" si="25"/>
        <v>Viljandi Lasteaed Karlsson</v>
      </c>
      <c r="B115" s="321" t="str">
        <f t="shared" si="26"/>
        <v/>
      </c>
      <c r="C115" s="321" t="str">
        <f t="shared" si="27"/>
        <v/>
      </c>
      <c r="D115" s="348"/>
      <c r="E115" s="349"/>
      <c r="F115" s="349"/>
      <c r="G115" s="349"/>
      <c r="H115" s="349"/>
      <c r="I115" s="349"/>
      <c r="J115" s="349"/>
      <c r="K115" s="349"/>
      <c r="L115" s="351"/>
    </row>
    <row r="116" spans="1:12" x14ac:dyDescent="0.2">
      <c r="A116" s="315" t="str">
        <f t="shared" si="25"/>
        <v>Viljandi Lasteaed Karlsson</v>
      </c>
      <c r="B116" s="321" t="str">
        <f t="shared" si="26"/>
        <v/>
      </c>
      <c r="C116" s="321" t="str">
        <f t="shared" si="27"/>
        <v/>
      </c>
      <c r="D116" s="348"/>
      <c r="E116" s="349"/>
      <c r="F116" s="349"/>
      <c r="G116" s="349"/>
      <c r="H116" s="349"/>
      <c r="I116" s="349"/>
      <c r="J116" s="349"/>
      <c r="K116" s="349"/>
      <c r="L116" s="351"/>
    </row>
    <row r="117" spans="1:12" x14ac:dyDescent="0.2">
      <c r="A117" s="315" t="str">
        <f t="shared" si="25"/>
        <v>Viljandi Lasteaed Karlsson</v>
      </c>
      <c r="B117" s="321" t="str">
        <f t="shared" si="26"/>
        <v/>
      </c>
      <c r="C117" s="321" t="str">
        <f t="shared" si="27"/>
        <v/>
      </c>
      <c r="D117" s="352"/>
      <c r="E117" s="330" t="s">
        <v>129</v>
      </c>
      <c r="F117" s="353">
        <f>F118+F144+F151</f>
        <v>61521.950000000004</v>
      </c>
      <c r="G117" s="353">
        <f t="shared" ref="G117:I117" si="39">G118+G144+G151</f>
        <v>79276.83</v>
      </c>
      <c r="H117" s="353">
        <f t="shared" si="39"/>
        <v>89013.031000000003</v>
      </c>
      <c r="I117" s="353">
        <f t="shared" si="39"/>
        <v>89013.031000000003</v>
      </c>
      <c r="J117" s="353">
        <f>J118+J144+J151</f>
        <v>0</v>
      </c>
      <c r="K117" s="353">
        <f t="shared" si="38"/>
        <v>89013.031000000003</v>
      </c>
      <c r="L117" s="332"/>
    </row>
    <row r="118" spans="1:12" x14ac:dyDescent="0.2">
      <c r="A118" s="315" t="str">
        <f t="shared" si="25"/>
        <v>Viljandi Lasteaed Karlsson</v>
      </c>
      <c r="B118" s="321"/>
      <c r="C118" s="321"/>
      <c r="D118" s="352" t="s">
        <v>156</v>
      </c>
      <c r="E118" s="354" t="s">
        <v>130</v>
      </c>
      <c r="F118" s="355">
        <f>SUM(F119:F143)</f>
        <v>61521.950000000004</v>
      </c>
      <c r="G118" s="355">
        <f t="shared" ref="G118:I118" si="40">SUM(G119:G143)</f>
        <v>79276.83</v>
      </c>
      <c r="H118" s="355">
        <f t="shared" si="40"/>
        <v>89013.031000000003</v>
      </c>
      <c r="I118" s="355">
        <f t="shared" si="40"/>
        <v>89013.031000000003</v>
      </c>
      <c r="J118" s="355">
        <f>SUM(J119:J143)</f>
        <v>0</v>
      </c>
      <c r="K118" s="355">
        <f t="shared" si="38"/>
        <v>89013.031000000003</v>
      </c>
      <c r="L118" s="356"/>
    </row>
    <row r="119" spans="1:12" x14ac:dyDescent="0.2">
      <c r="A119" s="315" t="str">
        <f t="shared" si="25"/>
        <v>Viljandi Lasteaed Karlsson</v>
      </c>
      <c r="B119" s="321" t="str">
        <f t="shared" si="26"/>
        <v>32</v>
      </c>
      <c r="C119" s="321" t="str">
        <f t="shared" si="27"/>
        <v>3220</v>
      </c>
      <c r="D119" s="333" t="s">
        <v>1589</v>
      </c>
      <c r="E119" s="334" t="s">
        <v>166</v>
      </c>
      <c r="F119" s="324">
        <v>35946.29</v>
      </c>
      <c r="G119" s="324">
        <v>46392.75</v>
      </c>
      <c r="H119" s="324">
        <v>50678.781000000003</v>
      </c>
      <c r="I119" s="324">
        <v>50678.781000000003</v>
      </c>
      <c r="J119" s="324"/>
      <c r="K119" s="324">
        <f t="shared" si="38"/>
        <v>50678.781000000003</v>
      </c>
      <c r="L119" s="335"/>
    </row>
    <row r="120" spans="1:12" x14ac:dyDescent="0.2">
      <c r="A120" s="315" t="str">
        <f t="shared" si="25"/>
        <v>Viljandi Lasteaed Karlsson</v>
      </c>
      <c r="B120" s="321" t="str">
        <f t="shared" si="26"/>
        <v>32</v>
      </c>
      <c r="C120" s="321" t="str">
        <f t="shared" si="27"/>
        <v>3220</v>
      </c>
      <c r="D120" s="333" t="s">
        <v>1590</v>
      </c>
      <c r="E120" s="334" t="s">
        <v>838</v>
      </c>
      <c r="F120" s="324">
        <v>24630.59</v>
      </c>
      <c r="G120" s="324">
        <v>31733.33</v>
      </c>
      <c r="H120" s="324">
        <v>37149.75</v>
      </c>
      <c r="I120" s="324">
        <v>37149.75</v>
      </c>
      <c r="J120" s="324"/>
      <c r="K120" s="324">
        <f t="shared" si="38"/>
        <v>37149.75</v>
      </c>
      <c r="L120" s="335"/>
    </row>
    <row r="121" spans="1:12" x14ac:dyDescent="0.2">
      <c r="A121" s="315" t="str">
        <f t="shared" si="25"/>
        <v>Viljandi Lasteaed Karlsson</v>
      </c>
      <c r="B121" s="321" t="str">
        <f t="shared" si="26"/>
        <v>32</v>
      </c>
      <c r="C121" s="321" t="str">
        <f t="shared" si="27"/>
        <v>3220</v>
      </c>
      <c r="D121" s="333" t="s">
        <v>1591</v>
      </c>
      <c r="E121" s="334" t="s">
        <v>839</v>
      </c>
      <c r="F121" s="324">
        <v>945.06999999999994</v>
      </c>
      <c r="G121" s="324">
        <v>1150.75</v>
      </c>
      <c r="H121" s="324">
        <v>1184.5</v>
      </c>
      <c r="I121" s="324">
        <v>1184.5</v>
      </c>
      <c r="J121" s="324"/>
      <c r="K121" s="324">
        <f t="shared" si="38"/>
        <v>1184.5</v>
      </c>
      <c r="L121" s="335"/>
    </row>
    <row r="122" spans="1:12" x14ac:dyDescent="0.2">
      <c r="A122" s="315" t="str">
        <f t="shared" si="25"/>
        <v>Viljandi Lasteaed Karlsson</v>
      </c>
      <c r="B122" s="321" t="str">
        <f t="shared" si="26"/>
        <v>32</v>
      </c>
      <c r="C122" s="321" t="str">
        <f t="shared" si="27"/>
        <v>3220</v>
      </c>
      <c r="D122" s="333" t="s">
        <v>1592</v>
      </c>
      <c r="E122" s="334" t="s">
        <v>840</v>
      </c>
      <c r="F122" s="324">
        <v>0</v>
      </c>
      <c r="G122" s="324">
        <v>0</v>
      </c>
      <c r="H122" s="324">
        <v>0</v>
      </c>
      <c r="I122" s="324">
        <v>0</v>
      </c>
      <c r="J122" s="324"/>
      <c r="K122" s="324">
        <f t="shared" si="38"/>
        <v>0</v>
      </c>
      <c r="L122" s="335"/>
    </row>
    <row r="123" spans="1:12" x14ac:dyDescent="0.2">
      <c r="A123" s="315" t="str">
        <f t="shared" si="25"/>
        <v>Viljandi Lasteaed Karlsson</v>
      </c>
      <c r="B123" s="321" t="str">
        <f t="shared" si="26"/>
        <v>32</v>
      </c>
      <c r="C123" s="321" t="str">
        <f t="shared" si="27"/>
        <v>3220</v>
      </c>
      <c r="D123" s="333" t="s">
        <v>1593</v>
      </c>
      <c r="E123" s="334" t="s">
        <v>841</v>
      </c>
      <c r="F123" s="324">
        <v>0</v>
      </c>
      <c r="G123" s="324">
        <v>0</v>
      </c>
      <c r="H123" s="324">
        <v>0</v>
      </c>
      <c r="I123" s="324">
        <v>0</v>
      </c>
      <c r="J123" s="324"/>
      <c r="K123" s="324">
        <f t="shared" si="38"/>
        <v>0</v>
      </c>
      <c r="L123" s="335"/>
    </row>
    <row r="124" spans="1:12" x14ac:dyDescent="0.2">
      <c r="A124" s="315" t="str">
        <f t="shared" si="25"/>
        <v>Viljandi Lasteaed Karlsson</v>
      </c>
      <c r="B124" s="321" t="str">
        <f t="shared" si="26"/>
        <v>32</v>
      </c>
      <c r="C124" s="321" t="str">
        <f t="shared" si="27"/>
        <v>3220</v>
      </c>
      <c r="D124" s="333" t="s">
        <v>1594</v>
      </c>
      <c r="E124" s="334" t="s">
        <v>842</v>
      </c>
      <c r="F124" s="324">
        <v>0</v>
      </c>
      <c r="G124" s="324">
        <v>0</v>
      </c>
      <c r="H124" s="324">
        <v>0</v>
      </c>
      <c r="I124" s="324">
        <v>0</v>
      </c>
      <c r="J124" s="324"/>
      <c r="K124" s="324">
        <f t="shared" si="38"/>
        <v>0</v>
      </c>
      <c r="L124" s="335"/>
    </row>
    <row r="125" spans="1:12" x14ac:dyDescent="0.2">
      <c r="A125" s="315" t="str">
        <f t="shared" si="25"/>
        <v>Viljandi Lasteaed Karlsson</v>
      </c>
      <c r="B125" s="321" t="str">
        <f t="shared" si="26"/>
        <v>32</v>
      </c>
      <c r="C125" s="321" t="str">
        <f t="shared" si="27"/>
        <v>3220</v>
      </c>
      <c r="D125" s="333" t="s">
        <v>1595</v>
      </c>
      <c r="E125" s="334" t="s">
        <v>843</v>
      </c>
      <c r="F125" s="324">
        <v>0</v>
      </c>
      <c r="G125" s="324">
        <v>0</v>
      </c>
      <c r="H125" s="324">
        <v>0</v>
      </c>
      <c r="I125" s="324">
        <v>0</v>
      </c>
      <c r="J125" s="324"/>
      <c r="K125" s="324">
        <f t="shared" si="38"/>
        <v>0</v>
      </c>
      <c r="L125" s="335"/>
    </row>
    <row r="126" spans="1:12" x14ac:dyDescent="0.2">
      <c r="A126" s="315" t="str">
        <f t="shared" si="25"/>
        <v>Viljandi Lasteaed Karlsson</v>
      </c>
      <c r="B126" s="321" t="str">
        <f t="shared" si="26"/>
        <v>32</v>
      </c>
      <c r="C126" s="321" t="str">
        <f t="shared" si="27"/>
        <v>3221</v>
      </c>
      <c r="D126" s="333" t="s">
        <v>1609</v>
      </c>
      <c r="E126" s="334" t="s">
        <v>969</v>
      </c>
      <c r="F126" s="324">
        <v>0</v>
      </c>
      <c r="G126" s="324">
        <v>0</v>
      </c>
      <c r="H126" s="324">
        <v>0</v>
      </c>
      <c r="I126" s="324">
        <v>0</v>
      </c>
      <c r="J126" s="324"/>
      <c r="K126" s="324">
        <f t="shared" si="38"/>
        <v>0</v>
      </c>
      <c r="L126" s="335"/>
    </row>
    <row r="127" spans="1:12" x14ac:dyDescent="0.2">
      <c r="A127" s="315" t="str">
        <f t="shared" si="25"/>
        <v>Viljandi Lasteaed Karlsson</v>
      </c>
      <c r="B127" s="321" t="str">
        <f t="shared" si="26"/>
        <v>32</v>
      </c>
      <c r="C127" s="321" t="str">
        <f t="shared" si="27"/>
        <v>3221</v>
      </c>
      <c r="D127" s="333" t="s">
        <v>1610</v>
      </c>
      <c r="E127" s="334" t="s">
        <v>970</v>
      </c>
      <c r="F127" s="324">
        <v>0</v>
      </c>
      <c r="G127" s="324">
        <v>0</v>
      </c>
      <c r="H127" s="324">
        <v>0</v>
      </c>
      <c r="I127" s="324">
        <v>0</v>
      </c>
      <c r="J127" s="324"/>
      <c r="K127" s="324">
        <f t="shared" si="38"/>
        <v>0</v>
      </c>
      <c r="L127" s="335"/>
    </row>
    <row r="128" spans="1:12" x14ac:dyDescent="0.2">
      <c r="A128" s="315" t="str">
        <f t="shared" si="25"/>
        <v>Viljandi Lasteaed Karlsson</v>
      </c>
      <c r="B128" s="321" t="str">
        <f t="shared" si="26"/>
        <v>32</v>
      </c>
      <c r="C128" s="321" t="str">
        <f t="shared" si="27"/>
        <v>3221</v>
      </c>
      <c r="D128" s="333" t="s">
        <v>1611</v>
      </c>
      <c r="E128" s="334" t="s">
        <v>971</v>
      </c>
      <c r="F128" s="324">
        <v>0</v>
      </c>
      <c r="G128" s="324">
        <v>0</v>
      </c>
      <c r="H128" s="324">
        <v>0</v>
      </c>
      <c r="I128" s="324">
        <v>0</v>
      </c>
      <c r="J128" s="324"/>
      <c r="K128" s="324">
        <f t="shared" si="38"/>
        <v>0</v>
      </c>
      <c r="L128" s="335"/>
    </row>
    <row r="129" spans="1:12" x14ac:dyDescent="0.2">
      <c r="A129" s="315" t="str">
        <f t="shared" si="25"/>
        <v>Viljandi Lasteaed Karlsson</v>
      </c>
      <c r="B129" s="321" t="str">
        <f t="shared" si="26"/>
        <v>32</v>
      </c>
      <c r="C129" s="321" t="str">
        <f t="shared" si="27"/>
        <v>3221</v>
      </c>
      <c r="D129" s="333" t="s">
        <v>1603</v>
      </c>
      <c r="E129" s="334" t="s">
        <v>972</v>
      </c>
      <c r="F129" s="324">
        <v>0</v>
      </c>
      <c r="G129" s="324">
        <v>0</v>
      </c>
      <c r="H129" s="324">
        <v>0</v>
      </c>
      <c r="I129" s="324">
        <v>0</v>
      </c>
      <c r="J129" s="324"/>
      <c r="K129" s="324">
        <f t="shared" si="38"/>
        <v>0</v>
      </c>
      <c r="L129" s="335"/>
    </row>
    <row r="130" spans="1:12" x14ac:dyDescent="0.2">
      <c r="A130" s="315" t="str">
        <f t="shared" si="25"/>
        <v>Viljandi Lasteaed Karlsson</v>
      </c>
      <c r="B130" s="321" t="str">
        <f t="shared" si="26"/>
        <v>32</v>
      </c>
      <c r="C130" s="321" t="str">
        <f t="shared" si="27"/>
        <v>3221</v>
      </c>
      <c r="D130" s="333" t="s">
        <v>1612</v>
      </c>
      <c r="E130" s="334" t="s">
        <v>973</v>
      </c>
      <c r="F130" s="324">
        <v>0</v>
      </c>
      <c r="G130" s="324">
        <v>0</v>
      </c>
      <c r="H130" s="324">
        <v>0</v>
      </c>
      <c r="I130" s="324">
        <v>0</v>
      </c>
      <c r="J130" s="324"/>
      <c r="K130" s="324">
        <f t="shared" si="38"/>
        <v>0</v>
      </c>
      <c r="L130" s="335"/>
    </row>
    <row r="131" spans="1:12" x14ac:dyDescent="0.2">
      <c r="A131" s="315" t="str">
        <f t="shared" si="25"/>
        <v>Viljandi Lasteaed Karlsson</v>
      </c>
      <c r="B131" s="321" t="str">
        <f t="shared" si="26"/>
        <v>32</v>
      </c>
      <c r="C131" s="321" t="str">
        <f t="shared" si="27"/>
        <v>3221</v>
      </c>
      <c r="D131" s="333" t="s">
        <v>1613</v>
      </c>
      <c r="E131" s="334" t="s">
        <v>974</v>
      </c>
      <c r="F131" s="324">
        <v>0</v>
      </c>
      <c r="G131" s="324">
        <v>0</v>
      </c>
      <c r="H131" s="324">
        <v>0</v>
      </c>
      <c r="I131" s="324">
        <v>0</v>
      </c>
      <c r="J131" s="324"/>
      <c r="K131" s="324">
        <f t="shared" si="38"/>
        <v>0</v>
      </c>
      <c r="L131" s="335"/>
    </row>
    <row r="132" spans="1:12" x14ac:dyDescent="0.2">
      <c r="A132" s="315" t="str">
        <f t="shared" si="25"/>
        <v>Viljandi Lasteaed Karlsson</v>
      </c>
      <c r="B132" s="321" t="str">
        <f t="shared" si="26"/>
        <v>32</v>
      </c>
      <c r="C132" s="321" t="str">
        <f t="shared" si="27"/>
        <v>3221</v>
      </c>
      <c r="D132" s="333" t="s">
        <v>1614</v>
      </c>
      <c r="E132" s="334" t="s">
        <v>975</v>
      </c>
      <c r="F132" s="324">
        <v>0</v>
      </c>
      <c r="G132" s="324">
        <v>0</v>
      </c>
      <c r="H132" s="324">
        <v>0</v>
      </c>
      <c r="I132" s="324">
        <v>0</v>
      </c>
      <c r="J132" s="324"/>
      <c r="K132" s="324">
        <f t="shared" si="38"/>
        <v>0</v>
      </c>
      <c r="L132" s="335"/>
    </row>
    <row r="133" spans="1:12" x14ac:dyDescent="0.2">
      <c r="A133" s="315" t="str">
        <f t="shared" si="25"/>
        <v>Viljandi Lasteaed Karlsson</v>
      </c>
      <c r="B133" s="321" t="str">
        <f t="shared" si="26"/>
        <v>32</v>
      </c>
      <c r="C133" s="321" t="str">
        <f t="shared" si="27"/>
        <v>3221</v>
      </c>
      <c r="D133" s="333" t="s">
        <v>1630</v>
      </c>
      <c r="E133" s="334" t="s">
        <v>976</v>
      </c>
      <c r="F133" s="324">
        <v>0</v>
      </c>
      <c r="G133" s="324">
        <v>0</v>
      </c>
      <c r="H133" s="324">
        <v>0</v>
      </c>
      <c r="I133" s="324">
        <v>0</v>
      </c>
      <c r="J133" s="324"/>
      <c r="K133" s="324">
        <f t="shared" si="38"/>
        <v>0</v>
      </c>
      <c r="L133" s="335"/>
    </row>
    <row r="134" spans="1:12" x14ac:dyDescent="0.2">
      <c r="A134" s="315" t="str">
        <f t="shared" si="25"/>
        <v>Viljandi Lasteaed Karlsson</v>
      </c>
      <c r="B134" s="321" t="str">
        <f t="shared" si="26"/>
        <v>32</v>
      </c>
      <c r="C134" s="321" t="str">
        <f t="shared" si="27"/>
        <v>3221</v>
      </c>
      <c r="D134" s="333" t="s">
        <v>1604</v>
      </c>
      <c r="E134" s="334" t="s">
        <v>977</v>
      </c>
      <c r="F134" s="324">
        <v>0</v>
      </c>
      <c r="G134" s="324">
        <v>0</v>
      </c>
      <c r="H134" s="324">
        <v>0</v>
      </c>
      <c r="I134" s="324">
        <v>0</v>
      </c>
      <c r="J134" s="324"/>
      <c r="K134" s="324">
        <f t="shared" si="38"/>
        <v>0</v>
      </c>
      <c r="L134" s="335"/>
    </row>
    <row r="135" spans="1:12" x14ac:dyDescent="0.2">
      <c r="A135" s="315" t="str">
        <f t="shared" si="25"/>
        <v>Viljandi Lasteaed Karlsson</v>
      </c>
      <c r="B135" s="321" t="str">
        <f t="shared" si="26"/>
        <v>32</v>
      </c>
      <c r="C135" s="321" t="str">
        <f t="shared" si="27"/>
        <v>3222</v>
      </c>
      <c r="D135" s="333" t="s">
        <v>1618</v>
      </c>
      <c r="E135" s="334" t="s">
        <v>984</v>
      </c>
      <c r="F135" s="324">
        <v>0</v>
      </c>
      <c r="G135" s="324">
        <v>0</v>
      </c>
      <c r="H135" s="324">
        <v>0</v>
      </c>
      <c r="I135" s="324">
        <v>0</v>
      </c>
      <c r="J135" s="324"/>
      <c r="K135" s="324">
        <f t="shared" si="38"/>
        <v>0</v>
      </c>
      <c r="L135" s="335"/>
    </row>
    <row r="136" spans="1:12" x14ac:dyDescent="0.2">
      <c r="A136" s="315" t="str">
        <f t="shared" si="25"/>
        <v>Viljandi Lasteaed Karlsson</v>
      </c>
      <c r="B136" s="321" t="str">
        <f t="shared" si="26"/>
        <v>32</v>
      </c>
      <c r="C136" s="321" t="str">
        <f t="shared" si="27"/>
        <v>3222</v>
      </c>
      <c r="D136" s="333" t="s">
        <v>1619</v>
      </c>
      <c r="E136" s="334" t="s">
        <v>985</v>
      </c>
      <c r="F136" s="324">
        <v>0</v>
      </c>
      <c r="G136" s="324">
        <v>0</v>
      </c>
      <c r="H136" s="324">
        <v>0</v>
      </c>
      <c r="I136" s="324">
        <v>0</v>
      </c>
      <c r="J136" s="324"/>
      <c r="K136" s="324">
        <f t="shared" si="38"/>
        <v>0</v>
      </c>
      <c r="L136" s="335"/>
    </row>
    <row r="137" spans="1:12" x14ac:dyDescent="0.2">
      <c r="A137" s="315" t="str">
        <f t="shared" si="25"/>
        <v>Viljandi Lasteaed Karlsson</v>
      </c>
      <c r="B137" s="321" t="str">
        <f t="shared" si="26"/>
        <v>32</v>
      </c>
      <c r="C137" s="321" t="str">
        <f t="shared" si="27"/>
        <v>3222</v>
      </c>
      <c r="D137" s="333" t="s">
        <v>1615</v>
      </c>
      <c r="E137" s="334" t="s">
        <v>986</v>
      </c>
      <c r="F137" s="324">
        <v>0</v>
      </c>
      <c r="G137" s="324">
        <v>0</v>
      </c>
      <c r="H137" s="324">
        <v>0</v>
      </c>
      <c r="I137" s="324">
        <v>0</v>
      </c>
      <c r="J137" s="324"/>
      <c r="K137" s="324">
        <f t="shared" si="38"/>
        <v>0</v>
      </c>
      <c r="L137" s="335"/>
    </row>
    <row r="138" spans="1:12" x14ac:dyDescent="0.2">
      <c r="A138" s="315" t="str">
        <f t="shared" si="25"/>
        <v>Viljandi Lasteaed Karlsson</v>
      </c>
      <c r="B138" s="321" t="str">
        <f t="shared" si="26"/>
        <v>32</v>
      </c>
      <c r="C138" s="321" t="str">
        <f t="shared" si="27"/>
        <v>3222</v>
      </c>
      <c r="D138" s="333" t="s">
        <v>1605</v>
      </c>
      <c r="E138" s="334" t="s">
        <v>986</v>
      </c>
      <c r="F138" s="324">
        <v>0</v>
      </c>
      <c r="G138" s="324">
        <v>0</v>
      </c>
      <c r="H138" s="324">
        <v>0</v>
      </c>
      <c r="I138" s="324">
        <v>0</v>
      </c>
      <c r="J138" s="324"/>
      <c r="K138" s="324">
        <f t="shared" si="38"/>
        <v>0</v>
      </c>
      <c r="L138" s="335"/>
    </row>
    <row r="139" spans="1:12" x14ac:dyDescent="0.2">
      <c r="A139" s="315" t="str">
        <f t="shared" si="25"/>
        <v>Viljandi Lasteaed Karlsson</v>
      </c>
      <c r="B139" s="321" t="str">
        <f t="shared" si="26"/>
        <v>32</v>
      </c>
      <c r="C139" s="321" t="str">
        <f t="shared" si="27"/>
        <v>3222</v>
      </c>
      <c r="D139" s="333" t="s">
        <v>1620</v>
      </c>
      <c r="E139" s="334" t="s">
        <v>987</v>
      </c>
      <c r="F139" s="324">
        <v>0</v>
      </c>
      <c r="G139" s="324">
        <v>0</v>
      </c>
      <c r="H139" s="324">
        <v>0</v>
      </c>
      <c r="I139" s="324">
        <v>0</v>
      </c>
      <c r="J139" s="324"/>
      <c r="K139" s="324">
        <f t="shared" si="38"/>
        <v>0</v>
      </c>
      <c r="L139" s="335"/>
    </row>
    <row r="140" spans="1:12" x14ac:dyDescent="0.2">
      <c r="A140" s="315" t="str">
        <f t="shared" si="25"/>
        <v>Viljandi Lasteaed Karlsson</v>
      </c>
      <c r="B140" s="321" t="str">
        <f t="shared" si="26"/>
        <v>32</v>
      </c>
      <c r="C140" s="321" t="str">
        <f t="shared" si="27"/>
        <v>3222</v>
      </c>
      <c r="D140" s="333" t="s">
        <v>1606</v>
      </c>
      <c r="E140" s="334" t="s">
        <v>982</v>
      </c>
      <c r="F140" s="324">
        <v>0</v>
      </c>
      <c r="G140" s="324">
        <v>0</v>
      </c>
      <c r="H140" s="324">
        <v>0</v>
      </c>
      <c r="I140" s="324">
        <v>0</v>
      </c>
      <c r="J140" s="324"/>
      <c r="K140" s="324">
        <f t="shared" si="38"/>
        <v>0</v>
      </c>
      <c r="L140" s="335"/>
    </row>
    <row r="141" spans="1:12" x14ac:dyDescent="0.2">
      <c r="A141" s="315" t="str">
        <f t="shared" si="25"/>
        <v>Viljandi Lasteaed Karlsson</v>
      </c>
      <c r="B141" s="321" t="str">
        <f t="shared" si="26"/>
        <v>32</v>
      </c>
      <c r="C141" s="321" t="str">
        <f t="shared" si="27"/>
        <v>3224</v>
      </c>
      <c r="D141" s="333" t="s">
        <v>1626</v>
      </c>
      <c r="E141" s="579" t="s">
        <v>966</v>
      </c>
      <c r="F141" s="324">
        <v>0</v>
      </c>
      <c r="G141" s="324">
        <v>0</v>
      </c>
      <c r="H141" s="324">
        <v>0</v>
      </c>
      <c r="I141" s="324">
        <v>0</v>
      </c>
      <c r="J141" s="324"/>
      <c r="K141" s="324">
        <f t="shared" si="38"/>
        <v>0</v>
      </c>
      <c r="L141" s="335"/>
    </row>
    <row r="142" spans="1:12" x14ac:dyDescent="0.2">
      <c r="A142" s="315" t="str">
        <f t="shared" si="25"/>
        <v>Viljandi Lasteaed Karlsson</v>
      </c>
      <c r="B142" s="321" t="str">
        <f t="shared" si="26"/>
        <v>32</v>
      </c>
      <c r="C142" s="321" t="str">
        <f t="shared" si="27"/>
        <v>3224</v>
      </c>
      <c r="D142" s="333" t="s">
        <v>1627</v>
      </c>
      <c r="E142" s="579" t="s">
        <v>967</v>
      </c>
      <c r="F142" s="324">
        <v>0</v>
      </c>
      <c r="G142" s="324">
        <v>0</v>
      </c>
      <c r="H142" s="324">
        <v>0</v>
      </c>
      <c r="I142" s="324">
        <v>0</v>
      </c>
      <c r="J142" s="324"/>
      <c r="K142" s="324">
        <f t="shared" si="38"/>
        <v>0</v>
      </c>
      <c r="L142" s="335"/>
    </row>
    <row r="143" spans="1:12" x14ac:dyDescent="0.2">
      <c r="A143" s="315" t="str">
        <f t="shared" si="25"/>
        <v>Viljandi Lasteaed Karlsson</v>
      </c>
      <c r="B143" s="321" t="str">
        <f t="shared" si="26"/>
        <v>32</v>
      </c>
      <c r="C143" s="321" t="str">
        <f t="shared" si="27"/>
        <v>3224</v>
      </c>
      <c r="D143" s="333" t="s">
        <v>1628</v>
      </c>
      <c r="E143" s="579" t="s">
        <v>968</v>
      </c>
      <c r="F143" s="324">
        <v>0</v>
      </c>
      <c r="G143" s="324">
        <v>0</v>
      </c>
      <c r="H143" s="324">
        <v>0</v>
      </c>
      <c r="I143" s="324">
        <v>0</v>
      </c>
      <c r="J143" s="324"/>
      <c r="K143" s="324">
        <f t="shared" si="38"/>
        <v>0</v>
      </c>
      <c r="L143" s="335"/>
    </row>
    <row r="144" spans="1:12" x14ac:dyDescent="0.2">
      <c r="A144" s="315" t="str">
        <f t="shared" si="25"/>
        <v>Viljandi Lasteaed Karlsson</v>
      </c>
      <c r="B144" s="321"/>
      <c r="C144" s="321"/>
      <c r="D144" s="352" t="s">
        <v>157</v>
      </c>
      <c r="E144" s="354" t="s">
        <v>133</v>
      </c>
      <c r="F144" s="355">
        <f>SUM(F145:F150)</f>
        <v>0</v>
      </c>
      <c r="G144" s="355">
        <f t="shared" ref="G144:I144" si="41">SUM(G145:G150)</f>
        <v>0</v>
      </c>
      <c r="H144" s="355">
        <f t="shared" si="41"/>
        <v>0</v>
      </c>
      <c r="I144" s="355">
        <f t="shared" si="41"/>
        <v>0</v>
      </c>
      <c r="J144" s="355">
        <f>SUM(J145:J150)</f>
        <v>0</v>
      </c>
      <c r="K144" s="355">
        <f t="shared" si="38"/>
        <v>0</v>
      </c>
      <c r="L144" s="356"/>
    </row>
    <row r="145" spans="1:12" x14ac:dyDescent="0.2">
      <c r="A145" s="315" t="str">
        <f t="shared" si="25"/>
        <v>Viljandi Lasteaed Karlsson</v>
      </c>
      <c r="B145" s="321" t="str">
        <f t="shared" si="26"/>
        <v>35</v>
      </c>
      <c r="C145" s="321" t="str">
        <f t="shared" si="27"/>
        <v>3500</v>
      </c>
      <c r="D145" s="333" t="s">
        <v>1596</v>
      </c>
      <c r="E145" s="334" t="s">
        <v>832</v>
      </c>
      <c r="F145" s="324">
        <v>0</v>
      </c>
      <c r="G145" s="324">
        <v>0</v>
      </c>
      <c r="H145" s="324">
        <v>0</v>
      </c>
      <c r="I145" s="324">
        <v>0</v>
      </c>
      <c r="J145" s="324"/>
      <c r="K145" s="324">
        <f t="shared" si="38"/>
        <v>0</v>
      </c>
      <c r="L145" s="335"/>
    </row>
    <row r="146" spans="1:12" x14ac:dyDescent="0.2">
      <c r="A146" s="315" t="str">
        <f t="shared" si="25"/>
        <v>Viljandi Lasteaed Karlsson</v>
      </c>
      <c r="B146" s="321" t="str">
        <f t="shared" si="26"/>
        <v>35</v>
      </c>
      <c r="C146" s="321" t="str">
        <f t="shared" si="27"/>
        <v>3500</v>
      </c>
      <c r="D146" s="333" t="s">
        <v>1631</v>
      </c>
      <c r="E146" s="334" t="s">
        <v>833</v>
      </c>
      <c r="F146" s="324">
        <v>0</v>
      </c>
      <c r="G146" s="324">
        <v>0</v>
      </c>
      <c r="H146" s="324">
        <v>0</v>
      </c>
      <c r="I146" s="324">
        <v>0</v>
      </c>
      <c r="J146" s="324"/>
      <c r="K146" s="324">
        <f t="shared" si="38"/>
        <v>0</v>
      </c>
      <c r="L146" s="335"/>
    </row>
    <row r="147" spans="1:12" x14ac:dyDescent="0.2">
      <c r="A147" s="315" t="str">
        <f t="shared" si="25"/>
        <v>Viljandi Lasteaed Karlsson</v>
      </c>
      <c r="B147" s="321" t="str">
        <f t="shared" si="26"/>
        <v>35</v>
      </c>
      <c r="C147" s="321" t="str">
        <f t="shared" si="27"/>
        <v>3500</v>
      </c>
      <c r="D147" s="333" t="s">
        <v>1597</v>
      </c>
      <c r="E147" s="334" t="s">
        <v>834</v>
      </c>
      <c r="F147" s="324">
        <v>0</v>
      </c>
      <c r="G147" s="324">
        <v>0</v>
      </c>
      <c r="H147" s="324">
        <v>0</v>
      </c>
      <c r="I147" s="324">
        <v>0</v>
      </c>
      <c r="J147" s="324"/>
      <c r="K147" s="324">
        <f t="shared" si="38"/>
        <v>0</v>
      </c>
      <c r="L147" s="335"/>
    </row>
    <row r="148" spans="1:12" x14ac:dyDescent="0.2">
      <c r="A148" s="315" t="str">
        <f t="shared" si="25"/>
        <v>Viljandi Lasteaed Karlsson</v>
      </c>
      <c r="B148" s="321" t="str">
        <f t="shared" si="26"/>
        <v>35</v>
      </c>
      <c r="C148" s="321" t="str">
        <f t="shared" si="27"/>
        <v>3500</v>
      </c>
      <c r="D148" s="333" t="s">
        <v>1598</v>
      </c>
      <c r="E148" s="334" t="s">
        <v>835</v>
      </c>
      <c r="F148" s="324">
        <v>0</v>
      </c>
      <c r="G148" s="324">
        <v>0</v>
      </c>
      <c r="H148" s="324">
        <v>0</v>
      </c>
      <c r="I148" s="324">
        <v>0</v>
      </c>
      <c r="J148" s="324"/>
      <c r="K148" s="324">
        <f t="shared" si="38"/>
        <v>0</v>
      </c>
      <c r="L148" s="335"/>
    </row>
    <row r="149" spans="1:12" x14ac:dyDescent="0.2">
      <c r="A149" s="315" t="str">
        <f t="shared" si="25"/>
        <v>Viljandi Lasteaed Karlsson</v>
      </c>
      <c r="B149" s="321" t="str">
        <f t="shared" si="26"/>
        <v>35</v>
      </c>
      <c r="C149" s="321" t="str">
        <f t="shared" si="27"/>
        <v>3500</v>
      </c>
      <c r="D149" s="333" t="s">
        <v>1607</v>
      </c>
      <c r="E149" s="334" t="s">
        <v>836</v>
      </c>
      <c r="F149" s="324">
        <v>0</v>
      </c>
      <c r="G149" s="324">
        <v>0</v>
      </c>
      <c r="H149" s="324">
        <v>0</v>
      </c>
      <c r="I149" s="324">
        <v>0</v>
      </c>
      <c r="J149" s="324"/>
      <c r="K149" s="324">
        <f t="shared" si="38"/>
        <v>0</v>
      </c>
      <c r="L149" s="335"/>
    </row>
    <row r="150" spans="1:12" x14ac:dyDescent="0.2">
      <c r="A150" s="315" t="str">
        <f t="shared" si="25"/>
        <v>Viljandi Lasteaed Karlsson</v>
      </c>
      <c r="B150" s="321" t="str">
        <f t="shared" si="26"/>
        <v>35</v>
      </c>
      <c r="C150" s="321" t="str">
        <f t="shared" si="27"/>
        <v>3500</v>
      </c>
      <c r="D150" s="333" t="s">
        <v>1599</v>
      </c>
      <c r="E150" s="334" t="s">
        <v>837</v>
      </c>
      <c r="F150" s="324">
        <v>0</v>
      </c>
      <c r="G150" s="324">
        <v>0</v>
      </c>
      <c r="H150" s="324">
        <v>0</v>
      </c>
      <c r="I150" s="324">
        <v>0</v>
      </c>
      <c r="J150" s="324"/>
      <c r="K150" s="324">
        <f t="shared" si="38"/>
        <v>0</v>
      </c>
      <c r="L150" s="335"/>
    </row>
    <row r="151" spans="1:12" x14ac:dyDescent="0.2">
      <c r="A151" s="315" t="str">
        <f t="shared" si="25"/>
        <v>Viljandi Lasteaed Karlsson</v>
      </c>
      <c r="B151" s="321"/>
      <c r="C151" s="321"/>
      <c r="D151" s="352" t="s">
        <v>158</v>
      </c>
      <c r="E151" s="354" t="s">
        <v>151</v>
      </c>
      <c r="F151" s="355">
        <f>SUM(F152:F152)</f>
        <v>0</v>
      </c>
      <c r="G151" s="355">
        <f t="shared" ref="G151:I151" si="42">SUM(G152:G152)</f>
        <v>0</v>
      </c>
      <c r="H151" s="355">
        <f t="shared" si="42"/>
        <v>0</v>
      </c>
      <c r="I151" s="355">
        <f t="shared" si="42"/>
        <v>0</v>
      </c>
      <c r="J151" s="355">
        <f>SUM(J152:J152)</f>
        <v>0</v>
      </c>
      <c r="K151" s="355">
        <f t="shared" si="38"/>
        <v>0</v>
      </c>
      <c r="L151" s="356"/>
    </row>
    <row r="152" spans="1:12" x14ac:dyDescent="0.2">
      <c r="A152" s="315" t="str">
        <f t="shared" si="25"/>
        <v>Viljandi Lasteaed Karlsson</v>
      </c>
      <c r="B152" s="321" t="str">
        <f>LEFT(D152,2)</f>
        <v>38</v>
      </c>
      <c r="C152" s="321" t="str">
        <f>LEFT(D152,4)</f>
        <v>3888</v>
      </c>
      <c r="D152" s="333" t="s">
        <v>1600</v>
      </c>
      <c r="E152" s="334" t="s">
        <v>152</v>
      </c>
      <c r="F152" s="324">
        <v>0</v>
      </c>
      <c r="G152" s="324">
        <v>0</v>
      </c>
      <c r="H152" s="324">
        <v>0</v>
      </c>
      <c r="I152" s="324">
        <v>0</v>
      </c>
      <c r="J152" s="324"/>
      <c r="K152" s="324">
        <f t="shared" si="38"/>
        <v>0</v>
      </c>
      <c r="L152" s="335"/>
    </row>
    <row r="158" spans="1:12" x14ac:dyDescent="0.2">
      <c r="E158" s="305"/>
      <c r="F158" s="305"/>
      <c r="G158" s="305"/>
      <c r="H158" s="305"/>
      <c r="I158" s="305"/>
      <c r="J158" s="305"/>
      <c r="K158" s="305"/>
      <c r="L158" s="310"/>
    </row>
    <row r="166" spans="5:12" x14ac:dyDescent="0.2">
      <c r="E166" s="306"/>
      <c r="F166" s="306"/>
      <c r="G166" s="306"/>
      <c r="H166" s="306"/>
      <c r="I166" s="306"/>
      <c r="J166" s="306"/>
      <c r="K166" s="306"/>
      <c r="L166" s="309"/>
    </row>
    <row r="171" spans="5:12" x14ac:dyDescent="0.2">
      <c r="E171" s="306"/>
      <c r="F171" s="306"/>
      <c r="G171" s="306"/>
      <c r="H171" s="306"/>
      <c r="I171" s="306"/>
      <c r="J171" s="306"/>
      <c r="K171" s="306"/>
      <c r="L171" s="309"/>
    </row>
    <row r="176" spans="5:12" x14ac:dyDescent="0.2">
      <c r="E176" s="304"/>
      <c r="F176" s="304"/>
      <c r="G176" s="304"/>
      <c r="H176" s="304"/>
      <c r="I176" s="304"/>
      <c r="J176" s="304"/>
      <c r="K176" s="304"/>
      <c r="L176" s="309"/>
    </row>
  </sheetData>
  <printOptions gridLines="1"/>
  <pageMargins left="0.39370078740157483" right="0" top="0" bottom="0" header="0" footer="0"/>
  <pageSetup paperSize="9" scale="59" orientation="portrait" r:id="rId1"/>
  <headerFooter alignWithMargins="0">
    <oddFooter>&amp;A</oddFooter>
  </headerFooter>
  <rowBreaks count="1" manualBreakCount="1">
    <brk id="11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176"/>
  <sheetViews>
    <sheetView zoomScaleNormal="100" workbookViewId="0">
      <pane ySplit="2" topLeftCell="A3" activePane="bottomLeft" state="frozen"/>
      <selection activeCell="E91" sqref="E91"/>
      <selection pane="bottomLeft" activeCell="L3" sqref="L3"/>
    </sheetView>
  </sheetViews>
  <sheetFormatPr defaultRowHeight="12.75" x14ac:dyDescent="0.2"/>
  <cols>
    <col min="1" max="1" width="19.85546875" style="298" hidden="1" customWidth="1"/>
    <col min="2" max="2" width="3.28515625" style="298" hidden="1" customWidth="1"/>
    <col min="3" max="3" width="5" style="298" hidden="1" customWidth="1"/>
    <col min="4" max="4" width="10.28515625" style="299" customWidth="1"/>
    <col min="5" max="5" width="45.42578125" style="301" customWidth="1"/>
    <col min="6" max="9" width="10.85546875" style="301" customWidth="1"/>
    <col min="10" max="10" width="12.28515625" style="301" customWidth="1"/>
    <col min="11" max="11" width="10.85546875" style="301" customWidth="1"/>
    <col min="12" max="12" width="43" style="308" customWidth="1"/>
    <col min="13" max="16384" width="9.140625" style="298"/>
  </cols>
  <sheetData>
    <row r="1" spans="1:12" x14ac:dyDescent="0.2">
      <c r="E1" s="300" t="s">
        <v>911</v>
      </c>
      <c r="F1" s="298" t="s">
        <v>1632</v>
      </c>
      <c r="G1" s="300"/>
      <c r="H1" s="300"/>
      <c r="I1" s="300"/>
      <c r="J1" s="300"/>
      <c r="K1" s="300"/>
      <c r="L1" s="307"/>
    </row>
    <row r="2" spans="1:12" ht="54.75" x14ac:dyDescent="0.2">
      <c r="A2" s="358" t="s">
        <v>826</v>
      </c>
      <c r="B2" s="311" t="s">
        <v>827</v>
      </c>
      <c r="C2" s="311" t="s">
        <v>831</v>
      </c>
      <c r="D2" s="357" t="s">
        <v>830</v>
      </c>
      <c r="E2" s="312" t="s">
        <v>828</v>
      </c>
      <c r="F2" s="313" t="s">
        <v>848</v>
      </c>
      <c r="G2" s="313" t="s">
        <v>1553</v>
      </c>
      <c r="H2" s="313" t="s">
        <v>1634</v>
      </c>
      <c r="I2" s="313" t="s">
        <v>1633</v>
      </c>
      <c r="J2" s="656" t="s">
        <v>863</v>
      </c>
      <c r="K2" s="313" t="s">
        <v>1554</v>
      </c>
      <c r="L2" s="657" t="s">
        <v>849</v>
      </c>
    </row>
    <row r="3" spans="1:12" ht="13.5" x14ac:dyDescent="0.25">
      <c r="A3" s="315" t="str">
        <f t="shared" ref="A3:A75" si="0">+$E$1</f>
        <v>Viljandi Lasteaed Midrimaa</v>
      </c>
      <c r="B3" s="311"/>
      <c r="C3" s="311"/>
      <c r="D3" s="316" t="s">
        <v>187</v>
      </c>
      <c r="E3" s="317" t="s">
        <v>180</v>
      </c>
      <c r="F3" s="318">
        <f>SUM(F4:F8)</f>
        <v>2848.8399999999997</v>
      </c>
      <c r="G3" s="318">
        <f t="shared" ref="G3:I3" si="1">SUM(G4:G8)</f>
        <v>4352.8500000000004</v>
      </c>
      <c r="H3" s="318">
        <f t="shared" si="1"/>
        <v>6244.96</v>
      </c>
      <c r="I3" s="318">
        <f t="shared" si="1"/>
        <v>6244.96</v>
      </c>
      <c r="J3" s="319">
        <f>SUM(J4:J8)</f>
        <v>0</v>
      </c>
      <c r="K3" s="319">
        <f>SUM(K4:K8)</f>
        <v>6244.96</v>
      </c>
      <c r="L3" s="320"/>
    </row>
    <row r="4" spans="1:12" x14ac:dyDescent="0.2">
      <c r="A4" s="315" t="str">
        <f t="shared" si="0"/>
        <v>Viljandi Lasteaed Midrimaa</v>
      </c>
      <c r="B4" s="321" t="str">
        <f>LEFT(D4,2)</f>
        <v>41</v>
      </c>
      <c r="C4" s="321" t="str">
        <f>LEFT(D4,4)</f>
        <v>4134</v>
      </c>
      <c r="D4" s="322" t="s">
        <v>1601</v>
      </c>
      <c r="E4" s="323" t="s">
        <v>178</v>
      </c>
      <c r="F4" s="324">
        <v>2848.8399999999997</v>
      </c>
      <c r="G4" s="324">
        <v>4009.5</v>
      </c>
      <c r="H4" s="324">
        <v>3800</v>
      </c>
      <c r="I4" s="324">
        <v>3800</v>
      </c>
      <c r="J4" s="324"/>
      <c r="K4" s="324">
        <f t="shared" ref="K4:K7" si="2">+I4+J4</f>
        <v>3800</v>
      </c>
      <c r="L4" s="325"/>
    </row>
    <row r="5" spans="1:12" x14ac:dyDescent="0.2">
      <c r="A5" s="315" t="str">
        <f t="shared" si="0"/>
        <v>Viljandi Lasteaed Midrimaa</v>
      </c>
      <c r="B5" s="321" t="str">
        <f>LEFT(D5,2)</f>
        <v>41</v>
      </c>
      <c r="C5" s="321" t="str">
        <f>LEFT(D5,4)</f>
        <v>4134</v>
      </c>
      <c r="D5" s="322" t="s">
        <v>1608</v>
      </c>
      <c r="E5" s="323" t="s">
        <v>1625</v>
      </c>
      <c r="F5" s="324">
        <v>0</v>
      </c>
      <c r="G5" s="324">
        <v>343.35</v>
      </c>
      <c r="H5" s="324">
        <v>2404.96</v>
      </c>
      <c r="I5" s="324">
        <v>2404.96</v>
      </c>
      <c r="J5" s="324"/>
      <c r="K5" s="324">
        <f t="shared" si="2"/>
        <v>2404.96</v>
      </c>
      <c r="L5" s="325"/>
    </row>
    <row r="6" spans="1:12" x14ac:dyDescent="0.2">
      <c r="A6" s="315"/>
      <c r="B6" s="321"/>
      <c r="C6" s="321"/>
      <c r="D6" s="322" t="s">
        <v>1131</v>
      </c>
      <c r="E6" s="323" t="s">
        <v>1656</v>
      </c>
      <c r="F6" s="324">
        <v>0</v>
      </c>
      <c r="G6" s="324">
        <v>0</v>
      </c>
      <c r="H6" s="324">
        <v>0</v>
      </c>
      <c r="I6" s="324">
        <v>0</v>
      </c>
      <c r="J6" s="324"/>
      <c r="K6" s="324">
        <f t="shared" si="2"/>
        <v>0</v>
      </c>
      <c r="L6" s="325"/>
    </row>
    <row r="7" spans="1:12" x14ac:dyDescent="0.2">
      <c r="A7" s="315" t="str">
        <f t="shared" si="0"/>
        <v>Viljandi Lasteaed Midrimaa</v>
      </c>
      <c r="B7" s="321" t="str">
        <f t="shared" ref="B7:B76" si="3">LEFT(D7,2)</f>
        <v>45</v>
      </c>
      <c r="C7" s="321" t="str">
        <f t="shared" ref="C7:C76" si="4">LEFT(D7,4)</f>
        <v>4500</v>
      </c>
      <c r="D7" s="322" t="s">
        <v>357</v>
      </c>
      <c r="E7" s="323" t="s">
        <v>358</v>
      </c>
      <c r="F7" s="324">
        <v>0</v>
      </c>
      <c r="G7" s="324">
        <v>0</v>
      </c>
      <c r="H7" s="324">
        <v>0</v>
      </c>
      <c r="I7" s="324">
        <v>0</v>
      </c>
      <c r="J7" s="324"/>
      <c r="K7" s="324">
        <f t="shared" si="2"/>
        <v>0</v>
      </c>
      <c r="L7" s="325"/>
    </row>
    <row r="8" spans="1:12" x14ac:dyDescent="0.2">
      <c r="A8" s="315"/>
      <c r="B8" s="321"/>
      <c r="C8" s="321"/>
      <c r="D8" s="322" t="s">
        <v>1072</v>
      </c>
      <c r="E8" s="323" t="s">
        <v>1651</v>
      </c>
      <c r="F8" s="324"/>
      <c r="G8" s="324"/>
      <c r="H8" s="324">
        <v>40</v>
      </c>
      <c r="I8" s="324">
        <v>40</v>
      </c>
      <c r="J8" s="324"/>
      <c r="K8" s="324">
        <f>+I8+J8</f>
        <v>40</v>
      </c>
      <c r="L8" s="325"/>
    </row>
    <row r="9" spans="1:12" ht="13.5" x14ac:dyDescent="0.25">
      <c r="A9" s="315" t="str">
        <f t="shared" si="0"/>
        <v>Viljandi Lasteaed Midrimaa</v>
      </c>
      <c r="B9" s="321"/>
      <c r="C9" s="321"/>
      <c r="D9" s="326" t="s">
        <v>184</v>
      </c>
      <c r="E9" s="327" t="s">
        <v>183</v>
      </c>
      <c r="F9" s="319">
        <f t="shared" ref="F9:K9" si="5">F10+F17+F18+F19+F20+F21+F22+F26</f>
        <v>368453.55</v>
      </c>
      <c r="G9" s="319">
        <f t="shared" si="5"/>
        <v>403032.19</v>
      </c>
      <c r="H9" s="319">
        <f t="shared" si="5"/>
        <v>442865</v>
      </c>
      <c r="I9" s="319">
        <f t="shared" si="5"/>
        <v>442119</v>
      </c>
      <c r="J9" s="319">
        <f t="shared" si="5"/>
        <v>0</v>
      </c>
      <c r="K9" s="319">
        <f t="shared" si="5"/>
        <v>442119</v>
      </c>
      <c r="L9" s="328"/>
    </row>
    <row r="10" spans="1:12" ht="25.5" x14ac:dyDescent="0.2">
      <c r="A10" s="315" t="str">
        <f t="shared" si="0"/>
        <v>Viljandi Lasteaed Midrimaa</v>
      </c>
      <c r="B10" s="321"/>
      <c r="C10" s="321"/>
      <c r="D10" s="329" t="s">
        <v>850</v>
      </c>
      <c r="E10" s="330" t="s">
        <v>360</v>
      </c>
      <c r="F10" s="331">
        <f>SUM(F11:F16)</f>
        <v>272143.21000000002</v>
      </c>
      <c r="G10" s="331">
        <f t="shared" ref="G10:I10" si="6">SUM(G11:G16)</f>
        <v>298835.64</v>
      </c>
      <c r="H10" s="331">
        <f t="shared" si="6"/>
        <v>328300</v>
      </c>
      <c r="I10" s="331">
        <f t="shared" si="6"/>
        <v>328300</v>
      </c>
      <c r="J10" s="331">
        <f t="shared" ref="J10" si="7">SUM(J11:J14)</f>
        <v>0</v>
      </c>
      <c r="K10" s="331">
        <f>SUM(K11:K16)</f>
        <v>328300</v>
      </c>
      <c r="L10" s="640" t="s">
        <v>1555</v>
      </c>
    </row>
    <row r="11" spans="1:12" x14ac:dyDescent="0.2">
      <c r="A11" s="315" t="str">
        <f t="shared" si="0"/>
        <v>Viljandi Lasteaed Midrimaa</v>
      </c>
      <c r="B11" s="321" t="str">
        <f t="shared" si="3"/>
        <v>50</v>
      </c>
      <c r="C11" s="321" t="str">
        <f t="shared" si="4"/>
        <v>5002</v>
      </c>
      <c r="D11" s="333" t="s">
        <v>361</v>
      </c>
      <c r="E11" s="334" t="s">
        <v>847</v>
      </c>
      <c r="F11" s="324">
        <v>133192.51</v>
      </c>
      <c r="G11" s="324">
        <v>0</v>
      </c>
      <c r="H11" s="324">
        <v>0</v>
      </c>
      <c r="I11" s="324">
        <v>0</v>
      </c>
      <c r="J11" s="324"/>
      <c r="K11" s="324">
        <f>SUM(I11:J11)</f>
        <v>0</v>
      </c>
      <c r="L11" s="335"/>
    </row>
    <row r="12" spans="1:12" x14ac:dyDescent="0.2">
      <c r="A12" s="315" t="str">
        <f t="shared" si="0"/>
        <v>Viljandi Lasteaed Midrimaa</v>
      </c>
      <c r="B12" s="321" t="str">
        <f t="shared" si="3"/>
        <v>50</v>
      </c>
      <c r="C12" s="321" t="str">
        <f t="shared" si="4"/>
        <v>5002</v>
      </c>
      <c r="D12" s="333" t="s">
        <v>363</v>
      </c>
      <c r="E12" s="334" t="s">
        <v>194</v>
      </c>
      <c r="F12" s="324">
        <v>138885.70000000001</v>
      </c>
      <c r="G12" s="324">
        <v>298835.64</v>
      </c>
      <c r="H12" s="324">
        <v>328300</v>
      </c>
      <c r="I12" s="324">
        <v>328300</v>
      </c>
      <c r="J12" s="324"/>
      <c r="K12" s="324">
        <f t="shared" ref="K12:K76" si="8">SUM(I12:J12)</f>
        <v>328300</v>
      </c>
      <c r="L12" s="335"/>
    </row>
    <row r="13" spans="1:12" x14ac:dyDescent="0.2">
      <c r="A13" s="315" t="str">
        <f t="shared" si="0"/>
        <v>Viljandi Lasteaed Midrimaa</v>
      </c>
      <c r="B13" s="321" t="str">
        <f t="shared" si="3"/>
        <v>50</v>
      </c>
      <c r="C13" s="321" t="str">
        <f t="shared" si="4"/>
        <v>5002</v>
      </c>
      <c r="D13" s="333" t="s">
        <v>365</v>
      </c>
      <c r="E13" s="334" t="s">
        <v>328</v>
      </c>
      <c r="F13" s="324">
        <v>0</v>
      </c>
      <c r="G13" s="324">
        <v>0</v>
      </c>
      <c r="H13" s="324">
        <v>0</v>
      </c>
      <c r="I13" s="324">
        <v>0</v>
      </c>
      <c r="J13" s="324"/>
      <c r="K13" s="324">
        <f t="shared" si="8"/>
        <v>0</v>
      </c>
      <c r="L13" s="335"/>
    </row>
    <row r="14" spans="1:12" x14ac:dyDescent="0.2">
      <c r="A14" s="315" t="str">
        <f t="shared" si="0"/>
        <v>Viljandi Lasteaed Midrimaa</v>
      </c>
      <c r="B14" s="321" t="str">
        <f t="shared" si="3"/>
        <v>50</v>
      </c>
      <c r="C14" s="321" t="str">
        <f t="shared" si="4"/>
        <v>5002</v>
      </c>
      <c r="D14" s="333" t="s">
        <v>367</v>
      </c>
      <c r="E14" s="336" t="s">
        <v>368</v>
      </c>
      <c r="F14" s="324">
        <v>65</v>
      </c>
      <c r="G14" s="324">
        <v>0</v>
      </c>
      <c r="H14" s="324">
        <v>0</v>
      </c>
      <c r="I14" s="324">
        <v>0</v>
      </c>
      <c r="J14" s="324"/>
      <c r="K14" s="324">
        <f t="shared" si="8"/>
        <v>0</v>
      </c>
      <c r="L14" s="325"/>
    </row>
    <row r="15" spans="1:12" x14ac:dyDescent="0.2">
      <c r="A15" s="315"/>
      <c r="B15" s="321"/>
      <c r="C15" s="321"/>
      <c r="D15" s="333" t="s">
        <v>1602</v>
      </c>
      <c r="E15" s="336" t="s">
        <v>1652</v>
      </c>
      <c r="F15" s="324">
        <v>0</v>
      </c>
      <c r="G15" s="324">
        <v>0</v>
      </c>
      <c r="H15" s="324">
        <v>0</v>
      </c>
      <c r="I15" s="324">
        <v>0</v>
      </c>
      <c r="J15" s="324"/>
      <c r="K15" s="324">
        <f t="shared" si="8"/>
        <v>0</v>
      </c>
      <c r="L15" s="325"/>
    </row>
    <row r="16" spans="1:12" x14ac:dyDescent="0.2">
      <c r="A16" s="315"/>
      <c r="B16" s="321"/>
      <c r="C16" s="321"/>
      <c r="D16" s="333" t="s">
        <v>1621</v>
      </c>
      <c r="E16" s="336" t="s">
        <v>1653</v>
      </c>
      <c r="F16" s="324">
        <v>0</v>
      </c>
      <c r="G16" s="324">
        <v>0</v>
      </c>
      <c r="H16" s="324">
        <v>0</v>
      </c>
      <c r="I16" s="324">
        <v>0</v>
      </c>
      <c r="J16" s="324"/>
      <c r="K16" s="324">
        <f t="shared" si="8"/>
        <v>0</v>
      </c>
      <c r="L16" s="325"/>
    </row>
    <row r="17" spans="1:12" x14ac:dyDescent="0.2">
      <c r="A17" s="315" t="str">
        <f t="shared" si="0"/>
        <v>Viljandi Lasteaed Midrimaa</v>
      </c>
      <c r="B17" s="321" t="str">
        <f t="shared" si="3"/>
        <v>50</v>
      </c>
      <c r="C17" s="321" t="str">
        <f t="shared" si="4"/>
        <v>5005</v>
      </c>
      <c r="D17" s="322" t="s">
        <v>369</v>
      </c>
      <c r="E17" s="323" t="s">
        <v>370</v>
      </c>
      <c r="F17" s="324">
        <v>0</v>
      </c>
      <c r="G17" s="324">
        <v>0</v>
      </c>
      <c r="H17" s="324">
        <v>0</v>
      </c>
      <c r="I17" s="324">
        <v>0</v>
      </c>
      <c r="J17" s="324"/>
      <c r="K17" s="324">
        <f t="shared" si="8"/>
        <v>0</v>
      </c>
      <c r="L17" s="325"/>
    </row>
    <row r="18" spans="1:12" x14ac:dyDescent="0.2">
      <c r="A18" s="315" t="str">
        <f t="shared" si="0"/>
        <v>Viljandi Lasteaed Midrimaa</v>
      </c>
      <c r="B18" s="321" t="str">
        <f t="shared" si="3"/>
        <v>50</v>
      </c>
      <c r="C18" s="321" t="str">
        <f t="shared" si="4"/>
        <v>5051</v>
      </c>
      <c r="D18" s="322" t="s">
        <v>371</v>
      </c>
      <c r="E18" s="323" t="s">
        <v>202</v>
      </c>
      <c r="F18" s="324">
        <v>1221.69</v>
      </c>
      <c r="G18" s="324">
        <v>1284.4100000000001</v>
      </c>
      <c r="H18" s="324">
        <v>1705</v>
      </c>
      <c r="I18" s="324">
        <v>1305</v>
      </c>
      <c r="J18" s="324"/>
      <c r="K18" s="324">
        <f t="shared" si="8"/>
        <v>1305</v>
      </c>
      <c r="L18" s="325"/>
    </row>
    <row r="19" spans="1:12" x14ac:dyDescent="0.2">
      <c r="A19" s="315" t="str">
        <f t="shared" si="0"/>
        <v>Viljandi Lasteaed Midrimaa</v>
      </c>
      <c r="B19" s="321" t="str">
        <f t="shared" si="3"/>
        <v>50</v>
      </c>
      <c r="C19" s="321" t="str">
        <f t="shared" si="4"/>
        <v>5053</v>
      </c>
      <c r="D19" s="322" t="s">
        <v>372</v>
      </c>
      <c r="E19" s="323" t="s">
        <v>373</v>
      </c>
      <c r="F19" s="324">
        <v>0</v>
      </c>
      <c r="G19" s="324">
        <v>0</v>
      </c>
      <c r="H19" s="324">
        <v>0</v>
      </c>
      <c r="I19" s="324">
        <v>0</v>
      </c>
      <c r="J19" s="324"/>
      <c r="K19" s="324">
        <f t="shared" si="8"/>
        <v>0</v>
      </c>
      <c r="L19" s="325"/>
    </row>
    <row r="20" spans="1:12" x14ac:dyDescent="0.2">
      <c r="A20" s="315" t="str">
        <f t="shared" si="0"/>
        <v>Viljandi Lasteaed Midrimaa</v>
      </c>
      <c r="B20" s="321" t="str">
        <f t="shared" si="3"/>
        <v>50</v>
      </c>
      <c r="C20" s="321" t="str">
        <f t="shared" si="4"/>
        <v>5061</v>
      </c>
      <c r="D20" s="322" t="s">
        <v>374</v>
      </c>
      <c r="E20" s="323" t="s">
        <v>375</v>
      </c>
      <c r="F20" s="324">
        <v>508.15999999999997</v>
      </c>
      <c r="G20" s="324">
        <v>580.39</v>
      </c>
      <c r="H20" s="324">
        <v>756</v>
      </c>
      <c r="I20" s="324">
        <v>545</v>
      </c>
      <c r="J20" s="324"/>
      <c r="K20" s="324">
        <f t="shared" si="8"/>
        <v>545</v>
      </c>
      <c r="L20" s="325"/>
    </row>
    <row r="21" spans="1:12" x14ac:dyDescent="0.2">
      <c r="A21" s="315" t="str">
        <f t="shared" si="0"/>
        <v>Viljandi Lasteaed Midrimaa</v>
      </c>
      <c r="B21" s="321" t="str">
        <f t="shared" si="3"/>
        <v>50</v>
      </c>
      <c r="C21" s="321" t="str">
        <f t="shared" si="4"/>
        <v>5062</v>
      </c>
      <c r="D21" s="322" t="s">
        <v>376</v>
      </c>
      <c r="E21" s="323" t="s">
        <v>377</v>
      </c>
      <c r="F21" s="324">
        <v>323.38</v>
      </c>
      <c r="G21" s="324">
        <v>369.32</v>
      </c>
      <c r="H21" s="324">
        <v>482</v>
      </c>
      <c r="I21" s="324">
        <v>347</v>
      </c>
      <c r="J21" s="324"/>
      <c r="K21" s="324">
        <f t="shared" si="8"/>
        <v>347</v>
      </c>
      <c r="L21" s="325"/>
    </row>
    <row r="22" spans="1:12" x14ac:dyDescent="0.2">
      <c r="A22" s="315" t="str">
        <f t="shared" si="0"/>
        <v>Viljandi Lasteaed Midrimaa</v>
      </c>
      <c r="B22" s="321"/>
      <c r="C22" s="321"/>
      <c r="D22" s="329" t="s">
        <v>851</v>
      </c>
      <c r="E22" s="330" t="s">
        <v>379</v>
      </c>
      <c r="F22" s="337">
        <f>SUM(F23:F25)</f>
        <v>90421.04</v>
      </c>
      <c r="G22" s="337">
        <f t="shared" ref="G22:I22" si="9">SUM(G23:G25)</f>
        <v>97812.82</v>
      </c>
      <c r="H22" s="337">
        <f t="shared" si="9"/>
        <v>108339</v>
      </c>
      <c r="I22" s="337">
        <f t="shared" si="9"/>
        <v>108339</v>
      </c>
      <c r="J22" s="337">
        <f t="shared" ref="J22" si="10">SUM(J23:J24)</f>
        <v>0</v>
      </c>
      <c r="K22" s="337">
        <f>SUM(K23:K25)</f>
        <v>108339</v>
      </c>
      <c r="L22" s="332"/>
    </row>
    <row r="23" spans="1:12" x14ac:dyDescent="0.2">
      <c r="A23" s="315" t="str">
        <f t="shared" si="0"/>
        <v>Viljandi Lasteaed Midrimaa</v>
      </c>
      <c r="B23" s="321" t="str">
        <f t="shared" si="3"/>
        <v>50</v>
      </c>
      <c r="C23" s="321" t="str">
        <f t="shared" si="4"/>
        <v>5063</v>
      </c>
      <c r="D23" s="333" t="s">
        <v>380</v>
      </c>
      <c r="E23" s="334" t="s">
        <v>381</v>
      </c>
      <c r="F23" s="324">
        <v>0</v>
      </c>
      <c r="G23" s="324">
        <v>0</v>
      </c>
      <c r="H23" s="324">
        <f>SUM(H11+H15)*0.33</f>
        <v>0</v>
      </c>
      <c r="I23" s="324">
        <f>SUM(I11+I15)*0.33</f>
        <v>0</v>
      </c>
      <c r="J23" s="324"/>
      <c r="K23" s="324">
        <f t="shared" si="8"/>
        <v>0</v>
      </c>
      <c r="L23" s="335"/>
    </row>
    <row r="24" spans="1:12" x14ac:dyDescent="0.2">
      <c r="A24" s="315" t="str">
        <f t="shared" si="0"/>
        <v>Viljandi Lasteaed Midrimaa</v>
      </c>
      <c r="B24" s="321" t="str">
        <f t="shared" si="3"/>
        <v>50</v>
      </c>
      <c r="C24" s="321" t="str">
        <f t="shared" si="4"/>
        <v>5063</v>
      </c>
      <c r="D24" s="333" t="s">
        <v>382</v>
      </c>
      <c r="E24" s="334" t="s">
        <v>383</v>
      </c>
      <c r="F24" s="324">
        <v>90421.04</v>
      </c>
      <c r="G24" s="324">
        <v>97812.82</v>
      </c>
      <c r="H24" s="324">
        <f>SUM(H12+H13+H14+H17)*0.33</f>
        <v>108339</v>
      </c>
      <c r="I24" s="324">
        <f>SUM(I12+I13+I14+I17)*0.33</f>
        <v>108339</v>
      </c>
      <c r="J24" s="324">
        <f t="shared" ref="J24" si="11">SUM(J10+J17)*0.33</f>
        <v>0</v>
      </c>
      <c r="K24" s="324">
        <f t="shared" si="8"/>
        <v>108339</v>
      </c>
      <c r="L24" s="335"/>
    </row>
    <row r="25" spans="1:12" x14ac:dyDescent="0.2">
      <c r="A25" s="315"/>
      <c r="B25" s="321"/>
      <c r="C25" s="321"/>
      <c r="D25" s="333" t="s">
        <v>1622</v>
      </c>
      <c r="E25" s="334" t="s">
        <v>1623</v>
      </c>
      <c r="F25" s="324">
        <v>0</v>
      </c>
      <c r="G25" s="324">
        <v>0</v>
      </c>
      <c r="H25" s="324">
        <f>SUM(H16*0.33)</f>
        <v>0</v>
      </c>
      <c r="I25" s="324">
        <f>SUM(I16*0.33)</f>
        <v>0</v>
      </c>
      <c r="J25" s="324"/>
      <c r="K25" s="324">
        <f t="shared" si="8"/>
        <v>0</v>
      </c>
      <c r="L25" s="335"/>
    </row>
    <row r="26" spans="1:12" x14ac:dyDescent="0.2">
      <c r="A26" s="315" t="str">
        <f t="shared" si="0"/>
        <v>Viljandi Lasteaed Midrimaa</v>
      </c>
      <c r="B26" s="321"/>
      <c r="C26" s="321"/>
      <c r="D26" s="329" t="s">
        <v>852</v>
      </c>
      <c r="E26" s="330" t="s">
        <v>385</v>
      </c>
      <c r="F26" s="337">
        <f>SUM(F27:F29)</f>
        <v>3836.0699999999997</v>
      </c>
      <c r="G26" s="337">
        <f t="shared" ref="G26:I26" si="12">SUM(G27:G29)</f>
        <v>4149.6099999999997</v>
      </c>
      <c r="H26" s="337">
        <f t="shared" si="12"/>
        <v>3283</v>
      </c>
      <c r="I26" s="337">
        <f t="shared" si="12"/>
        <v>3283</v>
      </c>
      <c r="J26" s="337">
        <f t="shared" ref="J26" si="13">SUM(J27:J28)</f>
        <v>0</v>
      </c>
      <c r="K26" s="337">
        <f>SUM(K27:K29)</f>
        <v>3283</v>
      </c>
      <c r="L26" s="332"/>
    </row>
    <row r="27" spans="1:12" x14ac:dyDescent="0.2">
      <c r="A27" s="315" t="str">
        <f t="shared" si="0"/>
        <v>Viljandi Lasteaed Midrimaa</v>
      </c>
      <c r="B27" s="321" t="str">
        <f t="shared" si="3"/>
        <v>50</v>
      </c>
      <c r="C27" s="321" t="str">
        <f t="shared" si="4"/>
        <v>5064</v>
      </c>
      <c r="D27" s="333" t="s">
        <v>386</v>
      </c>
      <c r="E27" s="334" t="s">
        <v>1654</v>
      </c>
      <c r="F27" s="324">
        <v>0</v>
      </c>
      <c r="G27" s="324">
        <v>0</v>
      </c>
      <c r="H27" s="324">
        <f>SUM(H11+H15)*0.01</f>
        <v>0</v>
      </c>
      <c r="I27" s="324">
        <v>0</v>
      </c>
      <c r="J27" s="324"/>
      <c r="K27" s="324">
        <f t="shared" si="8"/>
        <v>0</v>
      </c>
      <c r="L27" s="335"/>
    </row>
    <row r="28" spans="1:12" x14ac:dyDescent="0.2">
      <c r="A28" s="315" t="str">
        <f t="shared" si="0"/>
        <v>Viljandi Lasteaed Midrimaa</v>
      </c>
      <c r="B28" s="321" t="str">
        <f t="shared" si="3"/>
        <v>50</v>
      </c>
      <c r="C28" s="321" t="str">
        <f t="shared" si="4"/>
        <v>5064</v>
      </c>
      <c r="D28" s="333" t="s">
        <v>388</v>
      </c>
      <c r="E28" s="334" t="s">
        <v>389</v>
      </c>
      <c r="F28" s="324">
        <v>3836.0699999999997</v>
      </c>
      <c r="G28" s="324">
        <v>4149.6099999999997</v>
      </c>
      <c r="H28" s="324">
        <f>SUM(H12+H13+H14+H17)*0.01</f>
        <v>3283</v>
      </c>
      <c r="I28" s="324">
        <f>SUM(I12+I13+I14+I17)*0.01</f>
        <v>3283</v>
      </c>
      <c r="J28" s="324">
        <f t="shared" ref="J28" si="14">SUM(J10+J17)*0.01</f>
        <v>0</v>
      </c>
      <c r="K28" s="324">
        <f t="shared" si="8"/>
        <v>3283</v>
      </c>
      <c r="L28" s="335"/>
    </row>
    <row r="29" spans="1:12" x14ac:dyDescent="0.2">
      <c r="A29" s="315"/>
      <c r="B29" s="321"/>
      <c r="C29" s="321"/>
      <c r="D29" s="333" t="s">
        <v>1624</v>
      </c>
      <c r="E29" s="334" t="s">
        <v>1655</v>
      </c>
      <c r="F29" s="324">
        <v>0</v>
      </c>
      <c r="G29" s="324">
        <v>0</v>
      </c>
      <c r="H29" s="324">
        <f>SUM(H16*0.01)</f>
        <v>0</v>
      </c>
      <c r="I29" s="324">
        <v>0</v>
      </c>
      <c r="J29" s="324"/>
      <c r="K29" s="324">
        <f t="shared" si="8"/>
        <v>0</v>
      </c>
      <c r="L29" s="335"/>
    </row>
    <row r="30" spans="1:12" s="301" customFormat="1" ht="13.5" x14ac:dyDescent="0.25">
      <c r="A30" s="315" t="str">
        <f t="shared" si="0"/>
        <v>Viljandi Lasteaed Midrimaa</v>
      </c>
      <c r="B30" s="321"/>
      <c r="C30" s="321"/>
      <c r="D30" s="326" t="s">
        <v>186</v>
      </c>
      <c r="E30" s="327" t="s">
        <v>185</v>
      </c>
      <c r="F30" s="319">
        <f>F31+F41+F44+F48+F59+F65+F72+F79+F86+F87+F88+F92+F93+F99+F100+F103+F104</f>
        <v>92784.699999999983</v>
      </c>
      <c r="G30" s="319">
        <v>103455.11</v>
      </c>
      <c r="H30" s="319">
        <f t="shared" ref="H30:J30" si="15">H31+H41+H44+H48+H59+H65+H72+H79+H86+H87+H88+H92+H93+H99+H101+H103+H104</f>
        <v>119660.51</v>
      </c>
      <c r="I30" s="319">
        <f t="shared" si="15"/>
        <v>115274.40255</v>
      </c>
      <c r="J30" s="319">
        <f t="shared" si="15"/>
        <v>0</v>
      </c>
      <c r="K30" s="319">
        <f t="shared" si="8"/>
        <v>115274.40255</v>
      </c>
      <c r="L30" s="328"/>
    </row>
    <row r="31" spans="1:12" ht="13.5" x14ac:dyDescent="0.25">
      <c r="A31" s="315" t="str">
        <f t="shared" si="0"/>
        <v>Viljandi Lasteaed Midrimaa</v>
      </c>
      <c r="B31" s="321"/>
      <c r="C31" s="321"/>
      <c r="D31" s="329" t="s">
        <v>853</v>
      </c>
      <c r="E31" s="330" t="s">
        <v>391</v>
      </c>
      <c r="F31" s="337">
        <f t="shared" ref="F31:J31" si="16">SUM(F32:F40)</f>
        <v>1735.71</v>
      </c>
      <c r="G31" s="337">
        <f t="shared" si="16"/>
        <v>766.62</v>
      </c>
      <c r="H31" s="337">
        <f t="shared" si="16"/>
        <v>1416</v>
      </c>
      <c r="I31" s="337">
        <f t="shared" si="16"/>
        <v>1028.115</v>
      </c>
      <c r="J31" s="337">
        <f t="shared" si="16"/>
        <v>0</v>
      </c>
      <c r="K31" s="319">
        <f t="shared" si="8"/>
        <v>1028.115</v>
      </c>
      <c r="L31" s="332"/>
    </row>
    <row r="32" spans="1:12" x14ac:dyDescent="0.2">
      <c r="A32" s="315" t="str">
        <f t="shared" si="0"/>
        <v>Viljandi Lasteaed Midrimaa</v>
      </c>
      <c r="B32" s="321" t="str">
        <f t="shared" si="3"/>
        <v>55</v>
      </c>
      <c r="C32" s="321" t="str">
        <f t="shared" si="4"/>
        <v>5500</v>
      </c>
      <c r="D32" s="333" t="s">
        <v>392</v>
      </c>
      <c r="E32" s="334" t="s">
        <v>393</v>
      </c>
      <c r="F32" s="324">
        <v>0</v>
      </c>
      <c r="G32" s="324">
        <v>133.04</v>
      </c>
      <c r="H32" s="324">
        <v>190</v>
      </c>
      <c r="I32" s="324">
        <v>190.95</v>
      </c>
      <c r="J32" s="324"/>
      <c r="K32" s="324">
        <f t="shared" si="8"/>
        <v>190.95</v>
      </c>
      <c r="L32" s="335"/>
    </row>
    <row r="33" spans="1:12" x14ac:dyDescent="0.2">
      <c r="A33" s="315" t="str">
        <f t="shared" si="0"/>
        <v>Viljandi Lasteaed Midrimaa</v>
      </c>
      <c r="B33" s="321" t="str">
        <f t="shared" si="3"/>
        <v>55</v>
      </c>
      <c r="C33" s="321" t="str">
        <f t="shared" si="4"/>
        <v>5500</v>
      </c>
      <c r="D33" s="333" t="s">
        <v>394</v>
      </c>
      <c r="E33" s="334" t="s">
        <v>395</v>
      </c>
      <c r="F33" s="324">
        <v>105.69</v>
      </c>
      <c r="G33" s="324">
        <v>171.47</v>
      </c>
      <c r="H33" s="324">
        <v>64</v>
      </c>
      <c r="I33" s="324">
        <v>64.319999999999993</v>
      </c>
      <c r="J33" s="324"/>
      <c r="K33" s="324">
        <f t="shared" si="8"/>
        <v>64.319999999999993</v>
      </c>
      <c r="L33" s="335"/>
    </row>
    <row r="34" spans="1:12" x14ac:dyDescent="0.2">
      <c r="A34" s="315" t="str">
        <f t="shared" si="0"/>
        <v>Viljandi Lasteaed Midrimaa</v>
      </c>
      <c r="B34" s="321" t="str">
        <f t="shared" si="3"/>
        <v>55</v>
      </c>
      <c r="C34" s="321" t="str">
        <f t="shared" si="4"/>
        <v>5500</v>
      </c>
      <c r="D34" s="333" t="s">
        <v>396</v>
      </c>
      <c r="E34" s="334" t="s">
        <v>397</v>
      </c>
      <c r="F34" s="324">
        <v>0</v>
      </c>
      <c r="G34" s="324">
        <v>20.32</v>
      </c>
      <c r="H34" s="324">
        <v>0</v>
      </c>
      <c r="I34" s="324">
        <v>0</v>
      </c>
      <c r="J34" s="324"/>
      <c r="K34" s="324">
        <f t="shared" si="8"/>
        <v>0</v>
      </c>
      <c r="L34" s="335"/>
    </row>
    <row r="35" spans="1:12" x14ac:dyDescent="0.2">
      <c r="A35" s="315" t="str">
        <f t="shared" si="0"/>
        <v>Viljandi Lasteaed Midrimaa</v>
      </c>
      <c r="B35" s="321" t="str">
        <f t="shared" si="3"/>
        <v>55</v>
      </c>
      <c r="C35" s="321" t="str">
        <f t="shared" si="4"/>
        <v>5500</v>
      </c>
      <c r="D35" s="333" t="s">
        <v>398</v>
      </c>
      <c r="E35" s="334" t="s">
        <v>399</v>
      </c>
      <c r="F35" s="324">
        <v>456.13000000000005</v>
      </c>
      <c r="G35" s="324">
        <v>311.92</v>
      </c>
      <c r="H35" s="324">
        <v>500</v>
      </c>
      <c r="I35" s="324">
        <v>502.49999999999994</v>
      </c>
      <c r="J35" s="324"/>
      <c r="K35" s="324">
        <f t="shared" si="8"/>
        <v>502.49999999999994</v>
      </c>
      <c r="L35" s="335"/>
    </row>
    <row r="36" spans="1:12" x14ac:dyDescent="0.2">
      <c r="A36" s="315" t="str">
        <f t="shared" si="0"/>
        <v>Viljandi Lasteaed Midrimaa</v>
      </c>
      <c r="B36" s="321" t="str">
        <f t="shared" si="3"/>
        <v>55</v>
      </c>
      <c r="C36" s="321" t="str">
        <f t="shared" si="4"/>
        <v>5500</v>
      </c>
      <c r="D36" s="333" t="s">
        <v>400</v>
      </c>
      <c r="E36" s="334" t="s">
        <v>401</v>
      </c>
      <c r="F36" s="324">
        <v>5</v>
      </c>
      <c r="G36" s="324">
        <v>0</v>
      </c>
      <c r="H36" s="324">
        <v>32</v>
      </c>
      <c r="I36" s="324">
        <v>32.159999999999997</v>
      </c>
      <c r="J36" s="324"/>
      <c r="K36" s="324">
        <f t="shared" si="8"/>
        <v>32.159999999999997</v>
      </c>
      <c r="L36" s="335"/>
    </row>
    <row r="37" spans="1:12" x14ac:dyDescent="0.2">
      <c r="A37" s="315" t="str">
        <f t="shared" si="0"/>
        <v>Viljandi Lasteaed Midrimaa</v>
      </c>
      <c r="B37" s="321" t="str">
        <f t="shared" si="3"/>
        <v>55</v>
      </c>
      <c r="C37" s="321" t="str">
        <f t="shared" si="4"/>
        <v>5500</v>
      </c>
      <c r="D37" s="333" t="s">
        <v>402</v>
      </c>
      <c r="E37" s="334" t="s">
        <v>403</v>
      </c>
      <c r="F37" s="324">
        <v>975.2</v>
      </c>
      <c r="G37" s="324">
        <v>0</v>
      </c>
      <c r="H37" s="324">
        <v>0</v>
      </c>
      <c r="I37" s="324">
        <v>0</v>
      </c>
      <c r="J37" s="324"/>
      <c r="K37" s="324">
        <f t="shared" si="8"/>
        <v>0</v>
      </c>
      <c r="L37" s="335"/>
    </row>
    <row r="38" spans="1:12" x14ac:dyDescent="0.2">
      <c r="A38" s="315" t="str">
        <f t="shared" si="0"/>
        <v>Viljandi Lasteaed Midrimaa</v>
      </c>
      <c r="B38" s="321" t="str">
        <f t="shared" si="3"/>
        <v>55</v>
      </c>
      <c r="C38" s="321" t="str">
        <f t="shared" si="4"/>
        <v>5500</v>
      </c>
      <c r="D38" s="333" t="s">
        <v>404</v>
      </c>
      <c r="E38" s="334" t="s">
        <v>405</v>
      </c>
      <c r="F38" s="324">
        <v>0</v>
      </c>
      <c r="G38" s="324">
        <v>0</v>
      </c>
      <c r="H38" s="324">
        <v>0</v>
      </c>
      <c r="I38" s="324">
        <v>0</v>
      </c>
      <c r="J38" s="324"/>
      <c r="K38" s="324">
        <f t="shared" si="8"/>
        <v>0</v>
      </c>
      <c r="L38" s="335"/>
    </row>
    <row r="39" spans="1:12" x14ac:dyDescent="0.2">
      <c r="A39" s="315" t="str">
        <f t="shared" si="0"/>
        <v>Viljandi Lasteaed Midrimaa</v>
      </c>
      <c r="B39" s="321" t="str">
        <f t="shared" si="3"/>
        <v>55</v>
      </c>
      <c r="C39" s="321" t="str">
        <f t="shared" si="4"/>
        <v>5500</v>
      </c>
      <c r="D39" s="333" t="s">
        <v>406</v>
      </c>
      <c r="E39" s="334" t="s">
        <v>846</v>
      </c>
      <c r="F39" s="324">
        <v>57.580000000000005</v>
      </c>
      <c r="G39" s="324">
        <v>28.76</v>
      </c>
      <c r="H39" s="324">
        <v>64</v>
      </c>
      <c r="I39" s="324">
        <v>64.319999999999993</v>
      </c>
      <c r="J39" s="324"/>
      <c r="K39" s="324">
        <f t="shared" si="8"/>
        <v>64.319999999999993</v>
      </c>
      <c r="L39" s="335"/>
    </row>
    <row r="40" spans="1:12" x14ac:dyDescent="0.2">
      <c r="A40" s="315" t="str">
        <f t="shared" si="0"/>
        <v>Viljandi Lasteaed Midrimaa</v>
      </c>
      <c r="B40" s="321" t="str">
        <f t="shared" si="3"/>
        <v>55</v>
      </c>
      <c r="C40" s="321" t="str">
        <f t="shared" si="4"/>
        <v>5500</v>
      </c>
      <c r="D40" s="333" t="s">
        <v>408</v>
      </c>
      <c r="E40" s="334" t="s">
        <v>409</v>
      </c>
      <c r="F40" s="324">
        <v>136.11000000000001</v>
      </c>
      <c r="G40" s="324">
        <v>101.11</v>
      </c>
      <c r="H40" s="324">
        <v>566</v>
      </c>
      <c r="I40" s="324">
        <v>173.86499999999998</v>
      </c>
      <c r="J40" s="324"/>
      <c r="K40" s="324">
        <f t="shared" si="8"/>
        <v>173.86499999999998</v>
      </c>
      <c r="L40" s="335"/>
    </row>
    <row r="41" spans="1:12" x14ac:dyDescent="0.2">
      <c r="A41" s="315" t="str">
        <f t="shared" si="0"/>
        <v>Viljandi Lasteaed Midrimaa</v>
      </c>
      <c r="B41" s="321"/>
      <c r="C41" s="321"/>
      <c r="D41" s="329" t="s">
        <v>854</v>
      </c>
      <c r="E41" s="330" t="s">
        <v>411</v>
      </c>
      <c r="F41" s="337">
        <f t="shared" ref="F41:J41" si="17">SUM(F42:F43)</f>
        <v>0</v>
      </c>
      <c r="G41" s="337">
        <v>0</v>
      </c>
      <c r="H41" s="337">
        <f>SUM(H42:H43)</f>
        <v>0</v>
      </c>
      <c r="I41" s="337">
        <f>SUM(I42:I43)</f>
        <v>0</v>
      </c>
      <c r="J41" s="337">
        <f t="shared" si="17"/>
        <v>0</v>
      </c>
      <c r="K41" s="337">
        <f t="shared" si="8"/>
        <v>0</v>
      </c>
      <c r="L41" s="332"/>
    </row>
    <row r="42" spans="1:12" x14ac:dyDescent="0.2">
      <c r="A42" s="315" t="str">
        <f t="shared" si="0"/>
        <v>Viljandi Lasteaed Midrimaa</v>
      </c>
      <c r="B42" s="321" t="str">
        <f t="shared" si="3"/>
        <v>55</v>
      </c>
      <c r="C42" s="321" t="str">
        <f t="shared" si="4"/>
        <v>5503</v>
      </c>
      <c r="D42" s="333" t="s">
        <v>412</v>
      </c>
      <c r="E42" s="334" t="s">
        <v>413</v>
      </c>
      <c r="F42" s="324">
        <v>0</v>
      </c>
      <c r="G42" s="324">
        <v>0</v>
      </c>
      <c r="H42" s="324">
        <v>0</v>
      </c>
      <c r="I42" s="324">
        <v>0</v>
      </c>
      <c r="J42" s="324"/>
      <c r="K42" s="324">
        <f t="shared" si="8"/>
        <v>0</v>
      </c>
      <c r="L42" s="335"/>
    </row>
    <row r="43" spans="1:12" x14ac:dyDescent="0.2">
      <c r="A43" s="315" t="str">
        <f t="shared" si="0"/>
        <v>Viljandi Lasteaed Midrimaa</v>
      </c>
      <c r="B43" s="321" t="str">
        <f t="shared" si="3"/>
        <v>55</v>
      </c>
      <c r="C43" s="321" t="str">
        <f t="shared" si="4"/>
        <v>5503</v>
      </c>
      <c r="D43" s="333" t="s">
        <v>414</v>
      </c>
      <c r="E43" s="334" t="s">
        <v>415</v>
      </c>
      <c r="F43" s="324">
        <v>0</v>
      </c>
      <c r="G43" s="324">
        <v>0</v>
      </c>
      <c r="H43" s="324">
        <v>0</v>
      </c>
      <c r="I43" s="324">
        <v>0</v>
      </c>
      <c r="J43" s="324"/>
      <c r="K43" s="324">
        <f t="shared" si="8"/>
        <v>0</v>
      </c>
      <c r="L43" s="335"/>
    </row>
    <row r="44" spans="1:12" x14ac:dyDescent="0.2">
      <c r="A44" s="315" t="str">
        <f t="shared" si="0"/>
        <v>Viljandi Lasteaed Midrimaa</v>
      </c>
      <c r="B44" s="321"/>
      <c r="C44" s="321"/>
      <c r="D44" s="329" t="s">
        <v>855</v>
      </c>
      <c r="E44" s="330" t="s">
        <v>417</v>
      </c>
      <c r="F44" s="337">
        <f t="shared" ref="F44:J44" si="18">SUM(F45:F47)</f>
        <v>4264.5</v>
      </c>
      <c r="G44" s="337">
        <f t="shared" si="18"/>
        <v>4075.1600000000003</v>
      </c>
      <c r="H44" s="337">
        <f t="shared" si="18"/>
        <v>2259.1999999999998</v>
      </c>
      <c r="I44" s="337">
        <f t="shared" si="18"/>
        <v>2418.4449999999997</v>
      </c>
      <c r="J44" s="337">
        <f t="shared" si="18"/>
        <v>0</v>
      </c>
      <c r="K44" s="337">
        <f t="shared" si="8"/>
        <v>2418.4449999999997</v>
      </c>
      <c r="L44" s="332"/>
    </row>
    <row r="45" spans="1:12" x14ac:dyDescent="0.2">
      <c r="A45" s="315" t="str">
        <f t="shared" si="0"/>
        <v>Viljandi Lasteaed Midrimaa</v>
      </c>
      <c r="B45" s="321" t="str">
        <f t="shared" si="3"/>
        <v>55</v>
      </c>
      <c r="C45" s="321" t="str">
        <f t="shared" si="4"/>
        <v>5504</v>
      </c>
      <c r="D45" s="333" t="s">
        <v>418</v>
      </c>
      <c r="E45" s="334" t="s">
        <v>419</v>
      </c>
      <c r="F45" s="324">
        <v>0</v>
      </c>
      <c r="G45" s="324">
        <v>22.8</v>
      </c>
      <c r="H45" s="324">
        <v>246.2</v>
      </c>
      <c r="I45" s="324">
        <v>401.99999999999994</v>
      </c>
      <c r="J45" s="324"/>
      <c r="K45" s="324">
        <f t="shared" si="8"/>
        <v>401.99999999999994</v>
      </c>
      <c r="L45" s="335"/>
    </row>
    <row r="46" spans="1:12" x14ac:dyDescent="0.2">
      <c r="A46" s="315" t="str">
        <f t="shared" si="0"/>
        <v>Viljandi Lasteaed Midrimaa</v>
      </c>
      <c r="B46" s="321" t="str">
        <f t="shared" si="3"/>
        <v>55</v>
      </c>
      <c r="C46" s="321" t="str">
        <f t="shared" si="4"/>
        <v>5504</v>
      </c>
      <c r="D46" s="333" t="s">
        <v>420</v>
      </c>
      <c r="E46" s="334" t="s">
        <v>421</v>
      </c>
      <c r="F46" s="324">
        <v>3288.87</v>
      </c>
      <c r="G46" s="324">
        <v>3487.01</v>
      </c>
      <c r="H46" s="324">
        <v>1324</v>
      </c>
      <c r="I46" s="324">
        <v>1324</v>
      </c>
      <c r="J46" s="324"/>
      <c r="K46" s="324">
        <f t="shared" si="8"/>
        <v>1324</v>
      </c>
      <c r="L46" s="335"/>
    </row>
    <row r="47" spans="1:12" x14ac:dyDescent="0.2">
      <c r="A47" s="315" t="str">
        <f t="shared" si="0"/>
        <v>Viljandi Lasteaed Midrimaa</v>
      </c>
      <c r="B47" s="321" t="str">
        <f t="shared" si="3"/>
        <v>55</v>
      </c>
      <c r="C47" s="321" t="str">
        <f t="shared" si="4"/>
        <v>5504</v>
      </c>
      <c r="D47" s="333" t="s">
        <v>422</v>
      </c>
      <c r="E47" s="334" t="s">
        <v>423</v>
      </c>
      <c r="F47" s="324">
        <v>975.62999999999988</v>
      </c>
      <c r="G47" s="324">
        <v>565.35</v>
      </c>
      <c r="H47" s="324">
        <v>689</v>
      </c>
      <c r="I47" s="324">
        <v>692.44499999999994</v>
      </c>
      <c r="J47" s="324"/>
      <c r="K47" s="324">
        <f t="shared" si="8"/>
        <v>692.44499999999994</v>
      </c>
      <c r="L47" s="335"/>
    </row>
    <row r="48" spans="1:12" x14ac:dyDescent="0.2">
      <c r="A48" s="315" t="str">
        <f t="shared" si="0"/>
        <v>Viljandi Lasteaed Midrimaa</v>
      </c>
      <c r="B48" s="321"/>
      <c r="C48" s="321"/>
      <c r="D48" s="329" t="s">
        <v>856</v>
      </c>
      <c r="E48" s="330" t="s">
        <v>425</v>
      </c>
      <c r="F48" s="337">
        <f>SUM(F49:F58)</f>
        <v>44900.689999999995</v>
      </c>
      <c r="G48" s="337">
        <f t="shared" ref="G48:I48" si="19">SUM(G49:G58)</f>
        <v>46342.289999999994</v>
      </c>
      <c r="H48" s="337">
        <f t="shared" si="19"/>
        <v>50857.54</v>
      </c>
      <c r="I48" s="337">
        <f t="shared" si="19"/>
        <v>49685.428699999997</v>
      </c>
      <c r="J48" s="337">
        <f>SUM(J50:J58)</f>
        <v>0</v>
      </c>
      <c r="K48" s="337">
        <f t="shared" si="8"/>
        <v>49685.428699999997</v>
      </c>
      <c r="L48" s="332"/>
    </row>
    <row r="49" spans="1:12" x14ac:dyDescent="0.2">
      <c r="A49" s="315" t="str">
        <f t="shared" si="0"/>
        <v>Viljandi Lasteaed Midrimaa</v>
      </c>
      <c r="B49" s="321" t="str">
        <f t="shared" si="3"/>
        <v>55</v>
      </c>
      <c r="C49" s="321" t="str">
        <f t="shared" si="4"/>
        <v>5511</v>
      </c>
      <c r="D49" s="338" t="s">
        <v>253</v>
      </c>
      <c r="E49" s="339" t="s">
        <v>254</v>
      </c>
      <c r="F49" s="324">
        <v>814.8</v>
      </c>
      <c r="G49" s="324">
        <v>114.6</v>
      </c>
      <c r="H49" s="324">
        <v>1800</v>
      </c>
      <c r="I49" s="324">
        <v>1808.9999999999998</v>
      </c>
      <c r="J49" s="324"/>
      <c r="K49" s="324">
        <f t="shared" si="8"/>
        <v>1808.9999999999998</v>
      </c>
      <c r="L49" s="340"/>
    </row>
    <row r="50" spans="1:12" x14ac:dyDescent="0.2">
      <c r="A50" s="315" t="str">
        <f t="shared" si="0"/>
        <v>Viljandi Lasteaed Midrimaa</v>
      </c>
      <c r="B50" s="321" t="str">
        <f t="shared" si="3"/>
        <v>55</v>
      </c>
      <c r="C50" s="321" t="str">
        <f t="shared" si="4"/>
        <v>5511</v>
      </c>
      <c r="D50" s="333" t="s">
        <v>426</v>
      </c>
      <c r="E50" s="334" t="s">
        <v>427</v>
      </c>
      <c r="F50" s="324">
        <v>20730.68</v>
      </c>
      <c r="G50" s="324">
        <v>25456.6</v>
      </c>
      <c r="H50" s="324">
        <v>25296.799999999999</v>
      </c>
      <c r="I50" s="324">
        <v>25296.799999999999</v>
      </c>
      <c r="J50" s="324"/>
      <c r="K50" s="324">
        <f t="shared" si="8"/>
        <v>25296.799999999999</v>
      </c>
      <c r="L50" s="335"/>
    </row>
    <row r="51" spans="1:12" x14ac:dyDescent="0.2">
      <c r="A51" s="315" t="str">
        <f t="shared" si="0"/>
        <v>Viljandi Lasteaed Midrimaa</v>
      </c>
      <c r="B51" s="321" t="str">
        <f t="shared" si="3"/>
        <v>55</v>
      </c>
      <c r="C51" s="321" t="str">
        <f t="shared" si="4"/>
        <v>5511</v>
      </c>
      <c r="D51" s="333" t="s">
        <v>428</v>
      </c>
      <c r="E51" s="334" t="s">
        <v>2</v>
      </c>
      <c r="F51" s="324">
        <v>5609.329999999999</v>
      </c>
      <c r="G51" s="324">
        <v>7214.81</v>
      </c>
      <c r="H51" s="324">
        <v>8665.1999999999989</v>
      </c>
      <c r="I51" s="324">
        <v>8925.155999999999</v>
      </c>
      <c r="J51" s="324"/>
      <c r="K51" s="324">
        <f t="shared" si="8"/>
        <v>8925.155999999999</v>
      </c>
      <c r="L51" s="335"/>
    </row>
    <row r="52" spans="1:12" x14ac:dyDescent="0.2">
      <c r="A52" s="315" t="str">
        <f t="shared" si="0"/>
        <v>Viljandi Lasteaed Midrimaa</v>
      </c>
      <c r="B52" s="321" t="str">
        <f t="shared" si="3"/>
        <v>55</v>
      </c>
      <c r="C52" s="321" t="str">
        <f t="shared" si="4"/>
        <v>5511</v>
      </c>
      <c r="D52" s="333" t="s">
        <v>3</v>
      </c>
      <c r="E52" s="334" t="s">
        <v>4</v>
      </c>
      <c r="F52" s="324">
        <v>3391.16</v>
      </c>
      <c r="G52" s="324">
        <v>3777.06</v>
      </c>
      <c r="H52" s="324">
        <v>3816</v>
      </c>
      <c r="I52" s="324">
        <v>3617.9999999999995</v>
      </c>
      <c r="J52" s="324"/>
      <c r="K52" s="324">
        <f t="shared" si="8"/>
        <v>3617.9999999999995</v>
      </c>
      <c r="L52" s="335"/>
    </row>
    <row r="53" spans="1:12" x14ac:dyDescent="0.2">
      <c r="A53" s="315" t="str">
        <f t="shared" si="0"/>
        <v>Viljandi Lasteaed Midrimaa</v>
      </c>
      <c r="B53" s="321" t="str">
        <f t="shared" si="3"/>
        <v>55</v>
      </c>
      <c r="C53" s="321" t="str">
        <f t="shared" si="4"/>
        <v>5511</v>
      </c>
      <c r="D53" s="333" t="s">
        <v>5</v>
      </c>
      <c r="E53" s="334" t="s">
        <v>6</v>
      </c>
      <c r="F53" s="324">
        <v>5971.02</v>
      </c>
      <c r="G53" s="324">
        <v>5693.27</v>
      </c>
      <c r="H53" s="324">
        <v>5234.54</v>
      </c>
      <c r="I53" s="324">
        <v>4366.2626999999993</v>
      </c>
      <c r="J53" s="324"/>
      <c r="K53" s="324">
        <f t="shared" si="8"/>
        <v>4366.2626999999993</v>
      </c>
      <c r="L53" s="335"/>
    </row>
    <row r="54" spans="1:12" x14ac:dyDescent="0.2">
      <c r="A54" s="315" t="str">
        <f t="shared" si="0"/>
        <v>Viljandi Lasteaed Midrimaa</v>
      </c>
      <c r="B54" s="321" t="str">
        <f t="shared" si="3"/>
        <v>55</v>
      </c>
      <c r="C54" s="321" t="str">
        <f t="shared" si="4"/>
        <v>5511</v>
      </c>
      <c r="D54" s="333" t="s">
        <v>7</v>
      </c>
      <c r="E54" s="334" t="s">
        <v>8</v>
      </c>
      <c r="F54" s="324">
        <v>2379.63</v>
      </c>
      <c r="G54" s="324">
        <v>2370.11</v>
      </c>
      <c r="H54" s="324">
        <v>2750</v>
      </c>
      <c r="I54" s="324">
        <v>2763.7499999999995</v>
      </c>
      <c r="J54" s="324"/>
      <c r="K54" s="324">
        <f t="shared" si="8"/>
        <v>2763.7499999999995</v>
      </c>
      <c r="L54" s="335"/>
    </row>
    <row r="55" spans="1:12" x14ac:dyDescent="0.2">
      <c r="A55" s="315" t="str">
        <f t="shared" si="0"/>
        <v>Viljandi Lasteaed Midrimaa</v>
      </c>
      <c r="B55" s="321" t="str">
        <f t="shared" si="3"/>
        <v>55</v>
      </c>
      <c r="C55" s="321" t="str">
        <f t="shared" si="4"/>
        <v>5511</v>
      </c>
      <c r="D55" s="333" t="s">
        <v>9</v>
      </c>
      <c r="E55" s="334" t="s">
        <v>10</v>
      </c>
      <c r="F55" s="324">
        <v>1806.67</v>
      </c>
      <c r="G55" s="324">
        <v>1281.17</v>
      </c>
      <c r="H55" s="324">
        <v>1695</v>
      </c>
      <c r="I55" s="324">
        <v>1703.4749999999999</v>
      </c>
      <c r="J55" s="324"/>
      <c r="K55" s="324">
        <f t="shared" si="8"/>
        <v>1703.4749999999999</v>
      </c>
      <c r="L55" s="335"/>
    </row>
    <row r="56" spans="1:12" x14ac:dyDescent="0.2">
      <c r="A56" s="315" t="str">
        <f t="shared" si="0"/>
        <v>Viljandi Lasteaed Midrimaa</v>
      </c>
      <c r="B56" s="321" t="str">
        <f t="shared" si="3"/>
        <v>55</v>
      </c>
      <c r="C56" s="321" t="str">
        <f t="shared" si="4"/>
        <v>5511</v>
      </c>
      <c r="D56" s="333" t="s">
        <v>11</v>
      </c>
      <c r="E56" s="334" t="s">
        <v>12</v>
      </c>
      <c r="F56" s="324">
        <v>0</v>
      </c>
      <c r="G56" s="324">
        <v>0</v>
      </c>
      <c r="H56" s="324">
        <v>0</v>
      </c>
      <c r="I56" s="324">
        <v>0</v>
      </c>
      <c r="J56" s="324"/>
      <c r="K56" s="324">
        <f t="shared" si="8"/>
        <v>0</v>
      </c>
      <c r="L56" s="335"/>
    </row>
    <row r="57" spans="1:12" x14ac:dyDescent="0.2">
      <c r="A57" s="315" t="str">
        <f t="shared" si="0"/>
        <v>Viljandi Lasteaed Midrimaa</v>
      </c>
      <c r="B57" s="321" t="str">
        <f t="shared" si="3"/>
        <v>55</v>
      </c>
      <c r="C57" s="321" t="str">
        <f t="shared" si="4"/>
        <v>5511</v>
      </c>
      <c r="D57" s="333" t="s">
        <v>13</v>
      </c>
      <c r="E57" s="334" t="s">
        <v>14</v>
      </c>
      <c r="F57" s="324">
        <v>0</v>
      </c>
      <c r="G57" s="324">
        <v>0</v>
      </c>
      <c r="H57" s="324">
        <v>0</v>
      </c>
      <c r="I57" s="324">
        <v>0</v>
      </c>
      <c r="J57" s="324"/>
      <c r="K57" s="324">
        <f t="shared" si="8"/>
        <v>0</v>
      </c>
      <c r="L57" s="335"/>
    </row>
    <row r="58" spans="1:12" x14ac:dyDescent="0.2">
      <c r="A58" s="315" t="str">
        <f t="shared" si="0"/>
        <v>Viljandi Lasteaed Midrimaa</v>
      </c>
      <c r="B58" s="321" t="str">
        <f t="shared" si="3"/>
        <v>55</v>
      </c>
      <c r="C58" s="321" t="str">
        <f t="shared" si="4"/>
        <v>5511</v>
      </c>
      <c r="D58" s="333" t="s">
        <v>15</v>
      </c>
      <c r="E58" s="334" t="s">
        <v>16</v>
      </c>
      <c r="F58" s="324">
        <v>4197.3999999999996</v>
      </c>
      <c r="G58" s="324">
        <v>434.67</v>
      </c>
      <c r="H58" s="324">
        <v>1600</v>
      </c>
      <c r="I58" s="324">
        <v>1202.9849999999999</v>
      </c>
      <c r="J58" s="324"/>
      <c r="K58" s="324">
        <f t="shared" si="8"/>
        <v>1202.9849999999999</v>
      </c>
      <c r="L58" s="335"/>
    </row>
    <row r="59" spans="1:12" x14ac:dyDescent="0.2">
      <c r="A59" s="315" t="str">
        <f t="shared" si="0"/>
        <v>Viljandi Lasteaed Midrimaa</v>
      </c>
      <c r="B59" s="321"/>
      <c r="C59" s="321"/>
      <c r="D59" s="329" t="s">
        <v>857</v>
      </c>
      <c r="E59" s="330" t="s">
        <v>18</v>
      </c>
      <c r="F59" s="337">
        <f>SUM(F60:F64)</f>
        <v>0</v>
      </c>
      <c r="G59" s="337">
        <f t="shared" ref="G59:I59" si="20">SUM(G60:G64)</f>
        <v>0</v>
      </c>
      <c r="H59" s="337">
        <f t="shared" si="20"/>
        <v>0</v>
      </c>
      <c r="I59" s="337">
        <f t="shared" si="20"/>
        <v>0</v>
      </c>
      <c r="J59" s="337">
        <f t="shared" ref="J59" si="21">SUM(J61:J64)</f>
        <v>0</v>
      </c>
      <c r="K59" s="337">
        <f t="shared" si="8"/>
        <v>0</v>
      </c>
      <c r="L59" s="332"/>
    </row>
    <row r="60" spans="1:12" x14ac:dyDescent="0.2">
      <c r="A60" s="315"/>
      <c r="B60" s="321"/>
      <c r="C60" s="321"/>
      <c r="D60" s="333" t="s">
        <v>1629</v>
      </c>
      <c r="E60" s="334" t="s">
        <v>427</v>
      </c>
      <c r="F60" s="324">
        <v>0</v>
      </c>
      <c r="G60" s="324">
        <v>0</v>
      </c>
      <c r="H60" s="324">
        <v>0</v>
      </c>
      <c r="I60" s="324">
        <v>0</v>
      </c>
      <c r="J60" s="324"/>
      <c r="K60" s="324">
        <f t="shared" si="8"/>
        <v>0</v>
      </c>
      <c r="L60" s="335"/>
    </row>
    <row r="61" spans="1:12" x14ac:dyDescent="0.2">
      <c r="A61" s="315" t="str">
        <f t="shared" si="0"/>
        <v>Viljandi Lasteaed Midrimaa</v>
      </c>
      <c r="B61" s="321" t="str">
        <f t="shared" si="3"/>
        <v>55</v>
      </c>
      <c r="C61" s="321" t="str">
        <f t="shared" si="4"/>
        <v>5512</v>
      </c>
      <c r="D61" s="333" t="s">
        <v>19</v>
      </c>
      <c r="E61" s="334" t="s">
        <v>6</v>
      </c>
      <c r="F61" s="324">
        <v>0</v>
      </c>
      <c r="G61" s="324">
        <v>0</v>
      </c>
      <c r="H61" s="324">
        <v>0</v>
      </c>
      <c r="I61" s="324">
        <v>0</v>
      </c>
      <c r="J61" s="324"/>
      <c r="K61" s="324">
        <f t="shared" si="8"/>
        <v>0</v>
      </c>
      <c r="L61" s="335"/>
    </row>
    <row r="62" spans="1:12" x14ac:dyDescent="0.2">
      <c r="A62" s="315" t="str">
        <f t="shared" si="0"/>
        <v>Viljandi Lasteaed Midrimaa</v>
      </c>
      <c r="B62" s="321" t="str">
        <f t="shared" si="3"/>
        <v>55</v>
      </c>
      <c r="C62" s="321" t="str">
        <f t="shared" si="4"/>
        <v>5512</v>
      </c>
      <c r="D62" s="333" t="s">
        <v>20</v>
      </c>
      <c r="E62" s="334" t="s">
        <v>8</v>
      </c>
      <c r="F62" s="324">
        <v>0</v>
      </c>
      <c r="G62" s="324">
        <v>0</v>
      </c>
      <c r="H62" s="324">
        <v>0</v>
      </c>
      <c r="I62" s="324">
        <v>0</v>
      </c>
      <c r="J62" s="324"/>
      <c r="K62" s="324">
        <f t="shared" si="8"/>
        <v>0</v>
      </c>
      <c r="L62" s="335"/>
    </row>
    <row r="63" spans="1:12" x14ac:dyDescent="0.2">
      <c r="A63" s="315" t="str">
        <f t="shared" si="0"/>
        <v>Viljandi Lasteaed Midrimaa</v>
      </c>
      <c r="B63" s="321" t="str">
        <f t="shared" si="3"/>
        <v>55</v>
      </c>
      <c r="C63" s="321" t="str">
        <f t="shared" si="4"/>
        <v>5512</v>
      </c>
      <c r="D63" s="333" t="s">
        <v>21</v>
      </c>
      <c r="E63" s="334" t="s">
        <v>10</v>
      </c>
      <c r="F63" s="324">
        <v>0</v>
      </c>
      <c r="G63" s="324">
        <v>0</v>
      </c>
      <c r="H63" s="324">
        <v>0</v>
      </c>
      <c r="I63" s="324">
        <v>0</v>
      </c>
      <c r="J63" s="324"/>
      <c r="K63" s="324">
        <f t="shared" si="8"/>
        <v>0</v>
      </c>
      <c r="L63" s="335"/>
    </row>
    <row r="64" spans="1:12" x14ac:dyDescent="0.2">
      <c r="A64" s="315" t="str">
        <f t="shared" si="0"/>
        <v>Viljandi Lasteaed Midrimaa</v>
      </c>
      <c r="B64" s="321" t="str">
        <f t="shared" si="3"/>
        <v>55</v>
      </c>
      <c r="C64" s="321" t="str">
        <f t="shared" si="4"/>
        <v>5512</v>
      </c>
      <c r="D64" s="333" t="s">
        <v>22</v>
      </c>
      <c r="E64" s="334" t="s">
        <v>16</v>
      </c>
      <c r="F64" s="324">
        <v>0</v>
      </c>
      <c r="G64" s="324">
        <v>0</v>
      </c>
      <c r="H64" s="324">
        <v>0</v>
      </c>
      <c r="I64" s="324">
        <v>0</v>
      </c>
      <c r="J64" s="324"/>
      <c r="K64" s="324">
        <f t="shared" si="8"/>
        <v>0</v>
      </c>
      <c r="L64" s="335"/>
    </row>
    <row r="65" spans="1:12" x14ac:dyDescent="0.2">
      <c r="A65" s="315" t="str">
        <f t="shared" si="0"/>
        <v>Viljandi Lasteaed Midrimaa</v>
      </c>
      <c r="B65" s="321"/>
      <c r="C65" s="321"/>
      <c r="D65" s="329" t="s">
        <v>858</v>
      </c>
      <c r="E65" s="330" t="s">
        <v>24</v>
      </c>
      <c r="F65" s="337">
        <f t="shared" ref="F65:J65" si="22">SUM(F66:F71)</f>
        <v>704</v>
      </c>
      <c r="G65" s="337">
        <f t="shared" si="22"/>
        <v>639</v>
      </c>
      <c r="H65" s="337">
        <f t="shared" si="22"/>
        <v>639</v>
      </c>
      <c r="I65" s="337">
        <f t="shared" si="22"/>
        <v>642.19499999999994</v>
      </c>
      <c r="J65" s="337">
        <f t="shared" si="22"/>
        <v>0</v>
      </c>
      <c r="K65" s="337">
        <f t="shared" si="8"/>
        <v>642.19499999999994</v>
      </c>
      <c r="L65" s="332"/>
    </row>
    <row r="66" spans="1:12" x14ac:dyDescent="0.2">
      <c r="A66" s="315" t="str">
        <f t="shared" si="0"/>
        <v>Viljandi Lasteaed Midrimaa</v>
      </c>
      <c r="B66" s="321" t="str">
        <f t="shared" si="3"/>
        <v>55</v>
      </c>
      <c r="C66" s="321" t="str">
        <f t="shared" si="4"/>
        <v>5513</v>
      </c>
      <c r="D66" s="333" t="s">
        <v>25</v>
      </c>
      <c r="E66" s="334" t="s">
        <v>26</v>
      </c>
      <c r="F66" s="324">
        <v>0</v>
      </c>
      <c r="G66" s="324">
        <v>0</v>
      </c>
      <c r="H66" s="324">
        <v>0</v>
      </c>
      <c r="I66" s="324">
        <v>0</v>
      </c>
      <c r="J66" s="324"/>
      <c r="K66" s="324">
        <f t="shared" si="8"/>
        <v>0</v>
      </c>
      <c r="L66" s="335"/>
    </row>
    <row r="67" spans="1:12" x14ac:dyDescent="0.2">
      <c r="A67" s="315" t="str">
        <f t="shared" si="0"/>
        <v>Viljandi Lasteaed Midrimaa</v>
      </c>
      <c r="B67" s="321" t="str">
        <f t="shared" si="3"/>
        <v>55</v>
      </c>
      <c r="C67" s="321" t="str">
        <f t="shared" si="4"/>
        <v>5513</v>
      </c>
      <c r="D67" s="333" t="s">
        <v>27</v>
      </c>
      <c r="E67" s="334" t="s">
        <v>28</v>
      </c>
      <c r="F67" s="324">
        <v>0</v>
      </c>
      <c r="G67" s="324">
        <v>0</v>
      </c>
      <c r="H67" s="324">
        <v>0</v>
      </c>
      <c r="I67" s="324">
        <v>0</v>
      </c>
      <c r="J67" s="324"/>
      <c r="K67" s="324">
        <f t="shared" si="8"/>
        <v>0</v>
      </c>
      <c r="L67" s="335"/>
    </row>
    <row r="68" spans="1:12" x14ac:dyDescent="0.2">
      <c r="A68" s="315" t="str">
        <f t="shared" si="0"/>
        <v>Viljandi Lasteaed Midrimaa</v>
      </c>
      <c r="B68" s="321" t="str">
        <f t="shared" si="3"/>
        <v>55</v>
      </c>
      <c r="C68" s="321" t="str">
        <f t="shared" si="4"/>
        <v>5513</v>
      </c>
      <c r="D68" s="333" t="s">
        <v>29</v>
      </c>
      <c r="E68" s="334" t="s">
        <v>12</v>
      </c>
      <c r="F68" s="324">
        <v>0</v>
      </c>
      <c r="G68" s="324">
        <v>0</v>
      </c>
      <c r="H68" s="324">
        <v>0</v>
      </c>
      <c r="I68" s="324">
        <v>0</v>
      </c>
      <c r="J68" s="324"/>
      <c r="K68" s="324">
        <f t="shared" si="8"/>
        <v>0</v>
      </c>
      <c r="L68" s="335"/>
    </row>
    <row r="69" spans="1:12" x14ac:dyDescent="0.2">
      <c r="A69" s="315" t="str">
        <f t="shared" si="0"/>
        <v>Viljandi Lasteaed Midrimaa</v>
      </c>
      <c r="B69" s="321" t="str">
        <f t="shared" si="3"/>
        <v>55</v>
      </c>
      <c r="C69" s="321" t="str">
        <f t="shared" si="4"/>
        <v>5513</v>
      </c>
      <c r="D69" s="333" t="s">
        <v>30</v>
      </c>
      <c r="E69" s="334" t="s">
        <v>14</v>
      </c>
      <c r="F69" s="324">
        <v>0</v>
      </c>
      <c r="G69" s="324">
        <v>0</v>
      </c>
      <c r="H69" s="324">
        <v>0</v>
      </c>
      <c r="I69" s="324">
        <v>0</v>
      </c>
      <c r="J69" s="324"/>
      <c r="K69" s="324">
        <f t="shared" si="8"/>
        <v>0</v>
      </c>
      <c r="L69" s="335"/>
    </row>
    <row r="70" spans="1:12" x14ac:dyDescent="0.2">
      <c r="A70" s="315" t="str">
        <f t="shared" si="0"/>
        <v>Viljandi Lasteaed Midrimaa</v>
      </c>
      <c r="B70" s="321" t="str">
        <f t="shared" si="3"/>
        <v>55</v>
      </c>
      <c r="C70" s="321" t="str">
        <f t="shared" si="4"/>
        <v>5513</v>
      </c>
      <c r="D70" s="333" t="s">
        <v>31</v>
      </c>
      <c r="E70" s="334" t="s">
        <v>799</v>
      </c>
      <c r="F70" s="324">
        <v>704</v>
      </c>
      <c r="G70" s="324">
        <v>639</v>
      </c>
      <c r="H70" s="324">
        <v>639</v>
      </c>
      <c r="I70" s="324">
        <v>642.19499999999994</v>
      </c>
      <c r="J70" s="324"/>
      <c r="K70" s="324">
        <f t="shared" si="8"/>
        <v>642.19499999999994</v>
      </c>
      <c r="L70" s="335"/>
    </row>
    <row r="71" spans="1:12" x14ac:dyDescent="0.2">
      <c r="A71" s="315" t="str">
        <f t="shared" si="0"/>
        <v>Viljandi Lasteaed Midrimaa</v>
      </c>
      <c r="B71" s="321" t="str">
        <f t="shared" si="3"/>
        <v>55</v>
      </c>
      <c r="C71" s="321" t="str">
        <f t="shared" si="4"/>
        <v>5513</v>
      </c>
      <c r="D71" s="333" t="s">
        <v>33</v>
      </c>
      <c r="E71" s="334" t="s">
        <v>34</v>
      </c>
      <c r="F71" s="324">
        <v>0</v>
      </c>
      <c r="G71" s="324">
        <v>0</v>
      </c>
      <c r="H71" s="324">
        <v>0</v>
      </c>
      <c r="I71" s="324">
        <v>0</v>
      </c>
      <c r="J71" s="324"/>
      <c r="K71" s="324">
        <f t="shared" si="8"/>
        <v>0</v>
      </c>
      <c r="L71" s="335"/>
    </row>
    <row r="72" spans="1:12" x14ac:dyDescent="0.2">
      <c r="A72" s="315" t="str">
        <f t="shared" si="0"/>
        <v>Viljandi Lasteaed Midrimaa</v>
      </c>
      <c r="B72" s="321"/>
      <c r="C72" s="321"/>
      <c r="D72" s="329" t="s">
        <v>859</v>
      </c>
      <c r="E72" s="330" t="s">
        <v>36</v>
      </c>
      <c r="F72" s="337">
        <f t="shared" ref="F72:J72" si="23">SUM(F73:F78)</f>
        <v>820.33999999999992</v>
      </c>
      <c r="G72" s="337">
        <f t="shared" si="23"/>
        <v>920.73</v>
      </c>
      <c r="H72" s="337">
        <f t="shared" si="23"/>
        <v>982.43000000000006</v>
      </c>
      <c r="I72" s="337">
        <f t="shared" si="23"/>
        <v>987.34214999999995</v>
      </c>
      <c r="J72" s="337">
        <f t="shared" si="23"/>
        <v>0</v>
      </c>
      <c r="K72" s="337">
        <f t="shared" si="8"/>
        <v>987.34214999999995</v>
      </c>
      <c r="L72" s="332"/>
    </row>
    <row r="73" spans="1:12" x14ac:dyDescent="0.2">
      <c r="A73" s="315" t="str">
        <f t="shared" si="0"/>
        <v>Viljandi Lasteaed Midrimaa</v>
      </c>
      <c r="B73" s="321" t="str">
        <f t="shared" si="3"/>
        <v>55</v>
      </c>
      <c r="C73" s="321" t="str">
        <f t="shared" si="4"/>
        <v>5514</v>
      </c>
      <c r="D73" s="333" t="s">
        <v>37</v>
      </c>
      <c r="E73" s="334" t="s">
        <v>38</v>
      </c>
      <c r="F73" s="324">
        <v>0</v>
      </c>
      <c r="G73" s="324">
        <v>67.08</v>
      </c>
      <c r="H73" s="324">
        <v>0</v>
      </c>
      <c r="I73" s="324">
        <v>0</v>
      </c>
      <c r="J73" s="324"/>
      <c r="K73" s="324">
        <f t="shared" si="8"/>
        <v>0</v>
      </c>
      <c r="L73" s="335"/>
    </row>
    <row r="74" spans="1:12" x14ac:dyDescent="0.2">
      <c r="A74" s="315" t="str">
        <f t="shared" si="0"/>
        <v>Viljandi Lasteaed Midrimaa</v>
      </c>
      <c r="B74" s="321" t="str">
        <f t="shared" si="3"/>
        <v>55</v>
      </c>
      <c r="C74" s="321" t="str">
        <f t="shared" si="4"/>
        <v>5514</v>
      </c>
      <c r="D74" s="333" t="s">
        <v>39</v>
      </c>
      <c r="E74" s="334" t="s">
        <v>40</v>
      </c>
      <c r="F74" s="324">
        <v>0</v>
      </c>
      <c r="G74" s="324">
        <v>32.020000000000003</v>
      </c>
      <c r="H74" s="324">
        <v>0</v>
      </c>
      <c r="I74" s="324">
        <v>0</v>
      </c>
      <c r="J74" s="324"/>
      <c r="K74" s="324">
        <f t="shared" si="8"/>
        <v>0</v>
      </c>
      <c r="L74" s="335"/>
    </row>
    <row r="75" spans="1:12" x14ac:dyDescent="0.2">
      <c r="A75" s="315" t="str">
        <f t="shared" si="0"/>
        <v>Viljandi Lasteaed Midrimaa</v>
      </c>
      <c r="B75" s="321" t="str">
        <f t="shared" si="3"/>
        <v>55</v>
      </c>
      <c r="C75" s="321" t="str">
        <f t="shared" si="4"/>
        <v>5514</v>
      </c>
      <c r="D75" s="333" t="s">
        <v>41</v>
      </c>
      <c r="E75" s="334" t="s">
        <v>42</v>
      </c>
      <c r="F75" s="324">
        <v>367.88</v>
      </c>
      <c r="G75" s="324">
        <v>276.27</v>
      </c>
      <c r="H75" s="324">
        <v>138.43</v>
      </c>
      <c r="I75" s="324">
        <v>139.12215</v>
      </c>
      <c r="J75" s="324"/>
      <c r="K75" s="324">
        <f t="shared" si="8"/>
        <v>139.12215</v>
      </c>
      <c r="L75" s="335"/>
    </row>
    <row r="76" spans="1:12" s="303" customFormat="1" x14ac:dyDescent="0.2">
      <c r="A76" s="315" t="str">
        <f t="shared" ref="A76:A152" si="24">+$E$1</f>
        <v>Viljandi Lasteaed Midrimaa</v>
      </c>
      <c r="B76" s="321" t="str">
        <f t="shared" si="3"/>
        <v>55</v>
      </c>
      <c r="C76" s="321" t="str">
        <f t="shared" si="4"/>
        <v>5514</v>
      </c>
      <c r="D76" s="341" t="s">
        <v>43</v>
      </c>
      <c r="E76" s="342" t="s">
        <v>44</v>
      </c>
      <c r="F76" s="324">
        <v>417.46</v>
      </c>
      <c r="G76" s="324">
        <v>545.36</v>
      </c>
      <c r="H76" s="324">
        <v>651</v>
      </c>
      <c r="I76" s="324">
        <v>654.25499999999988</v>
      </c>
      <c r="J76" s="324"/>
      <c r="K76" s="324">
        <f t="shared" si="8"/>
        <v>654.25499999999988</v>
      </c>
      <c r="L76" s="343"/>
    </row>
    <row r="77" spans="1:12" x14ac:dyDescent="0.2">
      <c r="A77" s="315" t="str">
        <f t="shared" si="24"/>
        <v>Viljandi Lasteaed Midrimaa</v>
      </c>
      <c r="B77" s="321" t="str">
        <f t="shared" ref="B77:B150" si="25">LEFT(D77,2)</f>
        <v>55</v>
      </c>
      <c r="C77" s="321" t="str">
        <f t="shared" ref="C77:C150" si="26">LEFT(D77,4)</f>
        <v>5514</v>
      </c>
      <c r="D77" s="333" t="s">
        <v>45</v>
      </c>
      <c r="E77" s="334" t="s">
        <v>46</v>
      </c>
      <c r="F77" s="324">
        <v>0</v>
      </c>
      <c r="G77" s="324">
        <v>0</v>
      </c>
      <c r="H77" s="324">
        <v>193</v>
      </c>
      <c r="I77" s="324">
        <v>193.96499999999997</v>
      </c>
      <c r="J77" s="324"/>
      <c r="K77" s="324">
        <f t="shared" ref="K77:K113" si="27">SUM(I77:J77)</f>
        <v>193.96499999999997</v>
      </c>
      <c r="L77" s="335"/>
    </row>
    <row r="78" spans="1:12" x14ac:dyDescent="0.2">
      <c r="A78" s="315" t="str">
        <f t="shared" si="24"/>
        <v>Viljandi Lasteaed Midrimaa</v>
      </c>
      <c r="B78" s="321" t="str">
        <f t="shared" si="25"/>
        <v>55</v>
      </c>
      <c r="C78" s="321" t="str">
        <f t="shared" si="26"/>
        <v>5514</v>
      </c>
      <c r="D78" s="333" t="s">
        <v>47</v>
      </c>
      <c r="E78" s="334" t="s">
        <v>48</v>
      </c>
      <c r="F78" s="324">
        <v>35</v>
      </c>
      <c r="G78" s="324">
        <v>0</v>
      </c>
      <c r="H78" s="324">
        <v>0</v>
      </c>
      <c r="I78" s="324">
        <v>0</v>
      </c>
      <c r="J78" s="324"/>
      <c r="K78" s="324">
        <f t="shared" si="27"/>
        <v>0</v>
      </c>
      <c r="L78" s="335"/>
    </row>
    <row r="79" spans="1:12" x14ac:dyDescent="0.2">
      <c r="A79" s="315" t="str">
        <f t="shared" si="24"/>
        <v>Viljandi Lasteaed Midrimaa</v>
      </c>
      <c r="B79" s="321"/>
      <c r="C79" s="321"/>
      <c r="D79" s="329" t="s">
        <v>860</v>
      </c>
      <c r="E79" s="330" t="s">
        <v>50</v>
      </c>
      <c r="F79" s="337">
        <f t="shared" ref="F79:J79" si="28">SUM(F80:F85)</f>
        <v>1038.92</v>
      </c>
      <c r="G79" s="337">
        <v>5618.61</v>
      </c>
      <c r="H79" s="337">
        <f>SUM(H80:H85)</f>
        <v>4153</v>
      </c>
      <c r="I79" s="337">
        <f>SUM(I80:I85)</f>
        <v>1214.04</v>
      </c>
      <c r="J79" s="337">
        <f t="shared" si="28"/>
        <v>0</v>
      </c>
      <c r="K79" s="337">
        <f t="shared" si="27"/>
        <v>1214.04</v>
      </c>
      <c r="L79" s="332"/>
    </row>
    <row r="80" spans="1:12" x14ac:dyDescent="0.2">
      <c r="A80" s="315" t="str">
        <f t="shared" si="24"/>
        <v>Viljandi Lasteaed Midrimaa</v>
      </c>
      <c r="B80" s="321" t="str">
        <f t="shared" si="25"/>
        <v>55</v>
      </c>
      <c r="C80" s="321" t="str">
        <f t="shared" si="26"/>
        <v>5515</v>
      </c>
      <c r="D80" s="333" t="s">
        <v>51</v>
      </c>
      <c r="E80" s="334" t="s">
        <v>52</v>
      </c>
      <c r="F80" s="324">
        <v>0</v>
      </c>
      <c r="G80" s="324">
        <v>3165.47</v>
      </c>
      <c r="H80" s="324">
        <v>569</v>
      </c>
      <c r="I80" s="324">
        <v>571.84499999999991</v>
      </c>
      <c r="J80" s="324"/>
      <c r="K80" s="324">
        <f t="shared" si="27"/>
        <v>571.84499999999991</v>
      </c>
      <c r="L80" s="335"/>
    </row>
    <row r="81" spans="1:12" x14ac:dyDescent="0.2">
      <c r="A81" s="315" t="str">
        <f t="shared" si="24"/>
        <v>Viljandi Lasteaed Midrimaa</v>
      </c>
      <c r="B81" s="321" t="str">
        <f t="shared" si="25"/>
        <v>55</v>
      </c>
      <c r="C81" s="321" t="str">
        <f t="shared" si="26"/>
        <v>5515</v>
      </c>
      <c r="D81" s="333" t="s">
        <v>53</v>
      </c>
      <c r="E81" s="334" t="s">
        <v>54</v>
      </c>
      <c r="F81" s="324">
        <v>194</v>
      </c>
      <c r="G81" s="324">
        <v>1966.72</v>
      </c>
      <c r="H81" s="324">
        <v>1945</v>
      </c>
      <c r="I81" s="324">
        <v>0</v>
      </c>
      <c r="J81" s="324"/>
      <c r="K81" s="324">
        <f t="shared" si="27"/>
        <v>0</v>
      </c>
      <c r="L81" s="335"/>
    </row>
    <row r="82" spans="1:12" x14ac:dyDescent="0.2">
      <c r="A82" s="315" t="str">
        <f t="shared" si="24"/>
        <v>Viljandi Lasteaed Midrimaa</v>
      </c>
      <c r="B82" s="321" t="str">
        <f t="shared" si="25"/>
        <v>55</v>
      </c>
      <c r="C82" s="321" t="str">
        <f t="shared" si="26"/>
        <v>5515</v>
      </c>
      <c r="D82" s="333" t="s">
        <v>70</v>
      </c>
      <c r="E82" s="334" t="s">
        <v>71</v>
      </c>
      <c r="F82" s="324">
        <v>288.12</v>
      </c>
      <c r="G82" s="324">
        <v>337.29</v>
      </c>
      <c r="H82" s="324">
        <v>639</v>
      </c>
      <c r="I82" s="324">
        <v>642.19499999999994</v>
      </c>
      <c r="J82" s="324"/>
      <c r="K82" s="324">
        <f t="shared" si="27"/>
        <v>642.19499999999994</v>
      </c>
      <c r="L82" s="335"/>
    </row>
    <row r="83" spans="1:12" x14ac:dyDescent="0.2">
      <c r="A83" s="315" t="str">
        <f t="shared" si="24"/>
        <v>Viljandi Lasteaed Midrimaa</v>
      </c>
      <c r="B83" s="321" t="str">
        <f t="shared" si="25"/>
        <v>55</v>
      </c>
      <c r="C83" s="321" t="str">
        <f t="shared" si="26"/>
        <v>5515</v>
      </c>
      <c r="D83" s="333" t="s">
        <v>72</v>
      </c>
      <c r="E83" s="334" t="s">
        <v>73</v>
      </c>
      <c r="F83" s="324">
        <v>0</v>
      </c>
      <c r="G83" s="324">
        <v>0</v>
      </c>
      <c r="H83" s="324">
        <v>0</v>
      </c>
      <c r="I83" s="324">
        <v>0</v>
      </c>
      <c r="J83" s="324"/>
      <c r="K83" s="324">
        <f t="shared" si="27"/>
        <v>0</v>
      </c>
      <c r="L83" s="335"/>
    </row>
    <row r="84" spans="1:12" x14ac:dyDescent="0.2">
      <c r="A84" s="315" t="str">
        <f t="shared" si="24"/>
        <v>Viljandi Lasteaed Midrimaa</v>
      </c>
      <c r="B84" s="321" t="str">
        <f t="shared" si="25"/>
        <v>55</v>
      </c>
      <c r="C84" s="321" t="str">
        <f t="shared" si="26"/>
        <v>5515</v>
      </c>
      <c r="D84" s="333" t="s">
        <v>74</v>
      </c>
      <c r="E84" s="334" t="s">
        <v>75</v>
      </c>
      <c r="F84" s="324">
        <v>0</v>
      </c>
      <c r="G84" s="324">
        <v>0</v>
      </c>
      <c r="H84" s="324">
        <v>0</v>
      </c>
      <c r="I84" s="324">
        <v>0</v>
      </c>
      <c r="J84" s="324"/>
      <c r="K84" s="324">
        <f t="shared" si="27"/>
        <v>0</v>
      </c>
      <c r="L84" s="335"/>
    </row>
    <row r="85" spans="1:12" x14ac:dyDescent="0.2">
      <c r="A85" s="315" t="str">
        <f t="shared" si="24"/>
        <v>Viljandi Lasteaed Midrimaa</v>
      </c>
      <c r="B85" s="321" t="str">
        <f t="shared" si="25"/>
        <v>55</v>
      </c>
      <c r="C85" s="321" t="str">
        <f t="shared" si="26"/>
        <v>5515</v>
      </c>
      <c r="D85" s="333" t="s">
        <v>76</v>
      </c>
      <c r="E85" s="334" t="s">
        <v>77</v>
      </c>
      <c r="F85" s="324">
        <v>556.79999999999995</v>
      </c>
      <c r="G85" s="324">
        <v>149.13</v>
      </c>
      <c r="H85" s="324">
        <v>1000</v>
      </c>
      <c r="I85" s="324">
        <v>0</v>
      </c>
      <c r="J85" s="324"/>
      <c r="K85" s="324">
        <f t="shared" si="27"/>
        <v>0</v>
      </c>
      <c r="L85" s="335"/>
    </row>
    <row r="86" spans="1:12" x14ac:dyDescent="0.2">
      <c r="A86" s="315" t="str">
        <f t="shared" si="24"/>
        <v>Viljandi Lasteaed Midrimaa</v>
      </c>
      <c r="B86" s="321" t="str">
        <f t="shared" si="25"/>
        <v>55</v>
      </c>
      <c r="C86" s="321" t="str">
        <f t="shared" si="26"/>
        <v>5516</v>
      </c>
      <c r="D86" s="322" t="s">
        <v>78</v>
      </c>
      <c r="E86" s="344" t="s">
        <v>79</v>
      </c>
      <c r="F86" s="345">
        <v>0</v>
      </c>
      <c r="G86" s="324">
        <v>0</v>
      </c>
      <c r="H86" s="324">
        <v>0</v>
      </c>
      <c r="I86" s="324">
        <v>0</v>
      </c>
      <c r="J86" s="345"/>
      <c r="K86" s="324">
        <f t="shared" si="27"/>
        <v>0</v>
      </c>
      <c r="L86" s="325"/>
    </row>
    <row r="87" spans="1:12" x14ac:dyDescent="0.2">
      <c r="A87" s="315" t="str">
        <f t="shared" si="24"/>
        <v>Viljandi Lasteaed Midrimaa</v>
      </c>
      <c r="B87" s="321" t="str">
        <f t="shared" si="25"/>
        <v>55</v>
      </c>
      <c r="C87" s="321" t="str">
        <f t="shared" si="26"/>
        <v>5521</v>
      </c>
      <c r="D87" s="322" t="s">
        <v>80</v>
      </c>
      <c r="E87" s="323" t="s">
        <v>81</v>
      </c>
      <c r="F87" s="345">
        <v>32655.309999999998</v>
      </c>
      <c r="G87" s="345">
        <v>39128.57</v>
      </c>
      <c r="H87" s="345">
        <v>51632</v>
      </c>
      <c r="I87" s="345">
        <v>51890.159999999996</v>
      </c>
      <c r="J87" s="345"/>
      <c r="K87" s="324">
        <f t="shared" si="27"/>
        <v>51890.159999999996</v>
      </c>
      <c r="L87" s="325"/>
    </row>
    <row r="88" spans="1:12" x14ac:dyDescent="0.2">
      <c r="A88" s="315" t="str">
        <f t="shared" si="24"/>
        <v>Viljandi Lasteaed Midrimaa</v>
      </c>
      <c r="B88" s="321"/>
      <c r="C88" s="321"/>
      <c r="D88" s="329" t="s">
        <v>861</v>
      </c>
      <c r="E88" s="330" t="s">
        <v>83</v>
      </c>
      <c r="F88" s="337">
        <f t="shared" ref="F88:J88" si="29">SUM(F89:F91)</f>
        <v>2279.0699999999997</v>
      </c>
      <c r="G88" s="337">
        <f t="shared" si="29"/>
        <v>1639.27</v>
      </c>
      <c r="H88" s="337">
        <f t="shared" si="29"/>
        <v>1945.3400000000001</v>
      </c>
      <c r="I88" s="337">
        <f t="shared" si="29"/>
        <v>1558.0916999999999</v>
      </c>
      <c r="J88" s="337">
        <f t="shared" si="29"/>
        <v>0</v>
      </c>
      <c r="K88" s="337">
        <f t="shared" si="27"/>
        <v>1558.0916999999999</v>
      </c>
      <c r="L88" s="332"/>
    </row>
    <row r="89" spans="1:12" x14ac:dyDescent="0.2">
      <c r="A89" s="315" t="str">
        <f t="shared" si="24"/>
        <v>Viljandi Lasteaed Midrimaa</v>
      </c>
      <c r="B89" s="321" t="str">
        <f t="shared" si="25"/>
        <v>55</v>
      </c>
      <c r="C89" s="321" t="str">
        <f t="shared" si="26"/>
        <v>5522</v>
      </c>
      <c r="D89" s="333" t="s">
        <v>84</v>
      </c>
      <c r="E89" s="334" t="s">
        <v>85</v>
      </c>
      <c r="F89" s="324">
        <v>1650.11</v>
      </c>
      <c r="G89" s="324">
        <v>1432.32</v>
      </c>
      <c r="H89" s="324">
        <v>1316.3400000000001</v>
      </c>
      <c r="I89" s="324">
        <v>1322.9217000000001</v>
      </c>
      <c r="J89" s="324"/>
      <c r="K89" s="324">
        <f t="shared" si="27"/>
        <v>1322.9217000000001</v>
      </c>
      <c r="L89" s="335"/>
    </row>
    <row r="90" spans="1:12" x14ac:dyDescent="0.2">
      <c r="A90" s="315" t="str">
        <f t="shared" si="24"/>
        <v>Viljandi Lasteaed Midrimaa</v>
      </c>
      <c r="B90" s="321" t="str">
        <f t="shared" si="25"/>
        <v>55</v>
      </c>
      <c r="C90" s="321" t="str">
        <f t="shared" si="26"/>
        <v>5522</v>
      </c>
      <c r="D90" s="333" t="s">
        <v>86</v>
      </c>
      <c r="E90" s="334" t="s">
        <v>87</v>
      </c>
      <c r="F90" s="324">
        <v>63.8</v>
      </c>
      <c r="G90" s="324">
        <v>63.99</v>
      </c>
      <c r="H90" s="324">
        <v>64</v>
      </c>
      <c r="I90" s="324">
        <v>64.319999999999993</v>
      </c>
      <c r="J90" s="324"/>
      <c r="K90" s="324">
        <f t="shared" si="27"/>
        <v>64.319999999999993</v>
      </c>
      <c r="L90" s="335"/>
    </row>
    <row r="91" spans="1:12" x14ac:dyDescent="0.2">
      <c r="A91" s="315" t="str">
        <f t="shared" si="24"/>
        <v>Viljandi Lasteaed Midrimaa</v>
      </c>
      <c r="B91" s="321" t="str">
        <f t="shared" si="25"/>
        <v>55</v>
      </c>
      <c r="C91" s="321" t="str">
        <f t="shared" si="26"/>
        <v>5522</v>
      </c>
      <c r="D91" s="333" t="s">
        <v>88</v>
      </c>
      <c r="E91" s="334" t="s">
        <v>89</v>
      </c>
      <c r="F91" s="324">
        <v>565.16</v>
      </c>
      <c r="G91" s="324">
        <v>142.96</v>
      </c>
      <c r="H91" s="324">
        <v>565</v>
      </c>
      <c r="I91" s="324">
        <v>170.85</v>
      </c>
      <c r="J91" s="324"/>
      <c r="K91" s="324">
        <f t="shared" si="27"/>
        <v>170.85</v>
      </c>
      <c r="L91" s="335"/>
    </row>
    <row r="92" spans="1:12" x14ac:dyDescent="0.2">
      <c r="A92" s="315" t="str">
        <f t="shared" si="24"/>
        <v>Viljandi Lasteaed Midrimaa</v>
      </c>
      <c r="B92" s="321" t="str">
        <f t="shared" si="25"/>
        <v>55</v>
      </c>
      <c r="C92" s="321" t="str">
        <f t="shared" si="26"/>
        <v>5523</v>
      </c>
      <c r="D92" s="322" t="s">
        <v>90</v>
      </c>
      <c r="E92" s="323" t="s">
        <v>91</v>
      </c>
      <c r="F92" s="324">
        <v>0</v>
      </c>
      <c r="G92" s="324">
        <v>0</v>
      </c>
      <c r="H92" s="324">
        <v>0</v>
      </c>
      <c r="I92" s="324">
        <v>0</v>
      </c>
      <c r="J92" s="324"/>
      <c r="K92" s="324">
        <f t="shared" si="27"/>
        <v>0</v>
      </c>
      <c r="L92" s="325"/>
    </row>
    <row r="93" spans="1:12" x14ac:dyDescent="0.2">
      <c r="A93" s="315" t="str">
        <f t="shared" si="24"/>
        <v>Viljandi Lasteaed Midrimaa</v>
      </c>
      <c r="B93" s="321"/>
      <c r="C93" s="321"/>
      <c r="D93" s="329" t="s">
        <v>862</v>
      </c>
      <c r="E93" s="330" t="s">
        <v>93</v>
      </c>
      <c r="F93" s="337">
        <f>SUM(F94:F98)</f>
        <v>4299.63</v>
      </c>
      <c r="G93" s="337">
        <f t="shared" ref="G93:I93" si="30">SUM(G94:G98)</f>
        <v>4341.3599999999997</v>
      </c>
      <c r="H93" s="337">
        <f t="shared" si="30"/>
        <v>5733</v>
      </c>
      <c r="I93" s="337">
        <f t="shared" si="30"/>
        <v>5733</v>
      </c>
      <c r="J93" s="337">
        <f>SUM(J94:J98)</f>
        <v>0</v>
      </c>
      <c r="K93" s="337">
        <f t="shared" si="27"/>
        <v>5733</v>
      </c>
      <c r="L93" s="332"/>
    </row>
    <row r="94" spans="1:12" x14ac:dyDescent="0.2">
      <c r="A94" s="315" t="str">
        <f t="shared" si="24"/>
        <v>Viljandi Lasteaed Midrimaa</v>
      </c>
      <c r="B94" s="321" t="str">
        <f t="shared" si="25"/>
        <v>55</v>
      </c>
      <c r="C94" s="321" t="str">
        <f t="shared" si="26"/>
        <v>5524</v>
      </c>
      <c r="D94" s="333" t="s">
        <v>94</v>
      </c>
      <c r="E94" s="334" t="s">
        <v>95</v>
      </c>
      <c r="F94" s="324">
        <v>0</v>
      </c>
      <c r="G94" s="324">
        <v>0</v>
      </c>
      <c r="H94" s="324">
        <v>0</v>
      </c>
      <c r="I94" s="324">
        <v>0</v>
      </c>
      <c r="J94" s="324"/>
      <c r="K94" s="324">
        <f t="shared" si="27"/>
        <v>0</v>
      </c>
      <c r="L94" s="335"/>
    </row>
    <row r="95" spans="1:12" x14ac:dyDescent="0.2">
      <c r="A95" s="315" t="str">
        <f t="shared" si="24"/>
        <v>Viljandi Lasteaed Midrimaa</v>
      </c>
      <c r="B95" s="321" t="str">
        <f t="shared" si="25"/>
        <v>55</v>
      </c>
      <c r="C95" s="321" t="str">
        <f t="shared" si="26"/>
        <v>5524</v>
      </c>
      <c r="D95" s="333" t="s">
        <v>96</v>
      </c>
      <c r="E95" s="334" t="s">
        <v>97</v>
      </c>
      <c r="F95" s="324">
        <v>0</v>
      </c>
      <c r="G95" s="324">
        <v>0</v>
      </c>
      <c r="H95" s="324">
        <v>0</v>
      </c>
      <c r="I95" s="324">
        <v>0</v>
      </c>
      <c r="J95" s="324"/>
      <c r="K95" s="324">
        <f t="shared" si="27"/>
        <v>0</v>
      </c>
      <c r="L95" s="335"/>
    </row>
    <row r="96" spans="1:12" x14ac:dyDescent="0.2">
      <c r="A96" s="315" t="str">
        <f t="shared" si="24"/>
        <v>Viljandi Lasteaed Midrimaa</v>
      </c>
      <c r="B96" s="321" t="str">
        <f t="shared" si="25"/>
        <v>55</v>
      </c>
      <c r="C96" s="321" t="str">
        <f t="shared" si="26"/>
        <v>5524</v>
      </c>
      <c r="D96" s="333" t="s">
        <v>98</v>
      </c>
      <c r="E96" s="334" t="s">
        <v>99</v>
      </c>
      <c r="F96" s="324">
        <v>4299.63</v>
      </c>
      <c r="G96" s="324">
        <v>4341.3599999999997</v>
      </c>
      <c r="H96" s="324">
        <v>5733</v>
      </c>
      <c r="I96" s="324">
        <v>5733</v>
      </c>
      <c r="J96" s="324"/>
      <c r="K96" s="324">
        <f t="shared" si="27"/>
        <v>5733</v>
      </c>
      <c r="L96" s="335"/>
    </row>
    <row r="97" spans="1:12" x14ac:dyDescent="0.2">
      <c r="A97" s="315" t="str">
        <f t="shared" si="24"/>
        <v>Viljandi Lasteaed Midrimaa</v>
      </c>
      <c r="B97" s="321" t="str">
        <f t="shared" si="25"/>
        <v>55</v>
      </c>
      <c r="C97" s="321" t="str">
        <f t="shared" si="26"/>
        <v>5524</v>
      </c>
      <c r="D97" s="333" t="s">
        <v>100</v>
      </c>
      <c r="E97" s="334" t="s">
        <v>101</v>
      </c>
      <c r="F97" s="324">
        <v>0</v>
      </c>
      <c r="G97" s="324">
        <v>0</v>
      </c>
      <c r="H97" s="324">
        <v>0</v>
      </c>
      <c r="I97" s="324">
        <v>0</v>
      </c>
      <c r="J97" s="324"/>
      <c r="K97" s="324">
        <f t="shared" si="27"/>
        <v>0</v>
      </c>
      <c r="L97" s="335"/>
    </row>
    <row r="98" spans="1:12" x14ac:dyDescent="0.2">
      <c r="A98" s="315" t="str">
        <f t="shared" si="24"/>
        <v>Viljandi Lasteaed Midrimaa</v>
      </c>
      <c r="B98" s="321" t="str">
        <f t="shared" si="25"/>
        <v>55</v>
      </c>
      <c r="C98" s="321" t="str">
        <f t="shared" si="26"/>
        <v>5524</v>
      </c>
      <c r="D98" s="333" t="s">
        <v>102</v>
      </c>
      <c r="E98" s="334" t="s">
        <v>103</v>
      </c>
      <c r="F98" s="324">
        <v>0</v>
      </c>
      <c r="G98" s="324">
        <v>0</v>
      </c>
      <c r="H98" s="324">
        <v>0</v>
      </c>
      <c r="I98" s="324">
        <v>0</v>
      </c>
      <c r="J98" s="324"/>
      <c r="K98" s="324">
        <f t="shared" si="27"/>
        <v>0</v>
      </c>
      <c r="L98" s="335"/>
    </row>
    <row r="99" spans="1:12" x14ac:dyDescent="0.2">
      <c r="A99" s="315" t="str">
        <f t="shared" si="24"/>
        <v>Viljandi Lasteaed Midrimaa</v>
      </c>
      <c r="B99" s="321" t="str">
        <f t="shared" si="25"/>
        <v>55</v>
      </c>
      <c r="C99" s="321" t="str">
        <f t="shared" si="26"/>
        <v>5525</v>
      </c>
      <c r="D99" s="322" t="s">
        <v>104</v>
      </c>
      <c r="E99" s="323" t="s">
        <v>844</v>
      </c>
      <c r="F99" s="345">
        <v>86.53</v>
      </c>
      <c r="G99" s="345">
        <v>0</v>
      </c>
      <c r="H99" s="345">
        <v>43</v>
      </c>
      <c r="I99" s="345">
        <v>117.58499999999999</v>
      </c>
      <c r="J99" s="345"/>
      <c r="K99" s="345">
        <f t="shared" si="27"/>
        <v>117.58499999999999</v>
      </c>
      <c r="L99" s="576"/>
    </row>
    <row r="100" spans="1:12" x14ac:dyDescent="0.2">
      <c r="A100" s="315"/>
      <c r="B100" s="321"/>
      <c r="C100" s="321"/>
      <c r="D100" s="329" t="s">
        <v>259</v>
      </c>
      <c r="E100" s="330" t="s">
        <v>1616</v>
      </c>
      <c r="F100" s="337">
        <f>SUM(F101:F102)</f>
        <v>0</v>
      </c>
      <c r="G100" s="337">
        <f t="shared" ref="G100:I100" si="31">SUM(G101:G102)</f>
        <v>0</v>
      </c>
      <c r="H100" s="337">
        <f t="shared" si="31"/>
        <v>0</v>
      </c>
      <c r="I100" s="337">
        <f t="shared" si="31"/>
        <v>0</v>
      </c>
      <c r="J100" s="337">
        <f>SUM(J101:J102)</f>
        <v>0</v>
      </c>
      <c r="K100" s="337">
        <f t="shared" ref="K100" si="32">SUM(K101:K102)</f>
        <v>0</v>
      </c>
      <c r="L100" s="576"/>
    </row>
    <row r="101" spans="1:12" x14ac:dyDescent="0.2">
      <c r="A101" s="315" t="str">
        <f t="shared" si="24"/>
        <v>Viljandi Lasteaed Midrimaa</v>
      </c>
      <c r="B101" s="321" t="str">
        <f t="shared" si="25"/>
        <v>55</v>
      </c>
      <c r="C101" s="321" t="str">
        <f t="shared" si="26"/>
        <v>5526</v>
      </c>
      <c r="D101" s="627" t="s">
        <v>106</v>
      </c>
      <c r="E101" s="336" t="s">
        <v>107</v>
      </c>
      <c r="F101" s="324">
        <v>0</v>
      </c>
      <c r="G101" s="324">
        <v>0</v>
      </c>
      <c r="H101" s="324">
        <v>0</v>
      </c>
      <c r="I101" s="324">
        <v>0</v>
      </c>
      <c r="J101" s="324"/>
      <c r="K101" s="324">
        <f t="shared" si="27"/>
        <v>0</v>
      </c>
      <c r="L101" s="576"/>
    </row>
    <row r="102" spans="1:12" x14ac:dyDescent="0.2">
      <c r="A102" s="315"/>
      <c r="B102" s="321"/>
      <c r="C102" s="321"/>
      <c r="D102" s="627" t="s">
        <v>1617</v>
      </c>
      <c r="E102" s="336" t="s">
        <v>1657</v>
      </c>
      <c r="F102" s="324">
        <v>0</v>
      </c>
      <c r="G102" s="324">
        <v>0</v>
      </c>
      <c r="H102" s="324">
        <v>0</v>
      </c>
      <c r="I102" s="324">
        <v>0</v>
      </c>
      <c r="J102" s="324"/>
      <c r="K102" s="324">
        <f t="shared" si="27"/>
        <v>0</v>
      </c>
      <c r="L102" s="576"/>
    </row>
    <row r="103" spans="1:12" x14ac:dyDescent="0.2">
      <c r="A103" s="315" t="str">
        <f t="shared" si="24"/>
        <v>Viljandi Lasteaed Midrimaa</v>
      </c>
      <c r="B103" s="321" t="str">
        <f t="shared" si="25"/>
        <v>55</v>
      </c>
      <c r="C103" s="321" t="str">
        <f t="shared" si="26"/>
        <v>5539</v>
      </c>
      <c r="D103" s="322" t="s">
        <v>108</v>
      </c>
      <c r="E103" s="323" t="s">
        <v>845</v>
      </c>
      <c r="F103" s="345">
        <v>0</v>
      </c>
      <c r="G103" s="345">
        <v>0</v>
      </c>
      <c r="H103" s="345">
        <v>0</v>
      </c>
      <c r="I103" s="345">
        <v>0</v>
      </c>
      <c r="J103" s="345"/>
      <c r="K103" s="345">
        <f t="shared" si="27"/>
        <v>0</v>
      </c>
      <c r="L103" s="576"/>
    </row>
    <row r="104" spans="1:12" x14ac:dyDescent="0.2">
      <c r="A104" s="315" t="str">
        <f t="shared" si="24"/>
        <v>Viljandi Lasteaed Midrimaa</v>
      </c>
      <c r="B104" s="321" t="str">
        <f t="shared" si="25"/>
        <v>55</v>
      </c>
      <c r="C104" s="321" t="str">
        <f t="shared" si="26"/>
        <v>5540</v>
      </c>
      <c r="D104" s="322" t="s">
        <v>110</v>
      </c>
      <c r="E104" s="323" t="s">
        <v>111</v>
      </c>
      <c r="F104" s="345">
        <v>0</v>
      </c>
      <c r="G104" s="345">
        <v>0</v>
      </c>
      <c r="H104" s="345">
        <v>0</v>
      </c>
      <c r="I104" s="345">
        <v>0</v>
      </c>
      <c r="J104" s="345"/>
      <c r="K104" s="345">
        <f t="shared" si="27"/>
        <v>0</v>
      </c>
      <c r="L104" s="576"/>
    </row>
    <row r="105" spans="1:12" ht="13.5" x14ac:dyDescent="0.25">
      <c r="A105" s="315" t="str">
        <f t="shared" si="24"/>
        <v>Viljandi Lasteaed Midrimaa</v>
      </c>
      <c r="B105" s="321"/>
      <c r="C105" s="321"/>
      <c r="D105" s="326" t="s">
        <v>189</v>
      </c>
      <c r="E105" s="327" t="s">
        <v>188</v>
      </c>
      <c r="F105" s="319">
        <f>F106+F107</f>
        <v>0</v>
      </c>
      <c r="G105" s="319">
        <f t="shared" ref="G105:I105" si="33">G106+G107</f>
        <v>0</v>
      </c>
      <c r="H105" s="319">
        <f t="shared" si="33"/>
        <v>0</v>
      </c>
      <c r="I105" s="319">
        <f t="shared" si="33"/>
        <v>0</v>
      </c>
      <c r="J105" s="319">
        <f>J106+J107</f>
        <v>0</v>
      </c>
      <c r="K105" s="337">
        <f t="shared" si="27"/>
        <v>0</v>
      </c>
      <c r="L105" s="577"/>
    </row>
    <row r="106" spans="1:12" x14ac:dyDescent="0.2">
      <c r="A106" s="315" t="str">
        <f t="shared" si="24"/>
        <v>Viljandi Lasteaed Midrimaa</v>
      </c>
      <c r="B106" s="321" t="str">
        <f t="shared" si="25"/>
        <v>60</v>
      </c>
      <c r="C106" s="321" t="str">
        <f t="shared" si="26"/>
        <v>6011</v>
      </c>
      <c r="D106" s="322" t="s">
        <v>112</v>
      </c>
      <c r="E106" s="323" t="s">
        <v>113</v>
      </c>
      <c r="F106" s="345">
        <v>0</v>
      </c>
      <c r="G106" s="324">
        <v>0</v>
      </c>
      <c r="H106" s="324">
        <v>0</v>
      </c>
      <c r="I106" s="324">
        <v>0</v>
      </c>
      <c r="J106" s="345"/>
      <c r="K106" s="324">
        <f t="shared" si="27"/>
        <v>0</v>
      </c>
      <c r="L106" s="576"/>
    </row>
    <row r="107" spans="1:12" x14ac:dyDescent="0.2">
      <c r="A107" s="315" t="str">
        <f t="shared" si="24"/>
        <v>Viljandi Lasteaed Midrimaa</v>
      </c>
      <c r="B107" s="321" t="str">
        <f t="shared" si="25"/>
        <v>65</v>
      </c>
      <c r="C107" s="321" t="str">
        <f t="shared" si="26"/>
        <v>6502</v>
      </c>
      <c r="D107" s="322" t="s">
        <v>114</v>
      </c>
      <c r="E107" s="323" t="s">
        <v>115</v>
      </c>
      <c r="F107" s="345">
        <v>0</v>
      </c>
      <c r="G107" s="324">
        <v>0</v>
      </c>
      <c r="H107" s="324">
        <v>0</v>
      </c>
      <c r="I107" s="324">
        <v>0</v>
      </c>
      <c r="J107" s="345"/>
      <c r="K107" s="324">
        <f t="shared" si="27"/>
        <v>0</v>
      </c>
      <c r="L107" s="576"/>
    </row>
    <row r="108" spans="1:12" ht="13.5" x14ac:dyDescent="0.25">
      <c r="A108" s="315" t="str">
        <f t="shared" si="24"/>
        <v>Viljandi Lasteaed Midrimaa</v>
      </c>
      <c r="B108" s="321"/>
      <c r="C108" s="321"/>
      <c r="D108" s="326" t="s">
        <v>181</v>
      </c>
      <c r="E108" s="346" t="s">
        <v>179</v>
      </c>
      <c r="F108" s="319">
        <f>F109+F110+F111</f>
        <v>0</v>
      </c>
      <c r="G108" s="319">
        <f t="shared" ref="G108:I108" si="34">G109+G110+G111</f>
        <v>0</v>
      </c>
      <c r="H108" s="319">
        <f t="shared" si="34"/>
        <v>0</v>
      </c>
      <c r="I108" s="319">
        <f t="shared" si="34"/>
        <v>0</v>
      </c>
      <c r="J108" s="319">
        <f>J109+J110+J111</f>
        <v>0</v>
      </c>
      <c r="K108" s="337">
        <f t="shared" si="27"/>
        <v>0</v>
      </c>
      <c r="L108" s="578"/>
    </row>
    <row r="109" spans="1:12" x14ac:dyDescent="0.2">
      <c r="A109" s="315" t="str">
        <f t="shared" si="24"/>
        <v>Viljandi Lasteaed Midrimaa</v>
      </c>
      <c r="B109" s="321" t="str">
        <f t="shared" si="25"/>
        <v>15</v>
      </c>
      <c r="C109" s="321" t="str">
        <f t="shared" si="26"/>
        <v>1551</v>
      </c>
      <c r="D109" s="322" t="s">
        <v>116</v>
      </c>
      <c r="E109" s="323" t="s">
        <v>117</v>
      </c>
      <c r="F109" s="324">
        <v>0</v>
      </c>
      <c r="G109" s="324">
        <v>0</v>
      </c>
      <c r="H109" s="324">
        <v>0</v>
      </c>
      <c r="I109" s="324">
        <v>0</v>
      </c>
      <c r="J109" s="324"/>
      <c r="K109" s="324">
        <f t="shared" si="27"/>
        <v>0</v>
      </c>
      <c r="L109" s="576"/>
    </row>
    <row r="110" spans="1:12" x14ac:dyDescent="0.2">
      <c r="A110" s="315" t="str">
        <f t="shared" si="24"/>
        <v>Viljandi Lasteaed Midrimaa</v>
      </c>
      <c r="B110" s="321" t="str">
        <f t="shared" si="25"/>
        <v>15</v>
      </c>
      <c r="C110" s="321" t="str">
        <f t="shared" si="26"/>
        <v>1554</v>
      </c>
      <c r="D110" s="322" t="s">
        <v>118</v>
      </c>
      <c r="E110" s="323" t="s">
        <v>119</v>
      </c>
      <c r="F110" s="324">
        <v>0</v>
      </c>
      <c r="G110" s="324">
        <v>0</v>
      </c>
      <c r="H110" s="324">
        <v>0</v>
      </c>
      <c r="I110" s="324">
        <v>0</v>
      </c>
      <c r="J110" s="324"/>
      <c r="K110" s="324">
        <f t="shared" si="27"/>
        <v>0</v>
      </c>
      <c r="L110" s="576"/>
    </row>
    <row r="111" spans="1:12" x14ac:dyDescent="0.2">
      <c r="A111" s="315" t="str">
        <f t="shared" si="24"/>
        <v>Viljandi Lasteaed Midrimaa</v>
      </c>
      <c r="B111" s="321" t="str">
        <f t="shared" si="25"/>
        <v>15</v>
      </c>
      <c r="C111" s="321" t="str">
        <f t="shared" si="26"/>
        <v>1555</v>
      </c>
      <c r="D111" s="322" t="s">
        <v>120</v>
      </c>
      <c r="E111" s="323" t="s">
        <v>125</v>
      </c>
      <c r="F111" s="324">
        <v>0</v>
      </c>
      <c r="G111" s="324">
        <v>0</v>
      </c>
      <c r="H111" s="324">
        <v>0</v>
      </c>
      <c r="I111" s="324">
        <v>0</v>
      </c>
      <c r="J111" s="324"/>
      <c r="K111" s="324">
        <f t="shared" si="27"/>
        <v>0</v>
      </c>
      <c r="L111" s="576"/>
    </row>
    <row r="112" spans="1:12" ht="13.5" x14ac:dyDescent="0.25">
      <c r="A112" s="315" t="str">
        <f t="shared" si="24"/>
        <v>Viljandi Lasteaed Midrimaa</v>
      </c>
      <c r="B112" s="321" t="str">
        <f t="shared" si="25"/>
        <v/>
      </c>
      <c r="C112" s="321" t="str">
        <f t="shared" si="26"/>
        <v/>
      </c>
      <c r="D112" s="347"/>
      <c r="E112" s="327" t="s">
        <v>182</v>
      </c>
      <c r="F112" s="319">
        <f>F113</f>
        <v>0</v>
      </c>
      <c r="G112" s="319">
        <f t="shared" ref="G112:I112" si="35">G113</f>
        <v>0</v>
      </c>
      <c r="H112" s="319">
        <f t="shared" si="35"/>
        <v>0</v>
      </c>
      <c r="I112" s="319">
        <f t="shared" si="35"/>
        <v>0</v>
      </c>
      <c r="J112" s="319">
        <f>J113</f>
        <v>0</v>
      </c>
      <c r="K112" s="337">
        <f t="shared" si="27"/>
        <v>0</v>
      </c>
      <c r="L112" s="577"/>
    </row>
    <row r="113" spans="1:12" x14ac:dyDescent="0.2">
      <c r="A113" s="315" t="str">
        <f t="shared" si="24"/>
        <v>Viljandi Lasteaed Midrimaa</v>
      </c>
      <c r="B113" s="321" t="str">
        <f t="shared" si="25"/>
        <v>20</v>
      </c>
      <c r="C113" s="321" t="str">
        <f t="shared" si="26"/>
        <v>2082</v>
      </c>
      <c r="D113" s="322" t="s">
        <v>988</v>
      </c>
      <c r="E113" s="323" t="s">
        <v>127</v>
      </c>
      <c r="F113" s="324">
        <v>0</v>
      </c>
      <c r="G113" s="324">
        <v>0</v>
      </c>
      <c r="H113" s="324">
        <v>0</v>
      </c>
      <c r="I113" s="324">
        <v>0</v>
      </c>
      <c r="J113" s="324"/>
      <c r="K113" s="324">
        <f t="shared" si="27"/>
        <v>0</v>
      </c>
      <c r="L113" s="576"/>
    </row>
    <row r="114" spans="1:12" x14ac:dyDescent="0.2">
      <c r="A114" s="315" t="str">
        <f t="shared" si="24"/>
        <v>Viljandi Lasteaed Midrimaa</v>
      </c>
      <c r="B114" s="321" t="str">
        <f t="shared" si="25"/>
        <v/>
      </c>
      <c r="C114" s="321" t="str">
        <f t="shared" si="26"/>
        <v/>
      </c>
      <c r="D114" s="348"/>
      <c r="E114" s="349" t="s">
        <v>128</v>
      </c>
      <c r="F114" s="350">
        <f>F4+F5+F6+F7+F8+F10+F17+F18+F19+F20+F21+F22+F26+F31+F41+F44+F48+F59+F65+F72+F79+F86+F87+F88+F92+F93+F99+F100+F103+F104+F106+F107+F108+F112</f>
        <v>464087.09000000008</v>
      </c>
      <c r="G114" s="350">
        <f t="shared" ref="G114:I114" si="36">G4+G5+G6+G7+G8+G10+G17+G18+G19+G20+G21+G22+G26+G31+G41+G44+G48+G59+G65+G72+G79+G86+G87+G88+G92+G93+G99+G100+G103+G104+G106+G107+G108+G112</f>
        <v>510856.64999999991</v>
      </c>
      <c r="H114" s="350">
        <f t="shared" si="36"/>
        <v>568770.47</v>
      </c>
      <c r="I114" s="350">
        <f t="shared" si="36"/>
        <v>563638.36254999996</v>
      </c>
      <c r="J114" s="350">
        <f>J4+J10+J17+J18+J19+J20+J21+J22+J26+J31+J41+J44+J48+J59+J65+J72+J79+J86+J87+J88+J92+J93+J99+J101+J103+J104+J106+J107+J110+J111+J112</f>
        <v>0</v>
      </c>
      <c r="K114" s="350">
        <f t="shared" ref="K114:K152" si="37">+I114+J114</f>
        <v>563638.36254999996</v>
      </c>
      <c r="L114" s="351"/>
    </row>
    <row r="115" spans="1:12" x14ac:dyDescent="0.2">
      <c r="A115" s="315" t="str">
        <f t="shared" si="24"/>
        <v>Viljandi Lasteaed Midrimaa</v>
      </c>
      <c r="B115" s="321" t="str">
        <f t="shared" si="25"/>
        <v/>
      </c>
      <c r="C115" s="321" t="str">
        <f t="shared" si="26"/>
        <v/>
      </c>
      <c r="D115" s="348"/>
      <c r="E115" s="349"/>
      <c r="F115" s="349"/>
      <c r="G115" s="349"/>
      <c r="H115" s="349"/>
      <c r="I115" s="349"/>
      <c r="J115" s="349"/>
      <c r="K115" s="349"/>
      <c r="L115" s="351"/>
    </row>
    <row r="116" spans="1:12" x14ac:dyDescent="0.2">
      <c r="A116" s="315" t="str">
        <f t="shared" si="24"/>
        <v>Viljandi Lasteaed Midrimaa</v>
      </c>
      <c r="B116" s="321" t="str">
        <f t="shared" si="25"/>
        <v/>
      </c>
      <c r="C116" s="321" t="str">
        <f t="shared" si="26"/>
        <v/>
      </c>
      <c r="D116" s="348"/>
      <c r="E116" s="349"/>
      <c r="F116" s="349"/>
      <c r="G116" s="349"/>
      <c r="H116" s="349"/>
      <c r="I116" s="349"/>
      <c r="J116" s="349"/>
      <c r="K116" s="349"/>
      <c r="L116" s="351"/>
    </row>
    <row r="117" spans="1:12" x14ac:dyDescent="0.2">
      <c r="A117" s="315" t="str">
        <f t="shared" si="24"/>
        <v>Viljandi Lasteaed Midrimaa</v>
      </c>
      <c r="B117" s="321" t="str">
        <f t="shared" si="25"/>
        <v/>
      </c>
      <c r="C117" s="321" t="str">
        <f t="shared" si="26"/>
        <v/>
      </c>
      <c r="D117" s="352"/>
      <c r="E117" s="330" t="s">
        <v>129</v>
      </c>
      <c r="F117" s="353">
        <f>F118+F144+F151</f>
        <v>77470.36</v>
      </c>
      <c r="G117" s="353">
        <f t="shared" ref="G117:I117" si="38">G118+G144+G151</f>
        <v>95870.76999999999</v>
      </c>
      <c r="H117" s="353">
        <f t="shared" si="38"/>
        <v>108443.15499999998</v>
      </c>
      <c r="I117" s="353">
        <f t="shared" si="38"/>
        <v>108443.15499999998</v>
      </c>
      <c r="J117" s="353">
        <f>J118+J144+J151</f>
        <v>0</v>
      </c>
      <c r="K117" s="353">
        <f t="shared" si="37"/>
        <v>108443.15499999998</v>
      </c>
      <c r="L117" s="332"/>
    </row>
    <row r="118" spans="1:12" x14ac:dyDescent="0.2">
      <c r="A118" s="315" t="str">
        <f t="shared" si="24"/>
        <v>Viljandi Lasteaed Midrimaa</v>
      </c>
      <c r="B118" s="321"/>
      <c r="C118" s="321"/>
      <c r="D118" s="352" t="s">
        <v>156</v>
      </c>
      <c r="E118" s="354" t="s">
        <v>130</v>
      </c>
      <c r="F118" s="355">
        <f>SUM(F119:F143)</f>
        <v>77470.36</v>
      </c>
      <c r="G118" s="355">
        <f t="shared" ref="G118:I118" si="39">SUM(G119:G143)</f>
        <v>95870.76999999999</v>
      </c>
      <c r="H118" s="355">
        <f t="shared" si="39"/>
        <v>108443.15499999998</v>
      </c>
      <c r="I118" s="355">
        <f t="shared" si="39"/>
        <v>108443.15499999998</v>
      </c>
      <c r="J118" s="355">
        <f>SUM(J119:J143)</f>
        <v>0</v>
      </c>
      <c r="K118" s="355">
        <f t="shared" si="37"/>
        <v>108443.15499999998</v>
      </c>
      <c r="L118" s="356"/>
    </row>
    <row r="119" spans="1:12" x14ac:dyDescent="0.2">
      <c r="A119" s="315" t="str">
        <f t="shared" si="24"/>
        <v>Viljandi Lasteaed Midrimaa</v>
      </c>
      <c r="B119" s="321" t="str">
        <f t="shared" si="25"/>
        <v>32</v>
      </c>
      <c r="C119" s="321" t="str">
        <f t="shared" si="26"/>
        <v>3220</v>
      </c>
      <c r="D119" s="333" t="s">
        <v>1589</v>
      </c>
      <c r="E119" s="334" t="s">
        <v>166</v>
      </c>
      <c r="F119" s="324">
        <v>46711.38</v>
      </c>
      <c r="G119" s="324">
        <v>55242.400000000001</v>
      </c>
      <c r="H119" s="324">
        <v>60781.404999999992</v>
      </c>
      <c r="I119" s="324">
        <v>60781.404999999992</v>
      </c>
      <c r="J119" s="324"/>
      <c r="K119" s="324">
        <f t="shared" si="37"/>
        <v>60781.404999999992</v>
      </c>
      <c r="L119" s="335"/>
    </row>
    <row r="120" spans="1:12" x14ac:dyDescent="0.2">
      <c r="A120" s="315" t="str">
        <f t="shared" si="24"/>
        <v>Viljandi Lasteaed Midrimaa</v>
      </c>
      <c r="B120" s="321" t="str">
        <f t="shared" si="25"/>
        <v>32</v>
      </c>
      <c r="C120" s="321" t="str">
        <f t="shared" si="26"/>
        <v>3220</v>
      </c>
      <c r="D120" s="333" t="s">
        <v>1590</v>
      </c>
      <c r="E120" s="334" t="s">
        <v>838</v>
      </c>
      <c r="F120" s="324">
        <v>28871.1</v>
      </c>
      <c r="G120" s="324">
        <v>38350.720000000001</v>
      </c>
      <c r="H120" s="324">
        <v>46178.549999999996</v>
      </c>
      <c r="I120" s="324">
        <v>46178.549999999996</v>
      </c>
      <c r="J120" s="324"/>
      <c r="K120" s="324">
        <f t="shared" si="37"/>
        <v>46178.549999999996</v>
      </c>
      <c r="L120" s="335"/>
    </row>
    <row r="121" spans="1:12" x14ac:dyDescent="0.2">
      <c r="A121" s="315" t="str">
        <f t="shared" si="24"/>
        <v>Viljandi Lasteaed Midrimaa</v>
      </c>
      <c r="B121" s="321" t="str">
        <f t="shared" si="25"/>
        <v>32</v>
      </c>
      <c r="C121" s="321" t="str">
        <f t="shared" si="26"/>
        <v>3220</v>
      </c>
      <c r="D121" s="333" t="s">
        <v>1591</v>
      </c>
      <c r="E121" s="334" t="s">
        <v>839</v>
      </c>
      <c r="F121" s="324">
        <v>1887.8799999999999</v>
      </c>
      <c r="G121" s="324">
        <v>2247.25</v>
      </c>
      <c r="H121" s="324">
        <v>1483.2</v>
      </c>
      <c r="I121" s="324">
        <v>1483.2</v>
      </c>
      <c r="J121" s="324"/>
      <c r="K121" s="324">
        <f t="shared" si="37"/>
        <v>1483.2</v>
      </c>
      <c r="L121" s="335"/>
    </row>
    <row r="122" spans="1:12" x14ac:dyDescent="0.2">
      <c r="A122" s="315" t="str">
        <f t="shared" si="24"/>
        <v>Viljandi Lasteaed Midrimaa</v>
      </c>
      <c r="B122" s="321" t="str">
        <f t="shared" si="25"/>
        <v>32</v>
      </c>
      <c r="C122" s="321" t="str">
        <f t="shared" si="26"/>
        <v>3220</v>
      </c>
      <c r="D122" s="333" t="s">
        <v>1592</v>
      </c>
      <c r="E122" s="334" t="s">
        <v>840</v>
      </c>
      <c r="F122" s="324">
        <v>0</v>
      </c>
      <c r="G122" s="324">
        <v>0</v>
      </c>
      <c r="H122" s="324">
        <v>0</v>
      </c>
      <c r="I122" s="324">
        <v>0</v>
      </c>
      <c r="J122" s="324"/>
      <c r="K122" s="324">
        <f t="shared" si="37"/>
        <v>0</v>
      </c>
      <c r="L122" s="335"/>
    </row>
    <row r="123" spans="1:12" x14ac:dyDescent="0.2">
      <c r="A123" s="315" t="str">
        <f t="shared" si="24"/>
        <v>Viljandi Lasteaed Midrimaa</v>
      </c>
      <c r="B123" s="321" t="str">
        <f t="shared" si="25"/>
        <v>32</v>
      </c>
      <c r="C123" s="321" t="str">
        <f t="shared" si="26"/>
        <v>3220</v>
      </c>
      <c r="D123" s="333" t="s">
        <v>1593</v>
      </c>
      <c r="E123" s="334" t="s">
        <v>841</v>
      </c>
      <c r="F123" s="324">
        <v>0</v>
      </c>
      <c r="G123" s="324">
        <v>0</v>
      </c>
      <c r="H123" s="324">
        <v>0</v>
      </c>
      <c r="I123" s="324">
        <v>0</v>
      </c>
      <c r="J123" s="324"/>
      <c r="K123" s="324">
        <f t="shared" si="37"/>
        <v>0</v>
      </c>
      <c r="L123" s="335"/>
    </row>
    <row r="124" spans="1:12" x14ac:dyDescent="0.2">
      <c r="A124" s="315" t="str">
        <f t="shared" si="24"/>
        <v>Viljandi Lasteaed Midrimaa</v>
      </c>
      <c r="B124" s="321" t="str">
        <f t="shared" si="25"/>
        <v>32</v>
      </c>
      <c r="C124" s="321" t="str">
        <f t="shared" si="26"/>
        <v>3220</v>
      </c>
      <c r="D124" s="333" t="s">
        <v>1594</v>
      </c>
      <c r="E124" s="334" t="s">
        <v>842</v>
      </c>
      <c r="F124" s="324">
        <v>0</v>
      </c>
      <c r="G124" s="324">
        <v>0</v>
      </c>
      <c r="H124" s="324">
        <v>0</v>
      </c>
      <c r="I124" s="324">
        <v>0</v>
      </c>
      <c r="J124" s="324"/>
      <c r="K124" s="324">
        <f t="shared" si="37"/>
        <v>0</v>
      </c>
      <c r="L124" s="335"/>
    </row>
    <row r="125" spans="1:12" x14ac:dyDescent="0.2">
      <c r="A125" s="315" t="str">
        <f t="shared" si="24"/>
        <v>Viljandi Lasteaed Midrimaa</v>
      </c>
      <c r="B125" s="321" t="str">
        <f t="shared" si="25"/>
        <v>32</v>
      </c>
      <c r="C125" s="321" t="str">
        <f t="shared" si="26"/>
        <v>3220</v>
      </c>
      <c r="D125" s="333" t="s">
        <v>1595</v>
      </c>
      <c r="E125" s="334" t="s">
        <v>843</v>
      </c>
      <c r="F125" s="324">
        <v>0</v>
      </c>
      <c r="G125" s="324">
        <v>30.4</v>
      </c>
      <c r="H125" s="324">
        <v>0</v>
      </c>
      <c r="I125" s="324">
        <v>0</v>
      </c>
      <c r="J125" s="324"/>
      <c r="K125" s="324">
        <f t="shared" si="37"/>
        <v>0</v>
      </c>
      <c r="L125" s="335"/>
    </row>
    <row r="126" spans="1:12" x14ac:dyDescent="0.2">
      <c r="A126" s="315" t="str">
        <f t="shared" si="24"/>
        <v>Viljandi Lasteaed Midrimaa</v>
      </c>
      <c r="B126" s="321" t="str">
        <f t="shared" si="25"/>
        <v>32</v>
      </c>
      <c r="C126" s="321" t="str">
        <f t="shared" si="26"/>
        <v>3221</v>
      </c>
      <c r="D126" s="333" t="s">
        <v>1609</v>
      </c>
      <c r="E126" s="334" t="s">
        <v>969</v>
      </c>
      <c r="F126" s="324">
        <v>0</v>
      </c>
      <c r="G126" s="324">
        <v>0</v>
      </c>
      <c r="H126" s="324">
        <v>0</v>
      </c>
      <c r="I126" s="324">
        <v>0</v>
      </c>
      <c r="J126" s="324"/>
      <c r="K126" s="324">
        <f t="shared" si="37"/>
        <v>0</v>
      </c>
      <c r="L126" s="335"/>
    </row>
    <row r="127" spans="1:12" x14ac:dyDescent="0.2">
      <c r="A127" s="315" t="str">
        <f t="shared" si="24"/>
        <v>Viljandi Lasteaed Midrimaa</v>
      </c>
      <c r="B127" s="321" t="str">
        <f t="shared" si="25"/>
        <v>32</v>
      </c>
      <c r="C127" s="321" t="str">
        <f t="shared" si="26"/>
        <v>3221</v>
      </c>
      <c r="D127" s="333" t="s">
        <v>1610</v>
      </c>
      <c r="E127" s="334" t="s">
        <v>970</v>
      </c>
      <c r="F127" s="324">
        <v>0</v>
      </c>
      <c r="G127" s="324">
        <v>0</v>
      </c>
      <c r="H127" s="324">
        <v>0</v>
      </c>
      <c r="I127" s="324">
        <v>0</v>
      </c>
      <c r="J127" s="324"/>
      <c r="K127" s="324">
        <f t="shared" si="37"/>
        <v>0</v>
      </c>
      <c r="L127" s="335"/>
    </row>
    <row r="128" spans="1:12" x14ac:dyDescent="0.2">
      <c r="A128" s="315" t="str">
        <f t="shared" si="24"/>
        <v>Viljandi Lasteaed Midrimaa</v>
      </c>
      <c r="B128" s="321" t="str">
        <f t="shared" si="25"/>
        <v>32</v>
      </c>
      <c r="C128" s="321" t="str">
        <f t="shared" si="26"/>
        <v>3221</v>
      </c>
      <c r="D128" s="333" t="s">
        <v>1611</v>
      </c>
      <c r="E128" s="334" t="s">
        <v>971</v>
      </c>
      <c r="F128" s="324">
        <v>0</v>
      </c>
      <c r="G128" s="324">
        <v>0</v>
      </c>
      <c r="H128" s="324">
        <v>0</v>
      </c>
      <c r="I128" s="324">
        <v>0</v>
      </c>
      <c r="J128" s="324"/>
      <c r="K128" s="324">
        <f t="shared" si="37"/>
        <v>0</v>
      </c>
      <c r="L128" s="335"/>
    </row>
    <row r="129" spans="1:12" x14ac:dyDescent="0.2">
      <c r="A129" s="315" t="str">
        <f t="shared" si="24"/>
        <v>Viljandi Lasteaed Midrimaa</v>
      </c>
      <c r="B129" s="321" t="str">
        <f t="shared" si="25"/>
        <v>32</v>
      </c>
      <c r="C129" s="321" t="str">
        <f t="shared" si="26"/>
        <v>3221</v>
      </c>
      <c r="D129" s="333" t="s">
        <v>1603</v>
      </c>
      <c r="E129" s="334" t="s">
        <v>972</v>
      </c>
      <c r="F129" s="324">
        <v>0</v>
      </c>
      <c r="G129" s="324">
        <v>0</v>
      </c>
      <c r="H129" s="324">
        <v>0</v>
      </c>
      <c r="I129" s="324">
        <v>0</v>
      </c>
      <c r="J129" s="324"/>
      <c r="K129" s="324">
        <f t="shared" si="37"/>
        <v>0</v>
      </c>
      <c r="L129" s="335"/>
    </row>
    <row r="130" spans="1:12" x14ac:dyDescent="0.2">
      <c r="A130" s="315" t="str">
        <f t="shared" si="24"/>
        <v>Viljandi Lasteaed Midrimaa</v>
      </c>
      <c r="B130" s="321" t="str">
        <f t="shared" si="25"/>
        <v>32</v>
      </c>
      <c r="C130" s="321" t="str">
        <f t="shared" si="26"/>
        <v>3221</v>
      </c>
      <c r="D130" s="333" t="s">
        <v>1612</v>
      </c>
      <c r="E130" s="334" t="s">
        <v>973</v>
      </c>
      <c r="F130" s="324">
        <v>0</v>
      </c>
      <c r="G130" s="324">
        <v>0</v>
      </c>
      <c r="H130" s="324">
        <v>0</v>
      </c>
      <c r="I130" s="324">
        <v>0</v>
      </c>
      <c r="J130" s="324"/>
      <c r="K130" s="324">
        <f t="shared" si="37"/>
        <v>0</v>
      </c>
      <c r="L130" s="335"/>
    </row>
    <row r="131" spans="1:12" x14ac:dyDescent="0.2">
      <c r="A131" s="315" t="str">
        <f t="shared" si="24"/>
        <v>Viljandi Lasteaed Midrimaa</v>
      </c>
      <c r="B131" s="321" t="str">
        <f t="shared" si="25"/>
        <v>32</v>
      </c>
      <c r="C131" s="321" t="str">
        <f t="shared" si="26"/>
        <v>3221</v>
      </c>
      <c r="D131" s="333" t="s">
        <v>1613</v>
      </c>
      <c r="E131" s="334" t="s">
        <v>974</v>
      </c>
      <c r="F131" s="324">
        <v>0</v>
      </c>
      <c r="G131" s="324">
        <v>0</v>
      </c>
      <c r="H131" s="324">
        <v>0</v>
      </c>
      <c r="I131" s="324">
        <v>0</v>
      </c>
      <c r="J131" s="324"/>
      <c r="K131" s="324">
        <f t="shared" si="37"/>
        <v>0</v>
      </c>
      <c r="L131" s="335"/>
    </row>
    <row r="132" spans="1:12" x14ac:dyDescent="0.2">
      <c r="A132" s="315" t="str">
        <f t="shared" si="24"/>
        <v>Viljandi Lasteaed Midrimaa</v>
      </c>
      <c r="B132" s="321" t="str">
        <f t="shared" si="25"/>
        <v>32</v>
      </c>
      <c r="C132" s="321" t="str">
        <f t="shared" si="26"/>
        <v>3221</v>
      </c>
      <c r="D132" s="333" t="s">
        <v>1614</v>
      </c>
      <c r="E132" s="334" t="s">
        <v>975</v>
      </c>
      <c r="F132" s="324">
        <v>0</v>
      </c>
      <c r="G132" s="324">
        <v>0</v>
      </c>
      <c r="H132" s="324">
        <v>0</v>
      </c>
      <c r="I132" s="324">
        <v>0</v>
      </c>
      <c r="J132" s="324"/>
      <c r="K132" s="324">
        <f t="shared" si="37"/>
        <v>0</v>
      </c>
      <c r="L132" s="335"/>
    </row>
    <row r="133" spans="1:12" x14ac:dyDescent="0.2">
      <c r="A133" s="315" t="str">
        <f t="shared" si="24"/>
        <v>Viljandi Lasteaed Midrimaa</v>
      </c>
      <c r="B133" s="321" t="str">
        <f t="shared" si="25"/>
        <v>32</v>
      </c>
      <c r="C133" s="321" t="str">
        <f t="shared" si="26"/>
        <v>3221</v>
      </c>
      <c r="D133" s="333" t="s">
        <v>1630</v>
      </c>
      <c r="E133" s="334" t="s">
        <v>976</v>
      </c>
      <c r="F133" s="324">
        <v>0</v>
      </c>
      <c r="G133" s="324">
        <v>0</v>
      </c>
      <c r="H133" s="324">
        <v>0</v>
      </c>
      <c r="I133" s="324">
        <v>0</v>
      </c>
      <c r="J133" s="324"/>
      <c r="K133" s="324">
        <f t="shared" si="37"/>
        <v>0</v>
      </c>
      <c r="L133" s="335"/>
    </row>
    <row r="134" spans="1:12" x14ac:dyDescent="0.2">
      <c r="A134" s="315" t="str">
        <f t="shared" si="24"/>
        <v>Viljandi Lasteaed Midrimaa</v>
      </c>
      <c r="B134" s="321" t="str">
        <f t="shared" si="25"/>
        <v>32</v>
      </c>
      <c r="C134" s="321" t="str">
        <f t="shared" si="26"/>
        <v>3221</v>
      </c>
      <c r="D134" s="333" t="s">
        <v>1604</v>
      </c>
      <c r="E134" s="334" t="s">
        <v>977</v>
      </c>
      <c r="F134" s="324">
        <v>0</v>
      </c>
      <c r="G134" s="324">
        <v>0</v>
      </c>
      <c r="H134" s="324">
        <v>0</v>
      </c>
      <c r="I134" s="324">
        <v>0</v>
      </c>
      <c r="J134" s="324"/>
      <c r="K134" s="324">
        <f t="shared" si="37"/>
        <v>0</v>
      </c>
      <c r="L134" s="335"/>
    </row>
    <row r="135" spans="1:12" x14ac:dyDescent="0.2">
      <c r="A135" s="315" t="str">
        <f t="shared" si="24"/>
        <v>Viljandi Lasteaed Midrimaa</v>
      </c>
      <c r="B135" s="321" t="str">
        <f t="shared" si="25"/>
        <v>32</v>
      </c>
      <c r="C135" s="321" t="str">
        <f t="shared" si="26"/>
        <v>3222</v>
      </c>
      <c r="D135" s="333" t="s">
        <v>1618</v>
      </c>
      <c r="E135" s="334" t="s">
        <v>984</v>
      </c>
      <c r="F135" s="324">
        <v>0</v>
      </c>
      <c r="G135" s="324">
        <v>0</v>
      </c>
      <c r="H135" s="324">
        <v>0</v>
      </c>
      <c r="I135" s="324">
        <v>0</v>
      </c>
      <c r="J135" s="324"/>
      <c r="K135" s="324">
        <f t="shared" si="37"/>
        <v>0</v>
      </c>
      <c r="L135" s="335"/>
    </row>
    <row r="136" spans="1:12" x14ac:dyDescent="0.2">
      <c r="A136" s="315" t="str">
        <f t="shared" si="24"/>
        <v>Viljandi Lasteaed Midrimaa</v>
      </c>
      <c r="B136" s="321" t="str">
        <f t="shared" si="25"/>
        <v>32</v>
      </c>
      <c r="C136" s="321" t="str">
        <f t="shared" si="26"/>
        <v>3222</v>
      </c>
      <c r="D136" s="333" t="s">
        <v>1619</v>
      </c>
      <c r="E136" s="334" t="s">
        <v>985</v>
      </c>
      <c r="F136" s="324">
        <v>0</v>
      </c>
      <c r="G136" s="324">
        <v>0</v>
      </c>
      <c r="H136" s="324">
        <v>0</v>
      </c>
      <c r="I136" s="324">
        <v>0</v>
      </c>
      <c r="J136" s="324"/>
      <c r="K136" s="324">
        <f t="shared" si="37"/>
        <v>0</v>
      </c>
      <c r="L136" s="335"/>
    </row>
    <row r="137" spans="1:12" x14ac:dyDescent="0.2">
      <c r="A137" s="315" t="str">
        <f t="shared" si="24"/>
        <v>Viljandi Lasteaed Midrimaa</v>
      </c>
      <c r="B137" s="321" t="str">
        <f t="shared" si="25"/>
        <v>32</v>
      </c>
      <c r="C137" s="321" t="str">
        <f t="shared" si="26"/>
        <v>3222</v>
      </c>
      <c r="D137" s="333" t="s">
        <v>1615</v>
      </c>
      <c r="E137" s="334" t="s">
        <v>986</v>
      </c>
      <c r="F137" s="324">
        <v>0</v>
      </c>
      <c r="G137" s="324">
        <v>0</v>
      </c>
      <c r="H137" s="324">
        <v>0</v>
      </c>
      <c r="I137" s="324">
        <v>0</v>
      </c>
      <c r="J137" s="324"/>
      <c r="K137" s="324">
        <f t="shared" si="37"/>
        <v>0</v>
      </c>
      <c r="L137" s="335"/>
    </row>
    <row r="138" spans="1:12" x14ac:dyDescent="0.2">
      <c r="A138" s="315" t="str">
        <f t="shared" si="24"/>
        <v>Viljandi Lasteaed Midrimaa</v>
      </c>
      <c r="B138" s="321" t="str">
        <f t="shared" si="25"/>
        <v>32</v>
      </c>
      <c r="C138" s="321" t="str">
        <f t="shared" si="26"/>
        <v>3222</v>
      </c>
      <c r="D138" s="333" t="s">
        <v>1605</v>
      </c>
      <c r="E138" s="334" t="s">
        <v>986</v>
      </c>
      <c r="F138" s="324">
        <v>0</v>
      </c>
      <c r="G138" s="324">
        <v>0</v>
      </c>
      <c r="H138" s="324">
        <v>0</v>
      </c>
      <c r="I138" s="324">
        <v>0</v>
      </c>
      <c r="J138" s="324"/>
      <c r="K138" s="324">
        <f t="shared" si="37"/>
        <v>0</v>
      </c>
      <c r="L138" s="335"/>
    </row>
    <row r="139" spans="1:12" x14ac:dyDescent="0.2">
      <c r="A139" s="315" t="str">
        <f t="shared" si="24"/>
        <v>Viljandi Lasteaed Midrimaa</v>
      </c>
      <c r="B139" s="321" t="str">
        <f t="shared" si="25"/>
        <v>32</v>
      </c>
      <c r="C139" s="321" t="str">
        <f t="shared" si="26"/>
        <v>3222</v>
      </c>
      <c r="D139" s="333" t="s">
        <v>1620</v>
      </c>
      <c r="E139" s="334" t="s">
        <v>987</v>
      </c>
      <c r="F139" s="324">
        <v>0</v>
      </c>
      <c r="G139" s="324">
        <v>0</v>
      </c>
      <c r="H139" s="324">
        <v>0</v>
      </c>
      <c r="I139" s="324">
        <v>0</v>
      </c>
      <c r="J139" s="324"/>
      <c r="K139" s="324">
        <f t="shared" si="37"/>
        <v>0</v>
      </c>
      <c r="L139" s="335"/>
    </row>
    <row r="140" spans="1:12" x14ac:dyDescent="0.2">
      <c r="A140" s="315" t="str">
        <f t="shared" si="24"/>
        <v>Viljandi Lasteaed Midrimaa</v>
      </c>
      <c r="B140" s="321" t="str">
        <f t="shared" si="25"/>
        <v>32</v>
      </c>
      <c r="C140" s="321" t="str">
        <f t="shared" si="26"/>
        <v>3222</v>
      </c>
      <c r="D140" s="333" t="s">
        <v>1606</v>
      </c>
      <c r="E140" s="334" t="s">
        <v>982</v>
      </c>
      <c r="F140" s="324">
        <v>0</v>
      </c>
      <c r="G140" s="324">
        <v>0</v>
      </c>
      <c r="H140" s="324">
        <v>0</v>
      </c>
      <c r="I140" s="324">
        <v>0</v>
      </c>
      <c r="J140" s="324"/>
      <c r="K140" s="324">
        <f t="shared" si="37"/>
        <v>0</v>
      </c>
      <c r="L140" s="335"/>
    </row>
    <row r="141" spans="1:12" x14ac:dyDescent="0.2">
      <c r="A141" s="315" t="str">
        <f t="shared" si="24"/>
        <v>Viljandi Lasteaed Midrimaa</v>
      </c>
      <c r="B141" s="321" t="str">
        <f t="shared" si="25"/>
        <v>32</v>
      </c>
      <c r="C141" s="321" t="str">
        <f t="shared" si="26"/>
        <v>3224</v>
      </c>
      <c r="D141" s="333" t="s">
        <v>1626</v>
      </c>
      <c r="E141" s="579" t="s">
        <v>966</v>
      </c>
      <c r="F141" s="324">
        <v>0</v>
      </c>
      <c r="G141" s="324">
        <v>0</v>
      </c>
      <c r="H141" s="324">
        <v>0</v>
      </c>
      <c r="I141" s="324">
        <v>0</v>
      </c>
      <c r="J141" s="324"/>
      <c r="K141" s="324">
        <f t="shared" si="37"/>
        <v>0</v>
      </c>
      <c r="L141" s="335"/>
    </row>
    <row r="142" spans="1:12" x14ac:dyDescent="0.2">
      <c r="A142" s="315" t="str">
        <f t="shared" si="24"/>
        <v>Viljandi Lasteaed Midrimaa</v>
      </c>
      <c r="B142" s="321" t="str">
        <f t="shared" si="25"/>
        <v>32</v>
      </c>
      <c r="C142" s="321" t="str">
        <f t="shared" si="26"/>
        <v>3224</v>
      </c>
      <c r="D142" s="333" t="s">
        <v>1627</v>
      </c>
      <c r="E142" s="579" t="s">
        <v>967</v>
      </c>
      <c r="F142" s="324">
        <v>0</v>
      </c>
      <c r="G142" s="324">
        <v>0</v>
      </c>
      <c r="H142" s="324">
        <v>0</v>
      </c>
      <c r="I142" s="324">
        <v>0</v>
      </c>
      <c r="J142" s="324"/>
      <c r="K142" s="324">
        <f t="shared" si="37"/>
        <v>0</v>
      </c>
      <c r="L142" s="335"/>
    </row>
    <row r="143" spans="1:12" x14ac:dyDescent="0.2">
      <c r="A143" s="315" t="str">
        <f t="shared" si="24"/>
        <v>Viljandi Lasteaed Midrimaa</v>
      </c>
      <c r="B143" s="321" t="str">
        <f t="shared" si="25"/>
        <v>32</v>
      </c>
      <c r="C143" s="321" t="str">
        <f t="shared" si="26"/>
        <v>3224</v>
      </c>
      <c r="D143" s="333" t="s">
        <v>1628</v>
      </c>
      <c r="E143" s="579" t="s">
        <v>968</v>
      </c>
      <c r="F143" s="324">
        <v>0</v>
      </c>
      <c r="G143" s="324">
        <v>0</v>
      </c>
      <c r="H143" s="324">
        <v>0</v>
      </c>
      <c r="I143" s="324">
        <v>0</v>
      </c>
      <c r="J143" s="324"/>
      <c r="K143" s="324">
        <f t="shared" si="37"/>
        <v>0</v>
      </c>
      <c r="L143" s="335"/>
    </row>
    <row r="144" spans="1:12" x14ac:dyDescent="0.2">
      <c r="A144" s="315" t="str">
        <f t="shared" si="24"/>
        <v>Viljandi Lasteaed Midrimaa</v>
      </c>
      <c r="B144" s="321"/>
      <c r="C144" s="321"/>
      <c r="D144" s="352" t="s">
        <v>157</v>
      </c>
      <c r="E144" s="354" t="s">
        <v>133</v>
      </c>
      <c r="F144" s="355">
        <f>SUM(F145:F150)</f>
        <v>0</v>
      </c>
      <c r="G144" s="355">
        <f t="shared" ref="G144:I144" si="40">SUM(G145:G150)</f>
        <v>0</v>
      </c>
      <c r="H144" s="355">
        <f t="shared" si="40"/>
        <v>0</v>
      </c>
      <c r="I144" s="355">
        <f t="shared" si="40"/>
        <v>0</v>
      </c>
      <c r="J144" s="355">
        <f>SUM(J145:J150)</f>
        <v>0</v>
      </c>
      <c r="K144" s="355">
        <f t="shared" si="37"/>
        <v>0</v>
      </c>
      <c r="L144" s="356"/>
    </row>
    <row r="145" spans="1:12" x14ac:dyDescent="0.2">
      <c r="A145" s="315" t="str">
        <f t="shared" si="24"/>
        <v>Viljandi Lasteaed Midrimaa</v>
      </c>
      <c r="B145" s="321" t="str">
        <f t="shared" si="25"/>
        <v>35</v>
      </c>
      <c r="C145" s="321" t="str">
        <f t="shared" si="26"/>
        <v>3500</v>
      </c>
      <c r="D145" s="333" t="s">
        <v>1596</v>
      </c>
      <c r="E145" s="334" t="s">
        <v>832</v>
      </c>
      <c r="F145" s="324">
        <v>0</v>
      </c>
      <c r="G145" s="324">
        <v>0</v>
      </c>
      <c r="H145" s="324">
        <v>0</v>
      </c>
      <c r="I145" s="324">
        <v>0</v>
      </c>
      <c r="J145" s="324"/>
      <c r="K145" s="324">
        <f t="shared" si="37"/>
        <v>0</v>
      </c>
      <c r="L145" s="335"/>
    </row>
    <row r="146" spans="1:12" x14ac:dyDescent="0.2">
      <c r="A146" s="315" t="str">
        <f t="shared" si="24"/>
        <v>Viljandi Lasteaed Midrimaa</v>
      </c>
      <c r="B146" s="321" t="str">
        <f t="shared" si="25"/>
        <v>35</v>
      </c>
      <c r="C146" s="321" t="str">
        <f t="shared" si="26"/>
        <v>3500</v>
      </c>
      <c r="D146" s="333" t="s">
        <v>1631</v>
      </c>
      <c r="E146" s="334" t="s">
        <v>833</v>
      </c>
      <c r="F146" s="324">
        <v>0</v>
      </c>
      <c r="G146" s="324">
        <v>0</v>
      </c>
      <c r="H146" s="324">
        <v>0</v>
      </c>
      <c r="I146" s="324">
        <v>0</v>
      </c>
      <c r="J146" s="324"/>
      <c r="K146" s="324">
        <f t="shared" si="37"/>
        <v>0</v>
      </c>
      <c r="L146" s="335"/>
    </row>
    <row r="147" spans="1:12" x14ac:dyDescent="0.2">
      <c r="A147" s="315" t="str">
        <f t="shared" si="24"/>
        <v>Viljandi Lasteaed Midrimaa</v>
      </c>
      <c r="B147" s="321" t="str">
        <f t="shared" si="25"/>
        <v>35</v>
      </c>
      <c r="C147" s="321" t="str">
        <f t="shared" si="26"/>
        <v>3500</v>
      </c>
      <c r="D147" s="333" t="s">
        <v>1597</v>
      </c>
      <c r="E147" s="334" t="s">
        <v>834</v>
      </c>
      <c r="F147" s="324">
        <v>0</v>
      </c>
      <c r="G147" s="324">
        <v>0</v>
      </c>
      <c r="H147" s="324">
        <v>0</v>
      </c>
      <c r="I147" s="324">
        <v>0</v>
      </c>
      <c r="J147" s="324"/>
      <c r="K147" s="324">
        <f t="shared" si="37"/>
        <v>0</v>
      </c>
      <c r="L147" s="335"/>
    </row>
    <row r="148" spans="1:12" x14ac:dyDescent="0.2">
      <c r="A148" s="315" t="str">
        <f t="shared" si="24"/>
        <v>Viljandi Lasteaed Midrimaa</v>
      </c>
      <c r="B148" s="321" t="str">
        <f t="shared" si="25"/>
        <v>35</v>
      </c>
      <c r="C148" s="321" t="str">
        <f t="shared" si="26"/>
        <v>3500</v>
      </c>
      <c r="D148" s="333" t="s">
        <v>1598</v>
      </c>
      <c r="E148" s="334" t="s">
        <v>835</v>
      </c>
      <c r="F148" s="324">
        <v>0</v>
      </c>
      <c r="G148" s="324">
        <v>0</v>
      </c>
      <c r="H148" s="324">
        <v>0</v>
      </c>
      <c r="I148" s="324">
        <v>0</v>
      </c>
      <c r="J148" s="324"/>
      <c r="K148" s="324">
        <f t="shared" si="37"/>
        <v>0</v>
      </c>
      <c r="L148" s="335"/>
    </row>
    <row r="149" spans="1:12" x14ac:dyDescent="0.2">
      <c r="A149" s="315" t="str">
        <f t="shared" si="24"/>
        <v>Viljandi Lasteaed Midrimaa</v>
      </c>
      <c r="B149" s="321" t="str">
        <f t="shared" si="25"/>
        <v>35</v>
      </c>
      <c r="C149" s="321" t="str">
        <f t="shared" si="26"/>
        <v>3500</v>
      </c>
      <c r="D149" s="333" t="s">
        <v>1607</v>
      </c>
      <c r="E149" s="334" t="s">
        <v>836</v>
      </c>
      <c r="F149" s="324">
        <v>0</v>
      </c>
      <c r="G149" s="324">
        <v>0</v>
      </c>
      <c r="H149" s="324">
        <v>0</v>
      </c>
      <c r="I149" s="324">
        <v>0</v>
      </c>
      <c r="J149" s="324"/>
      <c r="K149" s="324">
        <f t="shared" si="37"/>
        <v>0</v>
      </c>
      <c r="L149" s="335"/>
    </row>
    <row r="150" spans="1:12" x14ac:dyDescent="0.2">
      <c r="A150" s="315" t="str">
        <f t="shared" si="24"/>
        <v>Viljandi Lasteaed Midrimaa</v>
      </c>
      <c r="B150" s="321" t="str">
        <f t="shared" si="25"/>
        <v>35</v>
      </c>
      <c r="C150" s="321" t="str">
        <f t="shared" si="26"/>
        <v>3500</v>
      </c>
      <c r="D150" s="333" t="s">
        <v>1599</v>
      </c>
      <c r="E150" s="334" t="s">
        <v>837</v>
      </c>
      <c r="F150" s="324">
        <v>0</v>
      </c>
      <c r="G150" s="324">
        <v>0</v>
      </c>
      <c r="H150" s="324">
        <v>0</v>
      </c>
      <c r="I150" s="324">
        <v>0</v>
      </c>
      <c r="J150" s="324"/>
      <c r="K150" s="324">
        <f t="shared" si="37"/>
        <v>0</v>
      </c>
      <c r="L150" s="335"/>
    </row>
    <row r="151" spans="1:12" x14ac:dyDescent="0.2">
      <c r="A151" s="315" t="str">
        <f t="shared" si="24"/>
        <v>Viljandi Lasteaed Midrimaa</v>
      </c>
      <c r="B151" s="321"/>
      <c r="C151" s="321"/>
      <c r="D151" s="352" t="s">
        <v>158</v>
      </c>
      <c r="E151" s="354" t="s">
        <v>151</v>
      </c>
      <c r="F151" s="355">
        <f>SUM(F152:F152)</f>
        <v>0</v>
      </c>
      <c r="G151" s="355">
        <f t="shared" ref="G151:I151" si="41">SUM(G152:G152)</f>
        <v>0</v>
      </c>
      <c r="H151" s="355">
        <f t="shared" si="41"/>
        <v>0</v>
      </c>
      <c r="I151" s="355">
        <f t="shared" si="41"/>
        <v>0</v>
      </c>
      <c r="J151" s="355">
        <f>SUM(J152:J152)</f>
        <v>0</v>
      </c>
      <c r="K151" s="355">
        <f t="shared" si="37"/>
        <v>0</v>
      </c>
      <c r="L151" s="356"/>
    </row>
    <row r="152" spans="1:12" x14ac:dyDescent="0.2">
      <c r="A152" s="315" t="str">
        <f t="shared" si="24"/>
        <v>Viljandi Lasteaed Midrimaa</v>
      </c>
      <c r="B152" s="321" t="str">
        <f>LEFT(D152,2)</f>
        <v>38</v>
      </c>
      <c r="C152" s="321" t="str">
        <f>LEFT(D152,4)</f>
        <v>3888</v>
      </c>
      <c r="D152" s="333" t="s">
        <v>1600</v>
      </c>
      <c r="E152" s="334" t="s">
        <v>152</v>
      </c>
      <c r="F152" s="324">
        <v>0</v>
      </c>
      <c r="G152" s="324">
        <v>0</v>
      </c>
      <c r="H152" s="324">
        <v>0</v>
      </c>
      <c r="I152" s="324">
        <v>0</v>
      </c>
      <c r="J152" s="324"/>
      <c r="K152" s="324">
        <f t="shared" si="37"/>
        <v>0</v>
      </c>
      <c r="L152" s="335"/>
    </row>
    <row r="158" spans="1:12" x14ac:dyDescent="0.2">
      <c r="E158" s="305"/>
      <c r="F158" s="305"/>
      <c r="G158" s="305"/>
      <c r="H158" s="305"/>
      <c r="I158" s="305"/>
      <c r="J158" s="305"/>
      <c r="K158" s="305"/>
      <c r="L158" s="310"/>
    </row>
    <row r="166" spans="5:12" x14ac:dyDescent="0.2">
      <c r="E166" s="306"/>
      <c r="F166" s="306"/>
      <c r="G166" s="306"/>
      <c r="H166" s="306"/>
      <c r="I166" s="306"/>
      <c r="J166" s="306"/>
      <c r="K166" s="306"/>
      <c r="L166" s="309"/>
    </row>
    <row r="171" spans="5:12" x14ac:dyDescent="0.2">
      <c r="E171" s="306"/>
      <c r="F171" s="306"/>
      <c r="G171" s="306"/>
      <c r="H171" s="306"/>
      <c r="I171" s="306"/>
      <c r="J171" s="306"/>
      <c r="K171" s="306"/>
      <c r="L171" s="309"/>
    </row>
    <row r="176" spans="5:12" x14ac:dyDescent="0.2">
      <c r="E176" s="304"/>
      <c r="F176" s="304"/>
      <c r="G176" s="304"/>
      <c r="H176" s="304"/>
      <c r="I176" s="304"/>
      <c r="J176" s="304"/>
      <c r="K176" s="304"/>
      <c r="L176" s="309"/>
    </row>
  </sheetData>
  <printOptions gridLines="1"/>
  <pageMargins left="0.39370078740157483" right="0" top="0" bottom="0" header="0" footer="0"/>
  <pageSetup paperSize="9" scale="59" orientation="portrait" r:id="rId1"/>
  <headerFooter alignWithMargins="0">
    <oddFooter>&amp;A</oddFooter>
  </headerFooter>
  <rowBreaks count="1" manualBreakCount="1">
    <brk id="116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176"/>
  <sheetViews>
    <sheetView zoomScaleNormal="100" workbookViewId="0">
      <pane ySplit="2" topLeftCell="A67" activePane="bottomLeft" state="frozen"/>
      <selection activeCell="E91" sqref="E91"/>
      <selection pane="bottomLeft" activeCell="L3" sqref="L3"/>
    </sheetView>
  </sheetViews>
  <sheetFormatPr defaultRowHeight="12.75" x14ac:dyDescent="0.2"/>
  <cols>
    <col min="1" max="1" width="19.85546875" style="298" hidden="1" customWidth="1"/>
    <col min="2" max="2" width="3.28515625" style="298" hidden="1" customWidth="1"/>
    <col min="3" max="3" width="5" style="298" hidden="1" customWidth="1"/>
    <col min="4" max="4" width="10.28515625" style="299" customWidth="1"/>
    <col min="5" max="5" width="45.42578125" style="301" customWidth="1"/>
    <col min="6" max="9" width="10.85546875" style="301" customWidth="1"/>
    <col min="10" max="10" width="12.28515625" style="301" customWidth="1"/>
    <col min="11" max="11" width="10.85546875" style="301" customWidth="1"/>
    <col min="12" max="12" width="43" style="308" customWidth="1"/>
    <col min="13" max="16384" width="9.140625" style="298"/>
  </cols>
  <sheetData>
    <row r="1" spans="1:12" x14ac:dyDescent="0.2">
      <c r="E1" s="300" t="s">
        <v>949</v>
      </c>
      <c r="F1" s="298" t="s">
        <v>1632</v>
      </c>
      <c r="G1" s="300"/>
      <c r="H1" s="300"/>
      <c r="I1" s="300"/>
      <c r="J1" s="300"/>
      <c r="K1" s="300"/>
      <c r="L1" s="307"/>
    </row>
    <row r="2" spans="1:12" ht="54.75" x14ac:dyDescent="0.2">
      <c r="A2" s="358" t="s">
        <v>826</v>
      </c>
      <c r="B2" s="311" t="s">
        <v>827</v>
      </c>
      <c r="C2" s="311" t="s">
        <v>831</v>
      </c>
      <c r="D2" s="357" t="s">
        <v>830</v>
      </c>
      <c r="E2" s="312" t="s">
        <v>828</v>
      </c>
      <c r="F2" s="313" t="s">
        <v>848</v>
      </c>
      <c r="G2" s="313" t="s">
        <v>1553</v>
      </c>
      <c r="H2" s="313" t="s">
        <v>1634</v>
      </c>
      <c r="I2" s="313" t="s">
        <v>1633</v>
      </c>
      <c r="J2" s="656" t="s">
        <v>863</v>
      </c>
      <c r="K2" s="313" t="s">
        <v>1554</v>
      </c>
      <c r="L2" s="657" t="s">
        <v>849</v>
      </c>
    </row>
    <row r="3" spans="1:12" ht="13.5" x14ac:dyDescent="0.25">
      <c r="A3" s="315" t="str">
        <f t="shared" ref="A3:A75" si="0">+$E$1</f>
        <v>Viljandi Lasteaed Männimäe</v>
      </c>
      <c r="B3" s="311"/>
      <c r="C3" s="311"/>
      <c r="D3" s="316" t="s">
        <v>187</v>
      </c>
      <c r="E3" s="317" t="s">
        <v>180</v>
      </c>
      <c r="F3" s="318">
        <f>SUM(F4:F8)</f>
        <v>2358.3199999999997</v>
      </c>
      <c r="G3" s="318">
        <f t="shared" ref="G3:I3" si="1">SUM(G4:G8)</f>
        <v>2679.41</v>
      </c>
      <c r="H3" s="318">
        <f t="shared" si="1"/>
        <v>5589.84</v>
      </c>
      <c r="I3" s="318">
        <f t="shared" si="1"/>
        <v>5589.84</v>
      </c>
      <c r="J3" s="319">
        <f>SUM(J4:J8)</f>
        <v>0</v>
      </c>
      <c r="K3" s="319">
        <f>SUM(K4:K8)</f>
        <v>5589.84</v>
      </c>
      <c r="L3" s="320"/>
    </row>
    <row r="4" spans="1:12" x14ac:dyDescent="0.2">
      <c r="A4" s="315" t="str">
        <f t="shared" si="0"/>
        <v>Viljandi Lasteaed Männimäe</v>
      </c>
      <c r="B4" s="321" t="str">
        <f>LEFT(D4,2)</f>
        <v>41</v>
      </c>
      <c r="C4" s="321" t="str">
        <f>LEFT(D4,4)</f>
        <v>4134</v>
      </c>
      <c r="D4" s="322" t="s">
        <v>1601</v>
      </c>
      <c r="E4" s="323" t="s">
        <v>178</v>
      </c>
      <c r="F4" s="324">
        <v>2358.3199999999997</v>
      </c>
      <c r="G4" s="324">
        <v>2223.64</v>
      </c>
      <c r="H4" s="324">
        <v>3220</v>
      </c>
      <c r="I4" s="324">
        <v>3220</v>
      </c>
      <c r="J4" s="324"/>
      <c r="K4" s="324">
        <f t="shared" ref="K4:K7" si="2">+I4+J4</f>
        <v>3220</v>
      </c>
      <c r="L4" s="325"/>
    </row>
    <row r="5" spans="1:12" x14ac:dyDescent="0.2">
      <c r="A5" s="315" t="str">
        <f t="shared" si="0"/>
        <v>Viljandi Lasteaed Männimäe</v>
      </c>
      <c r="B5" s="321" t="str">
        <f>LEFT(D5,2)</f>
        <v>41</v>
      </c>
      <c r="C5" s="321" t="str">
        <f>LEFT(D5,4)</f>
        <v>4134</v>
      </c>
      <c r="D5" s="322" t="s">
        <v>1608</v>
      </c>
      <c r="E5" s="323" t="s">
        <v>1625</v>
      </c>
      <c r="F5" s="324">
        <v>0</v>
      </c>
      <c r="G5" s="324">
        <v>455.77</v>
      </c>
      <c r="H5" s="324">
        <v>2329.84</v>
      </c>
      <c r="I5" s="324">
        <v>2329.84</v>
      </c>
      <c r="J5" s="324"/>
      <c r="K5" s="324">
        <f t="shared" si="2"/>
        <v>2329.84</v>
      </c>
      <c r="L5" s="325"/>
    </row>
    <row r="6" spans="1:12" x14ac:dyDescent="0.2">
      <c r="A6" s="315"/>
      <c r="B6" s="321"/>
      <c r="C6" s="321"/>
      <c r="D6" s="322" t="s">
        <v>1131</v>
      </c>
      <c r="E6" s="323" t="s">
        <v>1656</v>
      </c>
      <c r="F6" s="324">
        <v>0</v>
      </c>
      <c r="G6" s="324">
        <v>0</v>
      </c>
      <c r="H6" s="324">
        <v>0</v>
      </c>
      <c r="I6" s="324">
        <v>0</v>
      </c>
      <c r="J6" s="324"/>
      <c r="K6" s="324">
        <f t="shared" si="2"/>
        <v>0</v>
      </c>
      <c r="L6" s="325"/>
    </row>
    <row r="7" spans="1:12" x14ac:dyDescent="0.2">
      <c r="A7" s="315" t="str">
        <f t="shared" si="0"/>
        <v>Viljandi Lasteaed Männimäe</v>
      </c>
      <c r="B7" s="321" t="str">
        <f t="shared" ref="B7:B76" si="3">LEFT(D7,2)</f>
        <v>45</v>
      </c>
      <c r="C7" s="321" t="str">
        <f t="shared" ref="C7:C76" si="4">LEFT(D7,4)</f>
        <v>4500</v>
      </c>
      <c r="D7" s="322" t="s">
        <v>357</v>
      </c>
      <c r="E7" s="323" t="s">
        <v>358</v>
      </c>
      <c r="F7" s="324">
        <v>0</v>
      </c>
      <c r="G7" s="324">
        <v>0</v>
      </c>
      <c r="H7" s="324">
        <v>0</v>
      </c>
      <c r="I7" s="324">
        <v>0</v>
      </c>
      <c r="J7" s="324"/>
      <c r="K7" s="324">
        <f t="shared" si="2"/>
        <v>0</v>
      </c>
      <c r="L7" s="325"/>
    </row>
    <row r="8" spans="1:12" x14ac:dyDescent="0.2">
      <c r="A8" s="315"/>
      <c r="B8" s="321"/>
      <c r="C8" s="321"/>
      <c r="D8" s="322" t="s">
        <v>1072</v>
      </c>
      <c r="E8" s="323" t="s">
        <v>1651</v>
      </c>
      <c r="F8" s="324">
        <v>0</v>
      </c>
      <c r="G8" s="324">
        <v>0</v>
      </c>
      <c r="H8" s="324">
        <v>40</v>
      </c>
      <c r="I8" s="324">
        <v>40</v>
      </c>
      <c r="J8" s="324"/>
      <c r="K8" s="324">
        <f>+I8+J8</f>
        <v>40</v>
      </c>
      <c r="L8" s="325"/>
    </row>
    <row r="9" spans="1:12" ht="13.5" x14ac:dyDescent="0.25">
      <c r="A9" s="315" t="str">
        <f t="shared" si="0"/>
        <v>Viljandi Lasteaed Männimäe</v>
      </c>
      <c r="B9" s="321"/>
      <c r="C9" s="321"/>
      <c r="D9" s="326" t="s">
        <v>184</v>
      </c>
      <c r="E9" s="327" t="s">
        <v>183</v>
      </c>
      <c r="F9" s="319">
        <f t="shared" ref="F9:K9" si="5">F10+F17+F18+F19+F20+F21+F22+F26</f>
        <v>439309.45000000007</v>
      </c>
      <c r="G9" s="319">
        <f t="shared" si="5"/>
        <v>473157.58999999997</v>
      </c>
      <c r="H9" s="319">
        <f t="shared" si="5"/>
        <v>520584.96000000002</v>
      </c>
      <c r="I9" s="319">
        <f t="shared" si="5"/>
        <v>520004.96</v>
      </c>
      <c r="J9" s="319">
        <f t="shared" si="5"/>
        <v>0</v>
      </c>
      <c r="K9" s="319">
        <f t="shared" si="5"/>
        <v>520004.96</v>
      </c>
      <c r="L9" s="328"/>
    </row>
    <row r="10" spans="1:12" ht="25.5" x14ac:dyDescent="0.2">
      <c r="A10" s="315" t="str">
        <f t="shared" si="0"/>
        <v>Viljandi Lasteaed Männimäe</v>
      </c>
      <c r="B10" s="321"/>
      <c r="C10" s="321"/>
      <c r="D10" s="329" t="s">
        <v>850</v>
      </c>
      <c r="E10" s="330" t="s">
        <v>360</v>
      </c>
      <c r="F10" s="331">
        <f>SUM(F11:F16)</f>
        <v>325138.34999999998</v>
      </c>
      <c r="G10" s="331">
        <f t="shared" ref="G10:I10" si="6">SUM(G11:G16)</f>
        <v>351093.24</v>
      </c>
      <c r="H10" s="331">
        <f t="shared" si="6"/>
        <v>386444</v>
      </c>
      <c r="I10" s="331">
        <f t="shared" si="6"/>
        <v>386444</v>
      </c>
      <c r="J10" s="331">
        <f t="shared" ref="J10" si="7">SUM(J11:J14)</f>
        <v>0</v>
      </c>
      <c r="K10" s="331">
        <f>SUM(K11:K16)</f>
        <v>386444</v>
      </c>
      <c r="L10" s="640" t="s">
        <v>1555</v>
      </c>
    </row>
    <row r="11" spans="1:12" x14ac:dyDescent="0.2">
      <c r="A11" s="315" t="str">
        <f t="shared" si="0"/>
        <v>Viljandi Lasteaed Männimäe</v>
      </c>
      <c r="B11" s="321" t="str">
        <f t="shared" si="3"/>
        <v>50</v>
      </c>
      <c r="C11" s="321" t="str">
        <f t="shared" si="4"/>
        <v>5002</v>
      </c>
      <c r="D11" s="333" t="s">
        <v>361</v>
      </c>
      <c r="E11" s="334" t="s">
        <v>847</v>
      </c>
      <c r="F11" s="324">
        <v>150994.9</v>
      </c>
      <c r="G11" s="324">
        <v>0</v>
      </c>
      <c r="H11" s="324">
        <v>0</v>
      </c>
      <c r="I11" s="324">
        <v>0</v>
      </c>
      <c r="J11" s="324"/>
      <c r="K11" s="324">
        <f>SUM(I11:J11)</f>
        <v>0</v>
      </c>
      <c r="L11" s="335"/>
    </row>
    <row r="12" spans="1:12" x14ac:dyDescent="0.2">
      <c r="A12" s="315" t="str">
        <f t="shared" si="0"/>
        <v>Viljandi Lasteaed Männimäe</v>
      </c>
      <c r="B12" s="321" t="str">
        <f t="shared" si="3"/>
        <v>50</v>
      </c>
      <c r="C12" s="321" t="str">
        <f t="shared" si="4"/>
        <v>5002</v>
      </c>
      <c r="D12" s="333" t="s">
        <v>363</v>
      </c>
      <c r="E12" s="334" t="s">
        <v>194</v>
      </c>
      <c r="F12" s="324">
        <v>174013.44999999998</v>
      </c>
      <c r="G12" s="324">
        <v>351028.24</v>
      </c>
      <c r="H12" s="324">
        <v>386444</v>
      </c>
      <c r="I12" s="324">
        <v>386444</v>
      </c>
      <c r="J12" s="324"/>
      <c r="K12" s="324">
        <f t="shared" ref="K12:K76" si="8">SUM(I12:J12)</f>
        <v>386444</v>
      </c>
      <c r="L12" s="335"/>
    </row>
    <row r="13" spans="1:12" x14ac:dyDescent="0.2">
      <c r="A13" s="315" t="str">
        <f t="shared" si="0"/>
        <v>Viljandi Lasteaed Männimäe</v>
      </c>
      <c r="B13" s="321" t="str">
        <f t="shared" si="3"/>
        <v>50</v>
      </c>
      <c r="C13" s="321" t="str">
        <f t="shared" si="4"/>
        <v>5002</v>
      </c>
      <c r="D13" s="333" t="s">
        <v>365</v>
      </c>
      <c r="E13" s="334" t="s">
        <v>328</v>
      </c>
      <c r="F13" s="324">
        <v>0</v>
      </c>
      <c r="G13" s="324">
        <v>0</v>
      </c>
      <c r="H13" s="324">
        <v>0</v>
      </c>
      <c r="I13" s="324">
        <v>0</v>
      </c>
      <c r="J13" s="324"/>
      <c r="K13" s="324">
        <f t="shared" si="8"/>
        <v>0</v>
      </c>
      <c r="L13" s="335"/>
    </row>
    <row r="14" spans="1:12" x14ac:dyDescent="0.2">
      <c r="A14" s="315" t="str">
        <f t="shared" si="0"/>
        <v>Viljandi Lasteaed Männimäe</v>
      </c>
      <c r="B14" s="321" t="str">
        <f t="shared" si="3"/>
        <v>50</v>
      </c>
      <c r="C14" s="321" t="str">
        <f t="shared" si="4"/>
        <v>5002</v>
      </c>
      <c r="D14" s="333" t="s">
        <v>367</v>
      </c>
      <c r="E14" s="336" t="s">
        <v>368</v>
      </c>
      <c r="F14" s="324">
        <v>130</v>
      </c>
      <c r="G14" s="324">
        <v>65</v>
      </c>
      <c r="H14" s="324">
        <v>0</v>
      </c>
      <c r="I14" s="324">
        <v>0</v>
      </c>
      <c r="J14" s="324"/>
      <c r="K14" s="324">
        <f t="shared" si="8"/>
        <v>0</v>
      </c>
      <c r="L14" s="325"/>
    </row>
    <row r="15" spans="1:12" x14ac:dyDescent="0.2">
      <c r="A15" s="315"/>
      <c r="B15" s="321"/>
      <c r="C15" s="321"/>
      <c r="D15" s="333" t="s">
        <v>1602</v>
      </c>
      <c r="E15" s="336" t="s">
        <v>1652</v>
      </c>
      <c r="F15" s="324">
        <v>0</v>
      </c>
      <c r="G15" s="324">
        <v>0</v>
      </c>
      <c r="H15" s="324">
        <v>0</v>
      </c>
      <c r="I15" s="324">
        <v>0</v>
      </c>
      <c r="J15" s="324"/>
      <c r="K15" s="324">
        <f t="shared" si="8"/>
        <v>0</v>
      </c>
      <c r="L15" s="325"/>
    </row>
    <row r="16" spans="1:12" x14ac:dyDescent="0.2">
      <c r="A16" s="315"/>
      <c r="B16" s="321"/>
      <c r="C16" s="321"/>
      <c r="D16" s="333" t="s">
        <v>1621</v>
      </c>
      <c r="E16" s="336" t="s">
        <v>1653</v>
      </c>
      <c r="F16" s="324">
        <v>0</v>
      </c>
      <c r="G16" s="324">
        <v>0</v>
      </c>
      <c r="H16" s="324">
        <v>0</v>
      </c>
      <c r="I16" s="324">
        <v>0</v>
      </c>
      <c r="J16" s="324"/>
      <c r="K16" s="324">
        <f t="shared" si="8"/>
        <v>0</v>
      </c>
      <c r="L16" s="325"/>
    </row>
    <row r="17" spans="1:12" x14ac:dyDescent="0.2">
      <c r="A17" s="315" t="str">
        <f t="shared" si="0"/>
        <v>Viljandi Lasteaed Männimäe</v>
      </c>
      <c r="B17" s="321" t="str">
        <f t="shared" si="3"/>
        <v>50</v>
      </c>
      <c r="C17" s="321" t="str">
        <f t="shared" si="4"/>
        <v>5005</v>
      </c>
      <c r="D17" s="322" t="s">
        <v>369</v>
      </c>
      <c r="E17" s="323" t="s">
        <v>370</v>
      </c>
      <c r="F17" s="324">
        <v>1020.2099999999999</v>
      </c>
      <c r="G17" s="324">
        <v>675</v>
      </c>
      <c r="H17" s="324">
        <v>750</v>
      </c>
      <c r="I17" s="324">
        <v>750</v>
      </c>
      <c r="J17" s="324"/>
      <c r="K17" s="324">
        <f t="shared" si="8"/>
        <v>750</v>
      </c>
      <c r="L17" s="325"/>
    </row>
    <row r="18" spans="1:12" x14ac:dyDescent="0.2">
      <c r="A18" s="315" t="str">
        <f t="shared" si="0"/>
        <v>Viljandi Lasteaed Männimäe</v>
      </c>
      <c r="B18" s="321" t="str">
        <f t="shared" si="3"/>
        <v>50</v>
      </c>
      <c r="C18" s="321" t="str">
        <f t="shared" si="4"/>
        <v>5051</v>
      </c>
      <c r="D18" s="322" t="s">
        <v>371</v>
      </c>
      <c r="E18" s="323" t="s">
        <v>202</v>
      </c>
      <c r="F18" s="324">
        <v>947.78</v>
      </c>
      <c r="G18" s="324">
        <v>968.43</v>
      </c>
      <c r="H18" s="324">
        <v>1036</v>
      </c>
      <c r="I18" s="324">
        <v>692</v>
      </c>
      <c r="J18" s="324"/>
      <c r="K18" s="324">
        <f t="shared" si="8"/>
        <v>692</v>
      </c>
      <c r="L18" s="325"/>
    </row>
    <row r="19" spans="1:12" x14ac:dyDescent="0.2">
      <c r="A19" s="315" t="str">
        <f t="shared" si="0"/>
        <v>Viljandi Lasteaed Männimäe</v>
      </c>
      <c r="B19" s="321" t="str">
        <f t="shared" si="3"/>
        <v>50</v>
      </c>
      <c r="C19" s="321" t="str">
        <f t="shared" si="4"/>
        <v>5053</v>
      </c>
      <c r="D19" s="322" t="s">
        <v>372</v>
      </c>
      <c r="E19" s="323" t="s">
        <v>373</v>
      </c>
      <c r="F19" s="324">
        <v>0</v>
      </c>
      <c r="G19" s="324">
        <v>0</v>
      </c>
      <c r="H19" s="324">
        <v>0</v>
      </c>
      <c r="I19" s="324">
        <v>0</v>
      </c>
      <c r="J19" s="324"/>
      <c r="K19" s="324">
        <f t="shared" si="8"/>
        <v>0</v>
      </c>
      <c r="L19" s="325"/>
    </row>
    <row r="20" spans="1:12" x14ac:dyDescent="0.2">
      <c r="A20" s="315" t="str">
        <f t="shared" si="0"/>
        <v>Viljandi Lasteaed Männimäe</v>
      </c>
      <c r="B20" s="321" t="str">
        <f t="shared" si="3"/>
        <v>50</v>
      </c>
      <c r="C20" s="321" t="str">
        <f t="shared" si="4"/>
        <v>5061</v>
      </c>
      <c r="D20" s="322" t="s">
        <v>374</v>
      </c>
      <c r="E20" s="323" t="s">
        <v>375</v>
      </c>
      <c r="F20" s="324">
        <v>378.79999999999995</v>
      </c>
      <c r="G20" s="324">
        <v>421.16</v>
      </c>
      <c r="H20" s="324">
        <v>433</v>
      </c>
      <c r="I20" s="324">
        <v>289</v>
      </c>
      <c r="J20" s="324"/>
      <c r="K20" s="324">
        <f t="shared" si="8"/>
        <v>289</v>
      </c>
      <c r="L20" s="325"/>
    </row>
    <row r="21" spans="1:12" x14ac:dyDescent="0.2">
      <c r="A21" s="315" t="str">
        <f t="shared" si="0"/>
        <v>Viljandi Lasteaed Männimäe</v>
      </c>
      <c r="B21" s="321" t="str">
        <f t="shared" si="3"/>
        <v>50</v>
      </c>
      <c r="C21" s="321" t="str">
        <f t="shared" si="4"/>
        <v>5062</v>
      </c>
      <c r="D21" s="322" t="s">
        <v>376</v>
      </c>
      <c r="E21" s="323" t="s">
        <v>377</v>
      </c>
      <c r="F21" s="324">
        <v>241.09</v>
      </c>
      <c r="G21" s="324">
        <v>268.01</v>
      </c>
      <c r="H21" s="324">
        <v>276</v>
      </c>
      <c r="I21" s="324">
        <v>184</v>
      </c>
      <c r="J21" s="324"/>
      <c r="K21" s="324">
        <f t="shared" si="8"/>
        <v>184</v>
      </c>
      <c r="L21" s="325"/>
    </row>
    <row r="22" spans="1:12" x14ac:dyDescent="0.2">
      <c r="A22" s="315" t="str">
        <f t="shared" si="0"/>
        <v>Viljandi Lasteaed Männimäe</v>
      </c>
      <c r="B22" s="321"/>
      <c r="C22" s="321"/>
      <c r="D22" s="329" t="s">
        <v>851</v>
      </c>
      <c r="E22" s="330" t="s">
        <v>379</v>
      </c>
      <c r="F22" s="337">
        <f>SUM(F23:F25)</f>
        <v>107042.13</v>
      </c>
      <c r="G22" s="337">
        <f t="shared" ref="G22:I22" si="9">SUM(G23:G25)</f>
        <v>114858.96</v>
      </c>
      <c r="H22" s="337">
        <f t="shared" si="9"/>
        <v>127774.02</v>
      </c>
      <c r="I22" s="337">
        <f t="shared" si="9"/>
        <v>127774.02</v>
      </c>
      <c r="J22" s="337">
        <f t="shared" ref="J22" si="10">SUM(J23:J24)</f>
        <v>0</v>
      </c>
      <c r="K22" s="337">
        <f>SUM(K23:K25)</f>
        <v>127774.02</v>
      </c>
      <c r="L22" s="332"/>
    </row>
    <row r="23" spans="1:12" x14ac:dyDescent="0.2">
      <c r="A23" s="315" t="str">
        <f t="shared" si="0"/>
        <v>Viljandi Lasteaed Männimäe</v>
      </c>
      <c r="B23" s="321" t="str">
        <f t="shared" si="3"/>
        <v>50</v>
      </c>
      <c r="C23" s="321" t="str">
        <f t="shared" si="4"/>
        <v>5063</v>
      </c>
      <c r="D23" s="333" t="s">
        <v>380</v>
      </c>
      <c r="E23" s="334" t="s">
        <v>381</v>
      </c>
      <c r="F23" s="324">
        <v>0</v>
      </c>
      <c r="G23" s="324">
        <v>0</v>
      </c>
      <c r="H23" s="324">
        <f>SUM(H11+H15)*0.33</f>
        <v>0</v>
      </c>
      <c r="I23" s="324">
        <f>SUM(I11+I15)*0.33</f>
        <v>0</v>
      </c>
      <c r="J23" s="324"/>
      <c r="K23" s="324">
        <f t="shared" si="8"/>
        <v>0</v>
      </c>
      <c r="L23" s="335"/>
    </row>
    <row r="24" spans="1:12" x14ac:dyDescent="0.2">
      <c r="A24" s="315" t="str">
        <f t="shared" si="0"/>
        <v>Viljandi Lasteaed Männimäe</v>
      </c>
      <c r="B24" s="321" t="str">
        <f t="shared" si="3"/>
        <v>50</v>
      </c>
      <c r="C24" s="321" t="str">
        <f t="shared" si="4"/>
        <v>5063</v>
      </c>
      <c r="D24" s="333" t="s">
        <v>382</v>
      </c>
      <c r="E24" s="334" t="s">
        <v>383</v>
      </c>
      <c r="F24" s="324">
        <v>107042.13</v>
      </c>
      <c r="G24" s="324">
        <v>114858.96</v>
      </c>
      <c r="H24" s="324">
        <f>SUM(H12+H13+H14+H17)*0.33</f>
        <v>127774.02</v>
      </c>
      <c r="I24" s="324">
        <f>SUM(I12+I13+I14+I17)*0.33</f>
        <v>127774.02</v>
      </c>
      <c r="J24" s="324">
        <f t="shared" ref="J24" si="11">SUM(J10+J17)*0.33</f>
        <v>0</v>
      </c>
      <c r="K24" s="324">
        <f t="shared" si="8"/>
        <v>127774.02</v>
      </c>
      <c r="L24" s="335"/>
    </row>
    <row r="25" spans="1:12" x14ac:dyDescent="0.2">
      <c r="A25" s="315"/>
      <c r="B25" s="321"/>
      <c r="C25" s="321"/>
      <c r="D25" s="333" t="s">
        <v>1622</v>
      </c>
      <c r="E25" s="334" t="s">
        <v>1623</v>
      </c>
      <c r="F25" s="324">
        <v>0</v>
      </c>
      <c r="G25" s="324">
        <v>0</v>
      </c>
      <c r="H25" s="324">
        <f>SUM(H16*0.33)</f>
        <v>0</v>
      </c>
      <c r="I25" s="324">
        <f>SUM(I16*0.33)</f>
        <v>0</v>
      </c>
      <c r="J25" s="324"/>
      <c r="K25" s="324">
        <f t="shared" si="8"/>
        <v>0</v>
      </c>
      <c r="L25" s="335"/>
    </row>
    <row r="26" spans="1:12" x14ac:dyDescent="0.2">
      <c r="A26" s="315" t="str">
        <f t="shared" si="0"/>
        <v>Viljandi Lasteaed Männimäe</v>
      </c>
      <c r="B26" s="321"/>
      <c r="C26" s="321"/>
      <c r="D26" s="329" t="s">
        <v>852</v>
      </c>
      <c r="E26" s="330" t="s">
        <v>385</v>
      </c>
      <c r="F26" s="337">
        <f>SUM(F27:F29)</f>
        <v>4541.09</v>
      </c>
      <c r="G26" s="337">
        <f t="shared" ref="G26:I26" si="12">SUM(G27:G29)</f>
        <v>4872.79</v>
      </c>
      <c r="H26" s="337">
        <f t="shared" si="12"/>
        <v>3871.94</v>
      </c>
      <c r="I26" s="337">
        <f t="shared" si="12"/>
        <v>3871.94</v>
      </c>
      <c r="J26" s="337">
        <f t="shared" ref="J26" si="13">SUM(J27:J28)</f>
        <v>0</v>
      </c>
      <c r="K26" s="337">
        <f>SUM(K27:K29)</f>
        <v>3871.94</v>
      </c>
      <c r="L26" s="332"/>
    </row>
    <row r="27" spans="1:12" x14ac:dyDescent="0.2">
      <c r="A27" s="315" t="str">
        <f t="shared" si="0"/>
        <v>Viljandi Lasteaed Männimäe</v>
      </c>
      <c r="B27" s="321" t="str">
        <f t="shared" si="3"/>
        <v>50</v>
      </c>
      <c r="C27" s="321" t="str">
        <f t="shared" si="4"/>
        <v>5064</v>
      </c>
      <c r="D27" s="333" t="s">
        <v>386</v>
      </c>
      <c r="E27" s="334" t="s">
        <v>1654</v>
      </c>
      <c r="F27" s="324">
        <v>0</v>
      </c>
      <c r="G27" s="324">
        <v>0</v>
      </c>
      <c r="H27" s="324">
        <f>SUM(H11+H15)*0.01</f>
        <v>0</v>
      </c>
      <c r="I27" s="324">
        <v>0</v>
      </c>
      <c r="J27" s="324"/>
      <c r="K27" s="324">
        <f t="shared" si="8"/>
        <v>0</v>
      </c>
      <c r="L27" s="335"/>
    </row>
    <row r="28" spans="1:12" x14ac:dyDescent="0.2">
      <c r="A28" s="315" t="str">
        <f t="shared" si="0"/>
        <v>Viljandi Lasteaed Männimäe</v>
      </c>
      <c r="B28" s="321" t="str">
        <f t="shared" si="3"/>
        <v>50</v>
      </c>
      <c r="C28" s="321" t="str">
        <f t="shared" si="4"/>
        <v>5064</v>
      </c>
      <c r="D28" s="333" t="s">
        <v>388</v>
      </c>
      <c r="E28" s="334" t="s">
        <v>389</v>
      </c>
      <c r="F28" s="324">
        <v>4541.09</v>
      </c>
      <c r="G28" s="324">
        <v>4872.79</v>
      </c>
      <c r="H28" s="324">
        <f>SUM(H12+H13+H14+H17)*0.01</f>
        <v>3871.94</v>
      </c>
      <c r="I28" s="324">
        <f>SUM(I12+I13+I14+I17)*0.01</f>
        <v>3871.94</v>
      </c>
      <c r="J28" s="324">
        <f t="shared" ref="J28" si="14">SUM(J10+J17)*0.01</f>
        <v>0</v>
      </c>
      <c r="K28" s="324">
        <f t="shared" si="8"/>
        <v>3871.94</v>
      </c>
      <c r="L28" s="335"/>
    </row>
    <row r="29" spans="1:12" x14ac:dyDescent="0.2">
      <c r="A29" s="315"/>
      <c r="B29" s="321"/>
      <c r="C29" s="321"/>
      <c r="D29" s="333" t="s">
        <v>1624</v>
      </c>
      <c r="E29" s="334" t="s">
        <v>1655</v>
      </c>
      <c r="F29" s="324">
        <v>0</v>
      </c>
      <c r="G29" s="324">
        <v>0</v>
      </c>
      <c r="H29" s="324">
        <f>SUM(H16*0.01)</f>
        <v>0</v>
      </c>
      <c r="I29" s="324">
        <v>0</v>
      </c>
      <c r="J29" s="324"/>
      <c r="K29" s="324">
        <f t="shared" si="8"/>
        <v>0</v>
      </c>
      <c r="L29" s="335"/>
    </row>
    <row r="30" spans="1:12" s="301" customFormat="1" ht="13.5" x14ac:dyDescent="0.25">
      <c r="A30" s="315" t="str">
        <f t="shared" si="0"/>
        <v>Viljandi Lasteaed Männimäe</v>
      </c>
      <c r="B30" s="321"/>
      <c r="C30" s="321"/>
      <c r="D30" s="326" t="s">
        <v>186</v>
      </c>
      <c r="E30" s="327" t="s">
        <v>185</v>
      </c>
      <c r="F30" s="319">
        <f>F31+F41+F44+F48+F59+F65+F72+F79+F86+F87+F88+F92+F93+F99+F100+F103+F104</f>
        <v>114853.55</v>
      </c>
      <c r="G30" s="319">
        <v>129984.34000000003</v>
      </c>
      <c r="H30" s="319">
        <f t="shared" ref="H30:J30" si="15">H31+H41+H44+H48+H59+H65+H72+H79+H86+H87+H88+H92+H93+H99+H101+H103+H104</f>
        <v>157247.1</v>
      </c>
      <c r="I30" s="319">
        <f t="shared" si="15"/>
        <v>153338.0405</v>
      </c>
      <c r="J30" s="319">
        <f t="shared" si="15"/>
        <v>0</v>
      </c>
      <c r="K30" s="319">
        <f t="shared" si="8"/>
        <v>153338.0405</v>
      </c>
      <c r="L30" s="328"/>
    </row>
    <row r="31" spans="1:12" ht="13.5" x14ac:dyDescent="0.25">
      <c r="A31" s="315" t="str">
        <f t="shared" si="0"/>
        <v>Viljandi Lasteaed Männimäe</v>
      </c>
      <c r="B31" s="321"/>
      <c r="C31" s="321"/>
      <c r="D31" s="329" t="s">
        <v>853</v>
      </c>
      <c r="E31" s="330" t="s">
        <v>391</v>
      </c>
      <c r="F31" s="337">
        <f t="shared" ref="F31:J31" si="16">SUM(F32:F40)</f>
        <v>1493.26</v>
      </c>
      <c r="G31" s="337">
        <f t="shared" si="16"/>
        <v>1777.0400000000004</v>
      </c>
      <c r="H31" s="337">
        <f t="shared" si="16"/>
        <v>2016</v>
      </c>
      <c r="I31" s="337">
        <f t="shared" si="16"/>
        <v>1825.08</v>
      </c>
      <c r="J31" s="337">
        <f t="shared" si="16"/>
        <v>0</v>
      </c>
      <c r="K31" s="319">
        <f t="shared" si="8"/>
        <v>1825.08</v>
      </c>
      <c r="L31" s="332"/>
    </row>
    <row r="32" spans="1:12" x14ac:dyDescent="0.2">
      <c r="A32" s="315" t="str">
        <f t="shared" si="0"/>
        <v>Viljandi Lasteaed Männimäe</v>
      </c>
      <c r="B32" s="321" t="str">
        <f t="shared" si="3"/>
        <v>55</v>
      </c>
      <c r="C32" s="321" t="str">
        <f t="shared" si="4"/>
        <v>5500</v>
      </c>
      <c r="D32" s="333" t="s">
        <v>392</v>
      </c>
      <c r="E32" s="334" t="s">
        <v>393</v>
      </c>
      <c r="F32" s="324">
        <v>325.12</v>
      </c>
      <c r="G32" s="324">
        <v>488.19</v>
      </c>
      <c r="H32" s="324">
        <v>549</v>
      </c>
      <c r="I32" s="324">
        <v>551.74499999999989</v>
      </c>
      <c r="J32" s="324"/>
      <c r="K32" s="324">
        <f t="shared" si="8"/>
        <v>551.74499999999989</v>
      </c>
      <c r="L32" s="335"/>
    </row>
    <row r="33" spans="1:12" x14ac:dyDescent="0.2">
      <c r="A33" s="315" t="str">
        <f t="shared" si="0"/>
        <v>Viljandi Lasteaed Männimäe</v>
      </c>
      <c r="B33" s="321" t="str">
        <f t="shared" si="3"/>
        <v>55</v>
      </c>
      <c r="C33" s="321" t="str">
        <f t="shared" si="4"/>
        <v>5500</v>
      </c>
      <c r="D33" s="333" t="s">
        <v>394</v>
      </c>
      <c r="E33" s="334" t="s">
        <v>395</v>
      </c>
      <c r="F33" s="324">
        <v>33.159999999999997</v>
      </c>
      <c r="G33" s="324">
        <v>64.47</v>
      </c>
      <c r="H33" s="324">
        <v>100</v>
      </c>
      <c r="I33" s="324">
        <v>100.49999999999999</v>
      </c>
      <c r="J33" s="324"/>
      <c r="K33" s="324">
        <f t="shared" si="8"/>
        <v>100.49999999999999</v>
      </c>
      <c r="L33" s="335"/>
    </row>
    <row r="34" spans="1:12" x14ac:dyDescent="0.2">
      <c r="A34" s="315" t="str">
        <f t="shared" si="0"/>
        <v>Viljandi Lasteaed Männimäe</v>
      </c>
      <c r="B34" s="321" t="str">
        <f t="shared" si="3"/>
        <v>55</v>
      </c>
      <c r="C34" s="321" t="str">
        <f t="shared" si="4"/>
        <v>5500</v>
      </c>
      <c r="D34" s="333" t="s">
        <v>396</v>
      </c>
      <c r="E34" s="334" t="s">
        <v>397</v>
      </c>
      <c r="F34" s="324">
        <v>511.99</v>
      </c>
      <c r="G34" s="324">
        <v>628.57000000000005</v>
      </c>
      <c r="H34" s="324">
        <v>800</v>
      </c>
      <c r="I34" s="324">
        <v>602.99999999999989</v>
      </c>
      <c r="J34" s="324"/>
      <c r="K34" s="324">
        <f t="shared" si="8"/>
        <v>602.99999999999989</v>
      </c>
      <c r="L34" s="335"/>
    </row>
    <row r="35" spans="1:12" x14ac:dyDescent="0.2">
      <c r="A35" s="315" t="str">
        <f t="shared" si="0"/>
        <v>Viljandi Lasteaed Männimäe</v>
      </c>
      <c r="B35" s="321" t="str">
        <f t="shared" si="3"/>
        <v>55</v>
      </c>
      <c r="C35" s="321" t="str">
        <f t="shared" si="4"/>
        <v>5500</v>
      </c>
      <c r="D35" s="333" t="s">
        <v>398</v>
      </c>
      <c r="E35" s="334" t="s">
        <v>399</v>
      </c>
      <c r="F35" s="324">
        <v>470.21000000000004</v>
      </c>
      <c r="G35" s="324">
        <v>439.94</v>
      </c>
      <c r="H35" s="324">
        <v>450</v>
      </c>
      <c r="I35" s="324">
        <v>452.24999999999994</v>
      </c>
      <c r="J35" s="324"/>
      <c r="K35" s="324">
        <f t="shared" si="8"/>
        <v>452.24999999999994</v>
      </c>
      <c r="L35" s="335"/>
    </row>
    <row r="36" spans="1:12" x14ac:dyDescent="0.2">
      <c r="A36" s="315" t="str">
        <f t="shared" si="0"/>
        <v>Viljandi Lasteaed Männimäe</v>
      </c>
      <c r="B36" s="321" t="str">
        <f t="shared" si="3"/>
        <v>55</v>
      </c>
      <c r="C36" s="321" t="str">
        <f t="shared" si="4"/>
        <v>5500</v>
      </c>
      <c r="D36" s="333" t="s">
        <v>400</v>
      </c>
      <c r="E36" s="334" t="s">
        <v>401</v>
      </c>
      <c r="F36" s="324">
        <v>2.02</v>
      </c>
      <c r="G36" s="324">
        <v>8.44</v>
      </c>
      <c r="H36" s="324">
        <v>10</v>
      </c>
      <c r="I36" s="324">
        <v>10.049999999999999</v>
      </c>
      <c r="J36" s="324"/>
      <c r="K36" s="324">
        <f t="shared" si="8"/>
        <v>10.049999999999999</v>
      </c>
      <c r="L36" s="335"/>
    </row>
    <row r="37" spans="1:12" x14ac:dyDescent="0.2">
      <c r="A37" s="315" t="str">
        <f t="shared" si="0"/>
        <v>Viljandi Lasteaed Männimäe</v>
      </c>
      <c r="B37" s="321" t="str">
        <f t="shared" si="3"/>
        <v>55</v>
      </c>
      <c r="C37" s="321" t="str">
        <f t="shared" si="4"/>
        <v>5500</v>
      </c>
      <c r="D37" s="333" t="s">
        <v>402</v>
      </c>
      <c r="E37" s="334" t="s">
        <v>403</v>
      </c>
      <c r="F37" s="324">
        <v>25.730000000000004</v>
      </c>
      <c r="G37" s="324">
        <v>24.64</v>
      </c>
      <c r="H37" s="324">
        <v>0</v>
      </c>
      <c r="I37" s="324">
        <v>0</v>
      </c>
      <c r="J37" s="324"/>
      <c r="K37" s="324">
        <f t="shared" si="8"/>
        <v>0</v>
      </c>
      <c r="L37" s="335"/>
    </row>
    <row r="38" spans="1:12" x14ac:dyDescent="0.2">
      <c r="A38" s="315" t="str">
        <f t="shared" si="0"/>
        <v>Viljandi Lasteaed Männimäe</v>
      </c>
      <c r="B38" s="321" t="str">
        <f t="shared" si="3"/>
        <v>55</v>
      </c>
      <c r="C38" s="321" t="str">
        <f t="shared" si="4"/>
        <v>5500</v>
      </c>
      <c r="D38" s="333" t="s">
        <v>404</v>
      </c>
      <c r="E38" s="334" t="s">
        <v>405</v>
      </c>
      <c r="F38" s="324">
        <v>28.099999999999998</v>
      </c>
      <c r="G38" s="324">
        <v>6.72</v>
      </c>
      <c r="H38" s="324">
        <v>32</v>
      </c>
      <c r="I38" s="324">
        <v>32.159999999999997</v>
      </c>
      <c r="J38" s="324"/>
      <c r="K38" s="324">
        <f t="shared" si="8"/>
        <v>32.159999999999997</v>
      </c>
      <c r="L38" s="335"/>
    </row>
    <row r="39" spans="1:12" x14ac:dyDescent="0.2">
      <c r="A39" s="315" t="str">
        <f t="shared" si="0"/>
        <v>Viljandi Lasteaed Männimäe</v>
      </c>
      <c r="B39" s="321" t="str">
        <f t="shared" si="3"/>
        <v>55</v>
      </c>
      <c r="C39" s="321" t="str">
        <f t="shared" si="4"/>
        <v>5500</v>
      </c>
      <c r="D39" s="333" t="s">
        <v>406</v>
      </c>
      <c r="E39" s="334" t="s">
        <v>846</v>
      </c>
      <c r="F39" s="324">
        <v>76.009999999999991</v>
      </c>
      <c r="G39" s="324">
        <v>57.63</v>
      </c>
      <c r="H39" s="324">
        <v>75</v>
      </c>
      <c r="I39" s="324">
        <v>75.374999999999986</v>
      </c>
      <c r="J39" s="324"/>
      <c r="K39" s="324">
        <f t="shared" si="8"/>
        <v>75.374999999999986</v>
      </c>
      <c r="L39" s="335"/>
    </row>
    <row r="40" spans="1:12" x14ac:dyDescent="0.2">
      <c r="A40" s="315" t="str">
        <f t="shared" si="0"/>
        <v>Viljandi Lasteaed Männimäe</v>
      </c>
      <c r="B40" s="321" t="str">
        <f t="shared" si="3"/>
        <v>55</v>
      </c>
      <c r="C40" s="321" t="str">
        <f t="shared" si="4"/>
        <v>5500</v>
      </c>
      <c r="D40" s="333" t="s">
        <v>408</v>
      </c>
      <c r="E40" s="334" t="s">
        <v>409</v>
      </c>
      <c r="F40" s="324">
        <v>20.919999999999998</v>
      </c>
      <c r="G40" s="324">
        <v>58.44</v>
      </c>
      <c r="H40" s="324">
        <v>0</v>
      </c>
      <c r="I40" s="324">
        <v>0</v>
      </c>
      <c r="J40" s="324"/>
      <c r="K40" s="324">
        <f t="shared" si="8"/>
        <v>0</v>
      </c>
      <c r="L40" s="335"/>
    </row>
    <row r="41" spans="1:12" x14ac:dyDescent="0.2">
      <c r="A41" s="315" t="str">
        <f t="shared" si="0"/>
        <v>Viljandi Lasteaed Männimäe</v>
      </c>
      <c r="B41" s="321"/>
      <c r="C41" s="321"/>
      <c r="D41" s="329" t="s">
        <v>854</v>
      </c>
      <c r="E41" s="330" t="s">
        <v>411</v>
      </c>
      <c r="F41" s="337">
        <f t="shared" ref="F41:J41" si="17">SUM(F42:F43)</f>
        <v>0</v>
      </c>
      <c r="G41" s="337">
        <v>0</v>
      </c>
      <c r="H41" s="337">
        <f>SUM(H42:H43)</f>
        <v>0</v>
      </c>
      <c r="I41" s="337">
        <f>SUM(I42:I43)</f>
        <v>0</v>
      </c>
      <c r="J41" s="337">
        <f t="shared" si="17"/>
        <v>0</v>
      </c>
      <c r="K41" s="337">
        <f t="shared" si="8"/>
        <v>0</v>
      </c>
      <c r="L41" s="332"/>
    </row>
    <row r="42" spans="1:12" x14ac:dyDescent="0.2">
      <c r="A42" s="315" t="str">
        <f t="shared" si="0"/>
        <v>Viljandi Lasteaed Männimäe</v>
      </c>
      <c r="B42" s="321" t="str">
        <f t="shared" si="3"/>
        <v>55</v>
      </c>
      <c r="C42" s="321" t="str">
        <f t="shared" si="4"/>
        <v>5503</v>
      </c>
      <c r="D42" s="333" t="s">
        <v>412</v>
      </c>
      <c r="E42" s="334" t="s">
        <v>413</v>
      </c>
      <c r="F42" s="324">
        <v>0</v>
      </c>
      <c r="G42" s="324">
        <v>0</v>
      </c>
      <c r="H42" s="324">
        <v>0</v>
      </c>
      <c r="I42" s="324">
        <v>0</v>
      </c>
      <c r="J42" s="324"/>
      <c r="K42" s="324">
        <f t="shared" si="8"/>
        <v>0</v>
      </c>
      <c r="L42" s="335"/>
    </row>
    <row r="43" spans="1:12" x14ac:dyDescent="0.2">
      <c r="A43" s="315" t="str">
        <f t="shared" si="0"/>
        <v>Viljandi Lasteaed Männimäe</v>
      </c>
      <c r="B43" s="321" t="str">
        <f t="shared" si="3"/>
        <v>55</v>
      </c>
      <c r="C43" s="321" t="str">
        <f t="shared" si="4"/>
        <v>5503</v>
      </c>
      <c r="D43" s="333" t="s">
        <v>414</v>
      </c>
      <c r="E43" s="334" t="s">
        <v>415</v>
      </c>
      <c r="F43" s="324">
        <v>0</v>
      </c>
      <c r="G43" s="324">
        <v>0</v>
      </c>
      <c r="H43" s="324">
        <v>0</v>
      </c>
      <c r="I43" s="324">
        <v>0</v>
      </c>
      <c r="J43" s="324"/>
      <c r="K43" s="324">
        <f t="shared" si="8"/>
        <v>0</v>
      </c>
      <c r="L43" s="335"/>
    </row>
    <row r="44" spans="1:12" x14ac:dyDescent="0.2">
      <c r="A44" s="315" t="str">
        <f t="shared" si="0"/>
        <v>Viljandi Lasteaed Männimäe</v>
      </c>
      <c r="B44" s="321"/>
      <c r="C44" s="321"/>
      <c r="D44" s="329" t="s">
        <v>855</v>
      </c>
      <c r="E44" s="330" t="s">
        <v>417</v>
      </c>
      <c r="F44" s="337">
        <f t="shared" ref="F44:J44" si="18">SUM(F45:F47)</f>
        <v>4922.7700000000004</v>
      </c>
      <c r="G44" s="337">
        <f t="shared" si="18"/>
        <v>3659.3100000000004</v>
      </c>
      <c r="H44" s="337">
        <f t="shared" si="18"/>
        <v>2303.9</v>
      </c>
      <c r="I44" s="337">
        <f t="shared" si="18"/>
        <v>2030.5149999999999</v>
      </c>
      <c r="J44" s="337">
        <f t="shared" si="18"/>
        <v>0</v>
      </c>
      <c r="K44" s="337">
        <f t="shared" si="8"/>
        <v>2030.5149999999999</v>
      </c>
      <c r="L44" s="332"/>
    </row>
    <row r="45" spans="1:12" x14ac:dyDescent="0.2">
      <c r="A45" s="315" t="str">
        <f t="shared" si="0"/>
        <v>Viljandi Lasteaed Männimäe</v>
      </c>
      <c r="B45" s="321" t="str">
        <f t="shared" si="3"/>
        <v>55</v>
      </c>
      <c r="C45" s="321" t="str">
        <f t="shared" si="4"/>
        <v>5504</v>
      </c>
      <c r="D45" s="333" t="s">
        <v>418</v>
      </c>
      <c r="E45" s="334" t="s">
        <v>419</v>
      </c>
      <c r="F45" s="324">
        <v>0</v>
      </c>
      <c r="G45" s="324">
        <v>0</v>
      </c>
      <c r="H45" s="324">
        <v>275.90000000000003</v>
      </c>
      <c r="I45" s="324">
        <v>0</v>
      </c>
      <c r="J45" s="324"/>
      <c r="K45" s="324">
        <f t="shared" si="8"/>
        <v>0</v>
      </c>
      <c r="L45" s="335"/>
    </row>
    <row r="46" spans="1:12" x14ac:dyDescent="0.2">
      <c r="A46" s="315" t="str">
        <f t="shared" si="0"/>
        <v>Viljandi Lasteaed Männimäe</v>
      </c>
      <c r="B46" s="321" t="str">
        <f t="shared" si="3"/>
        <v>55</v>
      </c>
      <c r="C46" s="321" t="str">
        <f t="shared" si="4"/>
        <v>5504</v>
      </c>
      <c r="D46" s="333" t="s">
        <v>420</v>
      </c>
      <c r="E46" s="334" t="s">
        <v>421</v>
      </c>
      <c r="F46" s="324">
        <v>4291.8500000000004</v>
      </c>
      <c r="G46" s="324">
        <v>2819.8</v>
      </c>
      <c r="H46" s="324">
        <v>1525</v>
      </c>
      <c r="I46" s="324">
        <v>1525</v>
      </c>
      <c r="J46" s="324"/>
      <c r="K46" s="324">
        <f t="shared" si="8"/>
        <v>1525</v>
      </c>
      <c r="L46" s="335"/>
    </row>
    <row r="47" spans="1:12" x14ac:dyDescent="0.2">
      <c r="A47" s="315" t="str">
        <f t="shared" si="0"/>
        <v>Viljandi Lasteaed Männimäe</v>
      </c>
      <c r="B47" s="321" t="str">
        <f t="shared" si="3"/>
        <v>55</v>
      </c>
      <c r="C47" s="321" t="str">
        <f t="shared" si="4"/>
        <v>5504</v>
      </c>
      <c r="D47" s="333" t="s">
        <v>422</v>
      </c>
      <c r="E47" s="334" t="s">
        <v>423</v>
      </c>
      <c r="F47" s="324">
        <v>630.91999999999996</v>
      </c>
      <c r="G47" s="324">
        <v>839.51</v>
      </c>
      <c r="H47" s="324">
        <v>503</v>
      </c>
      <c r="I47" s="324">
        <v>505.51499999999993</v>
      </c>
      <c r="J47" s="324"/>
      <c r="K47" s="324">
        <f t="shared" si="8"/>
        <v>505.51499999999993</v>
      </c>
      <c r="L47" s="335"/>
    </row>
    <row r="48" spans="1:12" x14ac:dyDescent="0.2">
      <c r="A48" s="315" t="str">
        <f t="shared" si="0"/>
        <v>Viljandi Lasteaed Männimäe</v>
      </c>
      <c r="B48" s="321"/>
      <c r="C48" s="321"/>
      <c r="D48" s="329" t="s">
        <v>856</v>
      </c>
      <c r="E48" s="330" t="s">
        <v>425</v>
      </c>
      <c r="F48" s="337">
        <f>SUM(F49:F58)</f>
        <v>65320.020000000004</v>
      </c>
      <c r="G48" s="337">
        <f t="shared" ref="G48:I48" si="19">SUM(G49:G58)</f>
        <v>72407.000000000015</v>
      </c>
      <c r="H48" s="337">
        <f t="shared" si="19"/>
        <v>90540</v>
      </c>
      <c r="I48" s="337">
        <f t="shared" si="19"/>
        <v>88669.45</v>
      </c>
      <c r="J48" s="337">
        <f>SUM(J50:J58)</f>
        <v>0</v>
      </c>
      <c r="K48" s="337">
        <f t="shared" si="8"/>
        <v>88669.45</v>
      </c>
      <c r="L48" s="332"/>
    </row>
    <row r="49" spans="1:12" x14ac:dyDescent="0.2">
      <c r="A49" s="315" t="str">
        <f t="shared" si="0"/>
        <v>Viljandi Lasteaed Männimäe</v>
      </c>
      <c r="B49" s="321" t="str">
        <f t="shared" si="3"/>
        <v>55</v>
      </c>
      <c r="C49" s="321" t="str">
        <f t="shared" si="4"/>
        <v>5511</v>
      </c>
      <c r="D49" s="338" t="s">
        <v>253</v>
      </c>
      <c r="E49" s="339" t="s">
        <v>254</v>
      </c>
      <c r="F49" s="324">
        <v>0</v>
      </c>
      <c r="G49" s="324">
        <v>0</v>
      </c>
      <c r="H49" s="324">
        <v>2076</v>
      </c>
      <c r="I49" s="324">
        <v>2086.3799999999997</v>
      </c>
      <c r="J49" s="324"/>
      <c r="K49" s="324">
        <f t="shared" si="8"/>
        <v>2086.3799999999997</v>
      </c>
      <c r="L49" s="340"/>
    </row>
    <row r="50" spans="1:12" x14ac:dyDescent="0.2">
      <c r="A50" s="315" t="str">
        <f t="shared" si="0"/>
        <v>Viljandi Lasteaed Männimäe</v>
      </c>
      <c r="B50" s="321" t="str">
        <f t="shared" si="3"/>
        <v>55</v>
      </c>
      <c r="C50" s="321" t="str">
        <f t="shared" si="4"/>
        <v>5511</v>
      </c>
      <c r="D50" s="333" t="s">
        <v>426</v>
      </c>
      <c r="E50" s="334" t="s">
        <v>427</v>
      </c>
      <c r="F50" s="324">
        <v>44436.960000000006</v>
      </c>
      <c r="G50" s="324">
        <v>49942.73</v>
      </c>
      <c r="H50" s="324">
        <v>61000</v>
      </c>
      <c r="I50" s="324">
        <v>61000</v>
      </c>
      <c r="J50" s="324"/>
      <c r="K50" s="324">
        <f t="shared" si="8"/>
        <v>61000</v>
      </c>
      <c r="L50" s="335"/>
    </row>
    <row r="51" spans="1:12" x14ac:dyDescent="0.2">
      <c r="A51" s="315" t="str">
        <f t="shared" si="0"/>
        <v>Viljandi Lasteaed Männimäe</v>
      </c>
      <c r="B51" s="321" t="str">
        <f t="shared" si="3"/>
        <v>55</v>
      </c>
      <c r="C51" s="321" t="str">
        <f t="shared" si="4"/>
        <v>5511</v>
      </c>
      <c r="D51" s="333" t="s">
        <v>428</v>
      </c>
      <c r="E51" s="334" t="s">
        <v>2</v>
      </c>
      <c r="F51" s="324">
        <v>6443.0400000000009</v>
      </c>
      <c r="G51" s="324">
        <v>7573.38</v>
      </c>
      <c r="H51" s="324">
        <v>9318</v>
      </c>
      <c r="I51" s="324">
        <v>9597.5400000000009</v>
      </c>
      <c r="J51" s="324"/>
      <c r="K51" s="324">
        <f t="shared" si="8"/>
        <v>9597.5400000000009</v>
      </c>
      <c r="L51" s="335"/>
    </row>
    <row r="52" spans="1:12" x14ac:dyDescent="0.2">
      <c r="A52" s="315" t="str">
        <f t="shared" si="0"/>
        <v>Viljandi Lasteaed Männimäe</v>
      </c>
      <c r="B52" s="321" t="str">
        <f t="shared" si="3"/>
        <v>55</v>
      </c>
      <c r="C52" s="321" t="str">
        <f t="shared" si="4"/>
        <v>5511</v>
      </c>
      <c r="D52" s="333" t="s">
        <v>3</v>
      </c>
      <c r="E52" s="334" t="s">
        <v>4</v>
      </c>
      <c r="F52" s="324">
        <v>3737.2500000000005</v>
      </c>
      <c r="G52" s="324">
        <v>3800.74</v>
      </c>
      <c r="H52" s="324">
        <v>4240</v>
      </c>
      <c r="I52" s="324">
        <v>4019.9999999999995</v>
      </c>
      <c r="J52" s="324"/>
      <c r="K52" s="324">
        <f t="shared" si="8"/>
        <v>4019.9999999999995</v>
      </c>
      <c r="L52" s="335"/>
    </row>
    <row r="53" spans="1:12" x14ac:dyDescent="0.2">
      <c r="A53" s="315" t="str">
        <f t="shared" si="0"/>
        <v>Viljandi Lasteaed Männimäe</v>
      </c>
      <c r="B53" s="321" t="str">
        <f t="shared" si="3"/>
        <v>55</v>
      </c>
      <c r="C53" s="321" t="str">
        <f t="shared" si="4"/>
        <v>5511</v>
      </c>
      <c r="D53" s="333" t="s">
        <v>5</v>
      </c>
      <c r="E53" s="334" t="s">
        <v>6</v>
      </c>
      <c r="F53" s="324">
        <v>6196.380000000001</v>
      </c>
      <c r="G53" s="324">
        <v>4883.2</v>
      </c>
      <c r="H53" s="324">
        <v>5253</v>
      </c>
      <c r="I53" s="324">
        <v>5279.2649999999994</v>
      </c>
      <c r="J53" s="324"/>
      <c r="K53" s="324">
        <f t="shared" si="8"/>
        <v>5279.2649999999994</v>
      </c>
      <c r="L53" s="335"/>
    </row>
    <row r="54" spans="1:12" x14ac:dyDescent="0.2">
      <c r="A54" s="315" t="str">
        <f t="shared" si="0"/>
        <v>Viljandi Lasteaed Männimäe</v>
      </c>
      <c r="B54" s="321" t="str">
        <f t="shared" si="3"/>
        <v>55</v>
      </c>
      <c r="C54" s="321" t="str">
        <f t="shared" si="4"/>
        <v>5511</v>
      </c>
      <c r="D54" s="333" t="s">
        <v>7</v>
      </c>
      <c r="E54" s="334" t="s">
        <v>8</v>
      </c>
      <c r="F54" s="324">
        <v>734.71999999999991</v>
      </c>
      <c r="G54" s="324">
        <v>715.32</v>
      </c>
      <c r="H54" s="324">
        <v>750</v>
      </c>
      <c r="I54" s="324">
        <v>753.74999999999989</v>
      </c>
      <c r="J54" s="324"/>
      <c r="K54" s="324">
        <f t="shared" si="8"/>
        <v>753.74999999999989</v>
      </c>
      <c r="L54" s="335"/>
    </row>
    <row r="55" spans="1:12" x14ac:dyDescent="0.2">
      <c r="A55" s="315" t="str">
        <f t="shared" si="0"/>
        <v>Viljandi Lasteaed Männimäe</v>
      </c>
      <c r="B55" s="321" t="str">
        <f t="shared" si="3"/>
        <v>55</v>
      </c>
      <c r="C55" s="321" t="str">
        <f t="shared" si="4"/>
        <v>5511</v>
      </c>
      <c r="D55" s="333" t="s">
        <v>9</v>
      </c>
      <c r="E55" s="334" t="s">
        <v>10</v>
      </c>
      <c r="F55" s="324">
        <v>2007.67</v>
      </c>
      <c r="G55" s="324">
        <v>3004.66</v>
      </c>
      <c r="H55" s="324">
        <v>5019</v>
      </c>
      <c r="I55" s="324">
        <v>3034.0949999999998</v>
      </c>
      <c r="J55" s="324"/>
      <c r="K55" s="324">
        <f t="shared" si="8"/>
        <v>3034.0949999999998</v>
      </c>
      <c r="L55" s="335"/>
    </row>
    <row r="56" spans="1:12" x14ac:dyDescent="0.2">
      <c r="A56" s="315" t="str">
        <f t="shared" si="0"/>
        <v>Viljandi Lasteaed Männimäe</v>
      </c>
      <c r="B56" s="321" t="str">
        <f t="shared" si="3"/>
        <v>55</v>
      </c>
      <c r="C56" s="321" t="str">
        <f t="shared" si="4"/>
        <v>5511</v>
      </c>
      <c r="D56" s="333" t="s">
        <v>11</v>
      </c>
      <c r="E56" s="334" t="s">
        <v>12</v>
      </c>
      <c r="F56" s="324">
        <v>0</v>
      </c>
      <c r="G56" s="324">
        <v>0</v>
      </c>
      <c r="H56" s="324">
        <v>0</v>
      </c>
      <c r="I56" s="324">
        <v>0</v>
      </c>
      <c r="J56" s="324"/>
      <c r="K56" s="324">
        <f t="shared" si="8"/>
        <v>0</v>
      </c>
      <c r="L56" s="335"/>
    </row>
    <row r="57" spans="1:12" x14ac:dyDescent="0.2">
      <c r="A57" s="315" t="str">
        <f t="shared" si="0"/>
        <v>Viljandi Lasteaed Männimäe</v>
      </c>
      <c r="B57" s="321" t="str">
        <f t="shared" si="3"/>
        <v>55</v>
      </c>
      <c r="C57" s="321" t="str">
        <f t="shared" si="4"/>
        <v>5511</v>
      </c>
      <c r="D57" s="333" t="s">
        <v>13</v>
      </c>
      <c r="E57" s="334" t="s">
        <v>14</v>
      </c>
      <c r="F57" s="324">
        <v>0</v>
      </c>
      <c r="G57" s="324">
        <v>0</v>
      </c>
      <c r="H57" s="324">
        <v>0</v>
      </c>
      <c r="I57" s="324">
        <v>0</v>
      </c>
      <c r="J57" s="324"/>
      <c r="K57" s="324">
        <f t="shared" si="8"/>
        <v>0</v>
      </c>
      <c r="L57" s="335"/>
    </row>
    <row r="58" spans="1:12" x14ac:dyDescent="0.2">
      <c r="A58" s="315" t="str">
        <f t="shared" si="0"/>
        <v>Viljandi Lasteaed Männimäe</v>
      </c>
      <c r="B58" s="321" t="str">
        <f t="shared" si="3"/>
        <v>55</v>
      </c>
      <c r="C58" s="321" t="str">
        <f t="shared" si="4"/>
        <v>5511</v>
      </c>
      <c r="D58" s="333" t="s">
        <v>15</v>
      </c>
      <c r="E58" s="334" t="s">
        <v>16</v>
      </c>
      <c r="F58" s="324">
        <v>1764</v>
      </c>
      <c r="G58" s="324">
        <v>2486.9699999999998</v>
      </c>
      <c r="H58" s="324">
        <v>2884</v>
      </c>
      <c r="I58" s="324">
        <v>2898.4199999999996</v>
      </c>
      <c r="J58" s="324"/>
      <c r="K58" s="324">
        <f t="shared" si="8"/>
        <v>2898.4199999999996</v>
      </c>
      <c r="L58" s="335"/>
    </row>
    <row r="59" spans="1:12" x14ac:dyDescent="0.2">
      <c r="A59" s="315" t="str">
        <f t="shared" si="0"/>
        <v>Viljandi Lasteaed Männimäe</v>
      </c>
      <c r="B59" s="321"/>
      <c r="C59" s="321"/>
      <c r="D59" s="329" t="s">
        <v>857</v>
      </c>
      <c r="E59" s="330" t="s">
        <v>18</v>
      </c>
      <c r="F59" s="337">
        <f>SUM(F60:F64)</f>
        <v>0</v>
      </c>
      <c r="G59" s="337">
        <f t="shared" ref="G59:I59" si="20">SUM(G60:G64)</f>
        <v>0</v>
      </c>
      <c r="H59" s="337">
        <f t="shared" si="20"/>
        <v>0</v>
      </c>
      <c r="I59" s="337">
        <f t="shared" si="20"/>
        <v>0</v>
      </c>
      <c r="J59" s="337">
        <f t="shared" ref="J59" si="21">SUM(J61:J64)</f>
        <v>0</v>
      </c>
      <c r="K59" s="337">
        <f t="shared" si="8"/>
        <v>0</v>
      </c>
      <c r="L59" s="332"/>
    </row>
    <row r="60" spans="1:12" x14ac:dyDescent="0.2">
      <c r="A60" s="315"/>
      <c r="B60" s="321"/>
      <c r="C60" s="321"/>
      <c r="D60" s="333" t="s">
        <v>1629</v>
      </c>
      <c r="E60" s="334" t="s">
        <v>427</v>
      </c>
      <c r="F60" s="324">
        <v>0</v>
      </c>
      <c r="G60" s="324">
        <v>0</v>
      </c>
      <c r="H60" s="324">
        <v>0</v>
      </c>
      <c r="I60" s="324">
        <v>0</v>
      </c>
      <c r="J60" s="324"/>
      <c r="K60" s="324">
        <f t="shared" si="8"/>
        <v>0</v>
      </c>
      <c r="L60" s="335"/>
    </row>
    <row r="61" spans="1:12" x14ac:dyDescent="0.2">
      <c r="A61" s="315" t="str">
        <f t="shared" si="0"/>
        <v>Viljandi Lasteaed Männimäe</v>
      </c>
      <c r="B61" s="321" t="str">
        <f t="shared" si="3"/>
        <v>55</v>
      </c>
      <c r="C61" s="321" t="str">
        <f t="shared" si="4"/>
        <v>5512</v>
      </c>
      <c r="D61" s="333" t="s">
        <v>19</v>
      </c>
      <c r="E61" s="334" t="s">
        <v>6</v>
      </c>
      <c r="F61" s="324">
        <v>0</v>
      </c>
      <c r="G61" s="324">
        <v>0</v>
      </c>
      <c r="H61" s="324">
        <v>0</v>
      </c>
      <c r="I61" s="324">
        <v>0</v>
      </c>
      <c r="J61" s="324"/>
      <c r="K61" s="324">
        <f t="shared" si="8"/>
        <v>0</v>
      </c>
      <c r="L61" s="335"/>
    </row>
    <row r="62" spans="1:12" x14ac:dyDescent="0.2">
      <c r="A62" s="315" t="str">
        <f t="shared" si="0"/>
        <v>Viljandi Lasteaed Männimäe</v>
      </c>
      <c r="B62" s="321" t="str">
        <f t="shared" si="3"/>
        <v>55</v>
      </c>
      <c r="C62" s="321" t="str">
        <f t="shared" si="4"/>
        <v>5512</v>
      </c>
      <c r="D62" s="333" t="s">
        <v>20</v>
      </c>
      <c r="E62" s="334" t="s">
        <v>8</v>
      </c>
      <c r="F62" s="324">
        <v>0</v>
      </c>
      <c r="G62" s="324">
        <v>0</v>
      </c>
      <c r="H62" s="324">
        <v>0</v>
      </c>
      <c r="I62" s="324">
        <v>0</v>
      </c>
      <c r="J62" s="324"/>
      <c r="K62" s="324">
        <f t="shared" si="8"/>
        <v>0</v>
      </c>
      <c r="L62" s="335"/>
    </row>
    <row r="63" spans="1:12" x14ac:dyDescent="0.2">
      <c r="A63" s="315" t="str">
        <f t="shared" si="0"/>
        <v>Viljandi Lasteaed Männimäe</v>
      </c>
      <c r="B63" s="321" t="str">
        <f t="shared" si="3"/>
        <v>55</v>
      </c>
      <c r="C63" s="321" t="str">
        <f t="shared" si="4"/>
        <v>5512</v>
      </c>
      <c r="D63" s="333" t="s">
        <v>21</v>
      </c>
      <c r="E63" s="334" t="s">
        <v>10</v>
      </c>
      <c r="F63" s="324">
        <v>0</v>
      </c>
      <c r="G63" s="324">
        <v>0</v>
      </c>
      <c r="H63" s="324">
        <v>0</v>
      </c>
      <c r="I63" s="324">
        <v>0</v>
      </c>
      <c r="J63" s="324"/>
      <c r="K63" s="324">
        <f t="shared" si="8"/>
        <v>0</v>
      </c>
      <c r="L63" s="335"/>
    </row>
    <row r="64" spans="1:12" x14ac:dyDescent="0.2">
      <c r="A64" s="315" t="str">
        <f t="shared" si="0"/>
        <v>Viljandi Lasteaed Männimäe</v>
      </c>
      <c r="B64" s="321" t="str">
        <f t="shared" si="3"/>
        <v>55</v>
      </c>
      <c r="C64" s="321" t="str">
        <f t="shared" si="4"/>
        <v>5512</v>
      </c>
      <c r="D64" s="333" t="s">
        <v>22</v>
      </c>
      <c r="E64" s="334" t="s">
        <v>16</v>
      </c>
      <c r="F64" s="324">
        <v>0</v>
      </c>
      <c r="G64" s="324">
        <v>0</v>
      </c>
      <c r="H64" s="324">
        <v>0</v>
      </c>
      <c r="I64" s="324">
        <v>0</v>
      </c>
      <c r="J64" s="324"/>
      <c r="K64" s="324">
        <f t="shared" si="8"/>
        <v>0</v>
      </c>
      <c r="L64" s="335"/>
    </row>
    <row r="65" spans="1:12" x14ac:dyDescent="0.2">
      <c r="A65" s="315" t="str">
        <f t="shared" si="0"/>
        <v>Viljandi Lasteaed Männimäe</v>
      </c>
      <c r="B65" s="321"/>
      <c r="C65" s="321"/>
      <c r="D65" s="329" t="s">
        <v>858</v>
      </c>
      <c r="E65" s="330" t="s">
        <v>24</v>
      </c>
      <c r="F65" s="337">
        <f t="shared" ref="F65:J65" si="22">SUM(F66:F71)</f>
        <v>575</v>
      </c>
      <c r="G65" s="337">
        <f t="shared" si="22"/>
        <v>604</v>
      </c>
      <c r="H65" s="337">
        <f t="shared" si="22"/>
        <v>600</v>
      </c>
      <c r="I65" s="337">
        <f t="shared" si="22"/>
        <v>602.99999999999989</v>
      </c>
      <c r="J65" s="337">
        <f t="shared" si="22"/>
        <v>0</v>
      </c>
      <c r="K65" s="337">
        <f t="shared" si="8"/>
        <v>602.99999999999989</v>
      </c>
      <c r="L65" s="332"/>
    </row>
    <row r="66" spans="1:12" x14ac:dyDescent="0.2">
      <c r="A66" s="315" t="str">
        <f t="shared" si="0"/>
        <v>Viljandi Lasteaed Männimäe</v>
      </c>
      <c r="B66" s="321" t="str">
        <f t="shared" si="3"/>
        <v>55</v>
      </c>
      <c r="C66" s="321" t="str">
        <f t="shared" si="4"/>
        <v>5513</v>
      </c>
      <c r="D66" s="333" t="s">
        <v>25</v>
      </c>
      <c r="E66" s="334" t="s">
        <v>26</v>
      </c>
      <c r="F66" s="324">
        <v>0</v>
      </c>
      <c r="G66" s="324">
        <v>0</v>
      </c>
      <c r="H66" s="324">
        <v>0</v>
      </c>
      <c r="I66" s="324">
        <v>0</v>
      </c>
      <c r="J66" s="324"/>
      <c r="K66" s="324">
        <f t="shared" si="8"/>
        <v>0</v>
      </c>
      <c r="L66" s="335"/>
    </row>
    <row r="67" spans="1:12" x14ac:dyDescent="0.2">
      <c r="A67" s="315" t="str">
        <f t="shared" si="0"/>
        <v>Viljandi Lasteaed Männimäe</v>
      </c>
      <c r="B67" s="321" t="str">
        <f t="shared" si="3"/>
        <v>55</v>
      </c>
      <c r="C67" s="321" t="str">
        <f t="shared" si="4"/>
        <v>5513</v>
      </c>
      <c r="D67" s="333" t="s">
        <v>27</v>
      </c>
      <c r="E67" s="334" t="s">
        <v>28</v>
      </c>
      <c r="F67" s="324">
        <v>0</v>
      </c>
      <c r="G67" s="324">
        <v>0</v>
      </c>
      <c r="H67" s="324">
        <v>0</v>
      </c>
      <c r="I67" s="324">
        <v>0</v>
      </c>
      <c r="J67" s="324"/>
      <c r="K67" s="324">
        <f t="shared" si="8"/>
        <v>0</v>
      </c>
      <c r="L67" s="335"/>
    </row>
    <row r="68" spans="1:12" x14ac:dyDescent="0.2">
      <c r="A68" s="315" t="str">
        <f t="shared" si="0"/>
        <v>Viljandi Lasteaed Männimäe</v>
      </c>
      <c r="B68" s="321" t="str">
        <f t="shared" si="3"/>
        <v>55</v>
      </c>
      <c r="C68" s="321" t="str">
        <f t="shared" si="4"/>
        <v>5513</v>
      </c>
      <c r="D68" s="333" t="s">
        <v>29</v>
      </c>
      <c r="E68" s="334" t="s">
        <v>12</v>
      </c>
      <c r="F68" s="324">
        <v>0</v>
      </c>
      <c r="G68" s="324">
        <v>0</v>
      </c>
      <c r="H68" s="324">
        <v>0</v>
      </c>
      <c r="I68" s="324">
        <v>0</v>
      </c>
      <c r="J68" s="324"/>
      <c r="K68" s="324">
        <f t="shared" si="8"/>
        <v>0</v>
      </c>
      <c r="L68" s="335"/>
    </row>
    <row r="69" spans="1:12" x14ac:dyDescent="0.2">
      <c r="A69" s="315" t="str">
        <f t="shared" si="0"/>
        <v>Viljandi Lasteaed Männimäe</v>
      </c>
      <c r="B69" s="321" t="str">
        <f t="shared" si="3"/>
        <v>55</v>
      </c>
      <c r="C69" s="321" t="str">
        <f t="shared" si="4"/>
        <v>5513</v>
      </c>
      <c r="D69" s="333" t="s">
        <v>30</v>
      </c>
      <c r="E69" s="334" t="s">
        <v>14</v>
      </c>
      <c r="F69" s="324">
        <v>0</v>
      </c>
      <c r="G69" s="324">
        <v>0</v>
      </c>
      <c r="H69" s="324">
        <v>0</v>
      </c>
      <c r="I69" s="324">
        <v>0</v>
      </c>
      <c r="J69" s="324"/>
      <c r="K69" s="324">
        <f t="shared" si="8"/>
        <v>0</v>
      </c>
      <c r="L69" s="335"/>
    </row>
    <row r="70" spans="1:12" x14ac:dyDescent="0.2">
      <c r="A70" s="315" t="str">
        <f t="shared" si="0"/>
        <v>Viljandi Lasteaed Männimäe</v>
      </c>
      <c r="B70" s="321" t="str">
        <f t="shared" si="3"/>
        <v>55</v>
      </c>
      <c r="C70" s="321" t="str">
        <f t="shared" si="4"/>
        <v>5513</v>
      </c>
      <c r="D70" s="333" t="s">
        <v>31</v>
      </c>
      <c r="E70" s="334" t="s">
        <v>799</v>
      </c>
      <c r="F70" s="324">
        <v>575</v>
      </c>
      <c r="G70" s="324">
        <v>604</v>
      </c>
      <c r="H70" s="324">
        <v>600</v>
      </c>
      <c r="I70" s="324">
        <v>602.99999999999989</v>
      </c>
      <c r="J70" s="324"/>
      <c r="K70" s="324">
        <f t="shared" si="8"/>
        <v>602.99999999999989</v>
      </c>
      <c r="L70" s="335"/>
    </row>
    <row r="71" spans="1:12" x14ac:dyDescent="0.2">
      <c r="A71" s="315" t="str">
        <f t="shared" si="0"/>
        <v>Viljandi Lasteaed Männimäe</v>
      </c>
      <c r="B71" s="321" t="str">
        <f t="shared" si="3"/>
        <v>55</v>
      </c>
      <c r="C71" s="321" t="str">
        <f t="shared" si="4"/>
        <v>5513</v>
      </c>
      <c r="D71" s="333" t="s">
        <v>33</v>
      </c>
      <c r="E71" s="334" t="s">
        <v>34</v>
      </c>
      <c r="F71" s="324">
        <v>0</v>
      </c>
      <c r="G71" s="324">
        <v>0</v>
      </c>
      <c r="H71" s="324">
        <v>0</v>
      </c>
      <c r="I71" s="324">
        <v>0</v>
      </c>
      <c r="J71" s="324"/>
      <c r="K71" s="324">
        <f t="shared" si="8"/>
        <v>0</v>
      </c>
      <c r="L71" s="335"/>
    </row>
    <row r="72" spans="1:12" x14ac:dyDescent="0.2">
      <c r="A72" s="315" t="str">
        <f t="shared" si="0"/>
        <v>Viljandi Lasteaed Männimäe</v>
      </c>
      <c r="B72" s="321"/>
      <c r="C72" s="321"/>
      <c r="D72" s="329" t="s">
        <v>859</v>
      </c>
      <c r="E72" s="330" t="s">
        <v>36</v>
      </c>
      <c r="F72" s="337">
        <f t="shared" ref="F72:J72" si="23">SUM(F73:F78)</f>
        <v>615.79</v>
      </c>
      <c r="G72" s="337">
        <f t="shared" si="23"/>
        <v>687.2299999999999</v>
      </c>
      <c r="H72" s="337">
        <f t="shared" si="23"/>
        <v>657</v>
      </c>
      <c r="I72" s="337">
        <f t="shared" si="23"/>
        <v>660.28499999999997</v>
      </c>
      <c r="J72" s="337">
        <f t="shared" si="23"/>
        <v>0</v>
      </c>
      <c r="K72" s="337">
        <f t="shared" si="8"/>
        <v>660.28499999999997</v>
      </c>
      <c r="L72" s="332"/>
    </row>
    <row r="73" spans="1:12" x14ac:dyDescent="0.2">
      <c r="A73" s="315" t="str">
        <f t="shared" si="0"/>
        <v>Viljandi Lasteaed Männimäe</v>
      </c>
      <c r="B73" s="321" t="str">
        <f t="shared" si="3"/>
        <v>55</v>
      </c>
      <c r="C73" s="321" t="str">
        <f t="shared" si="4"/>
        <v>5514</v>
      </c>
      <c r="D73" s="333" t="s">
        <v>37</v>
      </c>
      <c r="E73" s="334" t="s">
        <v>38</v>
      </c>
      <c r="F73" s="324">
        <v>0</v>
      </c>
      <c r="G73" s="324">
        <v>55.02</v>
      </c>
      <c r="H73" s="324">
        <v>0</v>
      </c>
      <c r="I73" s="324">
        <v>0</v>
      </c>
      <c r="J73" s="324"/>
      <c r="K73" s="324">
        <f t="shared" si="8"/>
        <v>0</v>
      </c>
      <c r="L73" s="335"/>
    </row>
    <row r="74" spans="1:12" x14ac:dyDescent="0.2">
      <c r="A74" s="315" t="str">
        <f t="shared" si="0"/>
        <v>Viljandi Lasteaed Männimäe</v>
      </c>
      <c r="B74" s="321" t="str">
        <f t="shared" si="3"/>
        <v>55</v>
      </c>
      <c r="C74" s="321" t="str">
        <f t="shared" si="4"/>
        <v>5514</v>
      </c>
      <c r="D74" s="333" t="s">
        <v>39</v>
      </c>
      <c r="E74" s="334" t="s">
        <v>40</v>
      </c>
      <c r="F74" s="324">
        <v>60</v>
      </c>
      <c r="G74" s="324">
        <v>18.899999999999999</v>
      </c>
      <c r="H74" s="324">
        <v>40</v>
      </c>
      <c r="I74" s="324">
        <v>40.199999999999996</v>
      </c>
      <c r="J74" s="324"/>
      <c r="K74" s="324">
        <f t="shared" si="8"/>
        <v>40.199999999999996</v>
      </c>
      <c r="L74" s="335"/>
    </row>
    <row r="75" spans="1:12" x14ac:dyDescent="0.2">
      <c r="A75" s="315" t="str">
        <f t="shared" si="0"/>
        <v>Viljandi Lasteaed Männimäe</v>
      </c>
      <c r="B75" s="321" t="str">
        <f t="shared" si="3"/>
        <v>55</v>
      </c>
      <c r="C75" s="321" t="str">
        <f t="shared" si="4"/>
        <v>5514</v>
      </c>
      <c r="D75" s="333" t="s">
        <v>41</v>
      </c>
      <c r="E75" s="334" t="s">
        <v>42</v>
      </c>
      <c r="F75" s="324">
        <v>122.64000000000001</v>
      </c>
      <c r="G75" s="324">
        <v>92.09</v>
      </c>
      <c r="H75" s="324">
        <v>0</v>
      </c>
      <c r="I75" s="324">
        <v>0</v>
      </c>
      <c r="J75" s="324"/>
      <c r="K75" s="324">
        <f t="shared" si="8"/>
        <v>0</v>
      </c>
      <c r="L75" s="335"/>
    </row>
    <row r="76" spans="1:12" s="303" customFormat="1" x14ac:dyDescent="0.2">
      <c r="A76" s="315" t="str">
        <f t="shared" ref="A76:A152" si="24">+$E$1</f>
        <v>Viljandi Lasteaed Männimäe</v>
      </c>
      <c r="B76" s="321" t="str">
        <f t="shared" si="3"/>
        <v>55</v>
      </c>
      <c r="C76" s="321" t="str">
        <f t="shared" si="4"/>
        <v>5514</v>
      </c>
      <c r="D76" s="341" t="s">
        <v>43</v>
      </c>
      <c r="E76" s="342" t="s">
        <v>44</v>
      </c>
      <c r="F76" s="324">
        <v>404.15</v>
      </c>
      <c r="G76" s="324">
        <v>480.32</v>
      </c>
      <c r="H76" s="324">
        <v>617</v>
      </c>
      <c r="I76" s="324">
        <v>620.08499999999992</v>
      </c>
      <c r="J76" s="324"/>
      <c r="K76" s="324">
        <f t="shared" si="8"/>
        <v>620.08499999999992</v>
      </c>
      <c r="L76" s="343"/>
    </row>
    <row r="77" spans="1:12" x14ac:dyDescent="0.2">
      <c r="A77" s="315" t="str">
        <f t="shared" si="24"/>
        <v>Viljandi Lasteaed Männimäe</v>
      </c>
      <c r="B77" s="321" t="str">
        <f t="shared" ref="B77:B150" si="25">LEFT(D77,2)</f>
        <v>55</v>
      </c>
      <c r="C77" s="321" t="str">
        <f t="shared" ref="C77:C150" si="26">LEFT(D77,4)</f>
        <v>5514</v>
      </c>
      <c r="D77" s="333" t="s">
        <v>45</v>
      </c>
      <c r="E77" s="334" t="s">
        <v>46</v>
      </c>
      <c r="F77" s="324">
        <v>0</v>
      </c>
      <c r="G77" s="324">
        <v>11.9</v>
      </c>
      <c r="H77" s="324">
        <v>0</v>
      </c>
      <c r="I77" s="324">
        <v>0</v>
      </c>
      <c r="J77" s="324"/>
      <c r="K77" s="324">
        <f t="shared" ref="K77:K113" si="27">SUM(I77:J77)</f>
        <v>0</v>
      </c>
      <c r="L77" s="335"/>
    </row>
    <row r="78" spans="1:12" x14ac:dyDescent="0.2">
      <c r="A78" s="315" t="str">
        <f t="shared" si="24"/>
        <v>Viljandi Lasteaed Männimäe</v>
      </c>
      <c r="B78" s="321" t="str">
        <f t="shared" si="25"/>
        <v>55</v>
      </c>
      <c r="C78" s="321" t="str">
        <f t="shared" si="26"/>
        <v>5514</v>
      </c>
      <c r="D78" s="333" t="s">
        <v>47</v>
      </c>
      <c r="E78" s="334" t="s">
        <v>48</v>
      </c>
      <c r="F78" s="324">
        <v>29</v>
      </c>
      <c r="G78" s="324">
        <v>29</v>
      </c>
      <c r="H78" s="324">
        <v>0</v>
      </c>
      <c r="I78" s="324">
        <v>0</v>
      </c>
      <c r="J78" s="324"/>
      <c r="K78" s="324">
        <f t="shared" si="27"/>
        <v>0</v>
      </c>
      <c r="L78" s="335"/>
    </row>
    <row r="79" spans="1:12" x14ac:dyDescent="0.2">
      <c r="A79" s="315" t="str">
        <f t="shared" si="24"/>
        <v>Viljandi Lasteaed Männimäe</v>
      </c>
      <c r="B79" s="321"/>
      <c r="C79" s="321"/>
      <c r="D79" s="329" t="s">
        <v>860</v>
      </c>
      <c r="E79" s="330" t="s">
        <v>50</v>
      </c>
      <c r="F79" s="337">
        <f t="shared" ref="F79:J79" si="28">SUM(F80:F85)</f>
        <v>2133.69</v>
      </c>
      <c r="G79" s="337">
        <v>8653.25</v>
      </c>
      <c r="H79" s="337">
        <f>SUM(H80:H85)</f>
        <v>5700</v>
      </c>
      <c r="I79" s="337">
        <f>SUM(I80:I85)</f>
        <v>4371.7499999999991</v>
      </c>
      <c r="J79" s="337">
        <f t="shared" si="28"/>
        <v>0</v>
      </c>
      <c r="K79" s="337">
        <f t="shared" si="27"/>
        <v>4371.7499999999991</v>
      </c>
      <c r="L79" s="332"/>
    </row>
    <row r="80" spans="1:12" x14ac:dyDescent="0.2">
      <c r="A80" s="315" t="str">
        <f t="shared" si="24"/>
        <v>Viljandi Lasteaed Männimäe</v>
      </c>
      <c r="B80" s="321" t="str">
        <f t="shared" si="25"/>
        <v>55</v>
      </c>
      <c r="C80" s="321" t="str">
        <f t="shared" si="26"/>
        <v>5515</v>
      </c>
      <c r="D80" s="333" t="s">
        <v>51</v>
      </c>
      <c r="E80" s="334" t="s">
        <v>52</v>
      </c>
      <c r="F80" s="324">
        <v>2014.79</v>
      </c>
      <c r="G80" s="324">
        <v>3947.8</v>
      </c>
      <c r="H80" s="324">
        <v>4850</v>
      </c>
      <c r="I80" s="324">
        <v>3517.4999999999995</v>
      </c>
      <c r="J80" s="324"/>
      <c r="K80" s="324">
        <f t="shared" si="27"/>
        <v>3517.4999999999995</v>
      </c>
      <c r="L80" s="335"/>
    </row>
    <row r="81" spans="1:12" x14ac:dyDescent="0.2">
      <c r="A81" s="315" t="str">
        <f t="shared" si="24"/>
        <v>Viljandi Lasteaed Männimäe</v>
      </c>
      <c r="B81" s="321" t="str">
        <f t="shared" si="25"/>
        <v>55</v>
      </c>
      <c r="C81" s="321" t="str">
        <f t="shared" si="26"/>
        <v>5515</v>
      </c>
      <c r="D81" s="333" t="s">
        <v>53</v>
      </c>
      <c r="E81" s="334" t="s">
        <v>54</v>
      </c>
      <c r="F81" s="324">
        <v>118.9</v>
      </c>
      <c r="G81" s="324">
        <v>2363.9299999999998</v>
      </c>
      <c r="H81" s="324">
        <v>650</v>
      </c>
      <c r="I81" s="324">
        <v>653.24999999999989</v>
      </c>
      <c r="J81" s="324"/>
      <c r="K81" s="324">
        <f t="shared" si="27"/>
        <v>653.24999999999989</v>
      </c>
      <c r="L81" s="335"/>
    </row>
    <row r="82" spans="1:12" x14ac:dyDescent="0.2">
      <c r="A82" s="315" t="str">
        <f t="shared" si="24"/>
        <v>Viljandi Lasteaed Männimäe</v>
      </c>
      <c r="B82" s="321" t="str">
        <f t="shared" si="25"/>
        <v>55</v>
      </c>
      <c r="C82" s="321" t="str">
        <f t="shared" si="26"/>
        <v>5515</v>
      </c>
      <c r="D82" s="333" t="s">
        <v>70</v>
      </c>
      <c r="E82" s="334" t="s">
        <v>71</v>
      </c>
      <c r="F82" s="324">
        <v>0</v>
      </c>
      <c r="G82" s="324">
        <v>224.05</v>
      </c>
      <c r="H82" s="324">
        <v>200</v>
      </c>
      <c r="I82" s="324">
        <v>200.99999999999997</v>
      </c>
      <c r="J82" s="324"/>
      <c r="K82" s="324">
        <f t="shared" si="27"/>
        <v>200.99999999999997</v>
      </c>
      <c r="L82" s="335"/>
    </row>
    <row r="83" spans="1:12" x14ac:dyDescent="0.2">
      <c r="A83" s="315" t="str">
        <f t="shared" si="24"/>
        <v>Viljandi Lasteaed Männimäe</v>
      </c>
      <c r="B83" s="321" t="str">
        <f t="shared" si="25"/>
        <v>55</v>
      </c>
      <c r="C83" s="321" t="str">
        <f t="shared" si="26"/>
        <v>5515</v>
      </c>
      <c r="D83" s="333" t="s">
        <v>72</v>
      </c>
      <c r="E83" s="334" t="s">
        <v>73</v>
      </c>
      <c r="F83" s="324">
        <v>0</v>
      </c>
      <c r="G83" s="324">
        <v>0</v>
      </c>
      <c r="H83" s="324">
        <v>0</v>
      </c>
      <c r="I83" s="324">
        <v>0</v>
      </c>
      <c r="J83" s="324"/>
      <c r="K83" s="324">
        <f t="shared" si="27"/>
        <v>0</v>
      </c>
      <c r="L83" s="335"/>
    </row>
    <row r="84" spans="1:12" x14ac:dyDescent="0.2">
      <c r="A84" s="315" t="str">
        <f t="shared" si="24"/>
        <v>Viljandi Lasteaed Männimäe</v>
      </c>
      <c r="B84" s="321" t="str">
        <f t="shared" si="25"/>
        <v>55</v>
      </c>
      <c r="C84" s="321" t="str">
        <f t="shared" si="26"/>
        <v>5515</v>
      </c>
      <c r="D84" s="333" t="s">
        <v>74</v>
      </c>
      <c r="E84" s="334" t="s">
        <v>75</v>
      </c>
      <c r="F84" s="324">
        <v>0</v>
      </c>
      <c r="G84" s="324">
        <v>0</v>
      </c>
      <c r="H84" s="324">
        <v>0</v>
      </c>
      <c r="I84" s="324">
        <v>0</v>
      </c>
      <c r="J84" s="324"/>
      <c r="K84" s="324">
        <f t="shared" si="27"/>
        <v>0</v>
      </c>
      <c r="L84" s="335"/>
    </row>
    <row r="85" spans="1:12" x14ac:dyDescent="0.2">
      <c r="A85" s="315" t="str">
        <f t="shared" si="24"/>
        <v>Viljandi Lasteaed Männimäe</v>
      </c>
      <c r="B85" s="321" t="str">
        <f t="shared" si="25"/>
        <v>55</v>
      </c>
      <c r="C85" s="321" t="str">
        <f t="shared" si="26"/>
        <v>5515</v>
      </c>
      <c r="D85" s="333" t="s">
        <v>76</v>
      </c>
      <c r="E85" s="334" t="s">
        <v>77</v>
      </c>
      <c r="F85" s="324">
        <v>0</v>
      </c>
      <c r="G85" s="324">
        <v>2117.4699999999998</v>
      </c>
      <c r="H85" s="324">
        <v>0</v>
      </c>
      <c r="I85" s="324">
        <v>0</v>
      </c>
      <c r="J85" s="324"/>
      <c r="K85" s="324">
        <f t="shared" si="27"/>
        <v>0</v>
      </c>
      <c r="L85" s="335"/>
    </row>
    <row r="86" spans="1:12" x14ac:dyDescent="0.2">
      <c r="A86" s="315" t="str">
        <f t="shared" si="24"/>
        <v>Viljandi Lasteaed Männimäe</v>
      </c>
      <c r="B86" s="321" t="str">
        <f t="shared" si="25"/>
        <v>55</v>
      </c>
      <c r="C86" s="321" t="str">
        <f t="shared" si="26"/>
        <v>5516</v>
      </c>
      <c r="D86" s="322" t="s">
        <v>78</v>
      </c>
      <c r="E86" s="344" t="s">
        <v>79</v>
      </c>
      <c r="F86" s="345">
        <v>0</v>
      </c>
      <c r="G86" s="324">
        <v>0</v>
      </c>
      <c r="H86" s="324">
        <v>0</v>
      </c>
      <c r="I86" s="324">
        <v>0</v>
      </c>
      <c r="J86" s="345"/>
      <c r="K86" s="324">
        <f t="shared" si="27"/>
        <v>0</v>
      </c>
      <c r="L86" s="325"/>
    </row>
    <row r="87" spans="1:12" x14ac:dyDescent="0.2">
      <c r="A87" s="315" t="str">
        <f t="shared" si="24"/>
        <v>Viljandi Lasteaed Männimäe</v>
      </c>
      <c r="B87" s="321" t="str">
        <f t="shared" si="25"/>
        <v>55</v>
      </c>
      <c r="C87" s="321" t="str">
        <f t="shared" si="26"/>
        <v>5521</v>
      </c>
      <c r="D87" s="322" t="s">
        <v>80</v>
      </c>
      <c r="E87" s="323" t="s">
        <v>81</v>
      </c>
      <c r="F87" s="345">
        <v>33650.11</v>
      </c>
      <c r="G87" s="345">
        <v>36037.800000000003</v>
      </c>
      <c r="H87" s="345">
        <v>47794</v>
      </c>
      <c r="I87" s="345">
        <v>48032.969999999994</v>
      </c>
      <c r="J87" s="345"/>
      <c r="K87" s="324">
        <f t="shared" si="27"/>
        <v>48032.969999999994</v>
      </c>
      <c r="L87" s="325"/>
    </row>
    <row r="88" spans="1:12" x14ac:dyDescent="0.2">
      <c r="A88" s="315" t="str">
        <f t="shared" si="24"/>
        <v>Viljandi Lasteaed Männimäe</v>
      </c>
      <c r="B88" s="321"/>
      <c r="C88" s="321"/>
      <c r="D88" s="329" t="s">
        <v>861</v>
      </c>
      <c r="E88" s="330" t="s">
        <v>83</v>
      </c>
      <c r="F88" s="337">
        <f t="shared" ref="F88:J88" si="29">SUM(F89:F91)</f>
        <v>2113.1400000000003</v>
      </c>
      <c r="G88" s="337">
        <f t="shared" si="29"/>
        <v>2022.1100000000001</v>
      </c>
      <c r="H88" s="337">
        <f t="shared" si="29"/>
        <v>2258.1</v>
      </c>
      <c r="I88" s="337">
        <f t="shared" si="29"/>
        <v>1766.8905</v>
      </c>
      <c r="J88" s="337">
        <f t="shared" si="29"/>
        <v>0</v>
      </c>
      <c r="K88" s="337">
        <f t="shared" si="27"/>
        <v>1766.8905</v>
      </c>
      <c r="L88" s="332"/>
    </row>
    <row r="89" spans="1:12" x14ac:dyDescent="0.2">
      <c r="A89" s="315" t="str">
        <f t="shared" si="24"/>
        <v>Viljandi Lasteaed Männimäe</v>
      </c>
      <c r="B89" s="321" t="str">
        <f t="shared" si="25"/>
        <v>55</v>
      </c>
      <c r="C89" s="321" t="str">
        <f t="shared" si="26"/>
        <v>5522</v>
      </c>
      <c r="D89" s="333" t="s">
        <v>84</v>
      </c>
      <c r="E89" s="334" t="s">
        <v>85</v>
      </c>
      <c r="F89" s="324">
        <v>1289.44</v>
      </c>
      <c r="G89" s="324">
        <v>1594.89</v>
      </c>
      <c r="H89" s="324">
        <v>1808.1</v>
      </c>
      <c r="I89" s="324">
        <v>1314.6405</v>
      </c>
      <c r="J89" s="324"/>
      <c r="K89" s="324">
        <f t="shared" si="27"/>
        <v>1314.6405</v>
      </c>
      <c r="L89" s="335"/>
    </row>
    <row r="90" spans="1:12" x14ac:dyDescent="0.2">
      <c r="A90" s="315" t="str">
        <f t="shared" si="24"/>
        <v>Viljandi Lasteaed Männimäe</v>
      </c>
      <c r="B90" s="321" t="str">
        <f t="shared" si="25"/>
        <v>55</v>
      </c>
      <c r="C90" s="321" t="str">
        <f t="shared" si="26"/>
        <v>5522</v>
      </c>
      <c r="D90" s="333" t="s">
        <v>86</v>
      </c>
      <c r="E90" s="334" t="s">
        <v>87</v>
      </c>
      <c r="F90" s="324">
        <v>79.510000000000005</v>
      </c>
      <c r="G90" s="324">
        <v>99.95</v>
      </c>
      <c r="H90" s="324">
        <v>100</v>
      </c>
      <c r="I90" s="324">
        <v>100.49999999999999</v>
      </c>
      <c r="J90" s="324"/>
      <c r="K90" s="324">
        <f t="shared" si="27"/>
        <v>100.49999999999999</v>
      </c>
      <c r="L90" s="335"/>
    </row>
    <row r="91" spans="1:12" x14ac:dyDescent="0.2">
      <c r="A91" s="315" t="str">
        <f t="shared" si="24"/>
        <v>Viljandi Lasteaed Männimäe</v>
      </c>
      <c r="B91" s="321" t="str">
        <f t="shared" si="25"/>
        <v>55</v>
      </c>
      <c r="C91" s="321" t="str">
        <f t="shared" si="26"/>
        <v>5522</v>
      </c>
      <c r="D91" s="333" t="s">
        <v>88</v>
      </c>
      <c r="E91" s="334" t="s">
        <v>89</v>
      </c>
      <c r="F91" s="324">
        <v>744.19</v>
      </c>
      <c r="G91" s="324">
        <v>327.27</v>
      </c>
      <c r="H91" s="324">
        <v>350</v>
      </c>
      <c r="I91" s="324">
        <v>351.74999999999994</v>
      </c>
      <c r="J91" s="324"/>
      <c r="K91" s="324">
        <f t="shared" si="27"/>
        <v>351.74999999999994</v>
      </c>
      <c r="L91" s="335"/>
    </row>
    <row r="92" spans="1:12" x14ac:dyDescent="0.2">
      <c r="A92" s="315" t="str">
        <f t="shared" si="24"/>
        <v>Viljandi Lasteaed Männimäe</v>
      </c>
      <c r="B92" s="321" t="str">
        <f t="shared" si="25"/>
        <v>55</v>
      </c>
      <c r="C92" s="321" t="str">
        <f t="shared" si="26"/>
        <v>5523</v>
      </c>
      <c r="D92" s="322" t="s">
        <v>90</v>
      </c>
      <c r="E92" s="323" t="s">
        <v>91</v>
      </c>
      <c r="F92" s="324">
        <v>0</v>
      </c>
      <c r="G92" s="324">
        <v>0</v>
      </c>
      <c r="H92" s="324">
        <v>0</v>
      </c>
      <c r="I92" s="324">
        <v>0</v>
      </c>
      <c r="J92" s="324"/>
      <c r="K92" s="324">
        <f t="shared" si="27"/>
        <v>0</v>
      </c>
      <c r="L92" s="325"/>
    </row>
    <row r="93" spans="1:12" x14ac:dyDescent="0.2">
      <c r="A93" s="315" t="str">
        <f t="shared" si="24"/>
        <v>Viljandi Lasteaed Männimäe</v>
      </c>
      <c r="B93" s="321"/>
      <c r="C93" s="321"/>
      <c r="D93" s="329" t="s">
        <v>862</v>
      </c>
      <c r="E93" s="330" t="s">
        <v>93</v>
      </c>
      <c r="F93" s="337">
        <f>SUM(F94:F98)</f>
        <v>4029.7700000000004</v>
      </c>
      <c r="G93" s="337">
        <f t="shared" ref="G93:I93" si="30">SUM(G94:G98)</f>
        <v>4136.6000000000004</v>
      </c>
      <c r="H93" s="337">
        <f t="shared" si="30"/>
        <v>5378.1</v>
      </c>
      <c r="I93" s="337">
        <f t="shared" si="30"/>
        <v>5378.1</v>
      </c>
      <c r="J93" s="337">
        <f>SUM(J94:J98)</f>
        <v>0</v>
      </c>
      <c r="K93" s="337">
        <f t="shared" si="27"/>
        <v>5378.1</v>
      </c>
      <c r="L93" s="332"/>
    </row>
    <row r="94" spans="1:12" x14ac:dyDescent="0.2">
      <c r="A94" s="315" t="str">
        <f t="shared" si="24"/>
        <v>Viljandi Lasteaed Männimäe</v>
      </c>
      <c r="B94" s="321" t="str">
        <f t="shared" si="25"/>
        <v>55</v>
      </c>
      <c r="C94" s="321" t="str">
        <f t="shared" si="26"/>
        <v>5524</v>
      </c>
      <c r="D94" s="333" t="s">
        <v>94</v>
      </c>
      <c r="E94" s="334" t="s">
        <v>95</v>
      </c>
      <c r="F94" s="324">
        <v>0</v>
      </c>
      <c r="G94" s="324">
        <v>0</v>
      </c>
      <c r="H94" s="324">
        <v>0</v>
      </c>
      <c r="I94" s="324">
        <v>0</v>
      </c>
      <c r="J94" s="324"/>
      <c r="K94" s="324">
        <f t="shared" si="27"/>
        <v>0</v>
      </c>
      <c r="L94" s="335"/>
    </row>
    <row r="95" spans="1:12" x14ac:dyDescent="0.2">
      <c r="A95" s="315" t="str">
        <f t="shared" si="24"/>
        <v>Viljandi Lasteaed Männimäe</v>
      </c>
      <c r="B95" s="321" t="str">
        <f t="shared" si="25"/>
        <v>55</v>
      </c>
      <c r="C95" s="321" t="str">
        <f t="shared" si="26"/>
        <v>5524</v>
      </c>
      <c r="D95" s="333" t="s">
        <v>96</v>
      </c>
      <c r="E95" s="334" t="s">
        <v>97</v>
      </c>
      <c r="F95" s="324">
        <v>0</v>
      </c>
      <c r="G95" s="324">
        <v>0</v>
      </c>
      <c r="H95" s="324">
        <v>0</v>
      </c>
      <c r="I95" s="324">
        <v>0</v>
      </c>
      <c r="J95" s="324"/>
      <c r="K95" s="324">
        <f t="shared" si="27"/>
        <v>0</v>
      </c>
      <c r="L95" s="335"/>
    </row>
    <row r="96" spans="1:12" x14ac:dyDescent="0.2">
      <c r="A96" s="315" t="str">
        <f t="shared" si="24"/>
        <v>Viljandi Lasteaed Männimäe</v>
      </c>
      <c r="B96" s="321" t="str">
        <f t="shared" si="25"/>
        <v>55</v>
      </c>
      <c r="C96" s="321" t="str">
        <f t="shared" si="26"/>
        <v>5524</v>
      </c>
      <c r="D96" s="333" t="s">
        <v>98</v>
      </c>
      <c r="E96" s="334" t="s">
        <v>99</v>
      </c>
      <c r="F96" s="324">
        <v>4029.7700000000004</v>
      </c>
      <c r="G96" s="324">
        <v>4136.6000000000004</v>
      </c>
      <c r="H96" s="324">
        <v>5378.1</v>
      </c>
      <c r="I96" s="324">
        <v>5378.1</v>
      </c>
      <c r="J96" s="324"/>
      <c r="K96" s="324">
        <f t="shared" si="27"/>
        <v>5378.1</v>
      </c>
      <c r="L96" s="335"/>
    </row>
    <row r="97" spans="1:12" x14ac:dyDescent="0.2">
      <c r="A97" s="315" t="str">
        <f t="shared" si="24"/>
        <v>Viljandi Lasteaed Männimäe</v>
      </c>
      <c r="B97" s="321" t="str">
        <f t="shared" si="25"/>
        <v>55</v>
      </c>
      <c r="C97" s="321" t="str">
        <f t="shared" si="26"/>
        <v>5524</v>
      </c>
      <c r="D97" s="333" t="s">
        <v>100</v>
      </c>
      <c r="E97" s="334" t="s">
        <v>101</v>
      </c>
      <c r="F97" s="324">
        <v>0</v>
      </c>
      <c r="G97" s="324">
        <v>0</v>
      </c>
      <c r="H97" s="324">
        <v>0</v>
      </c>
      <c r="I97" s="324">
        <v>0</v>
      </c>
      <c r="J97" s="324"/>
      <c r="K97" s="324">
        <f t="shared" si="27"/>
        <v>0</v>
      </c>
      <c r="L97" s="335"/>
    </row>
    <row r="98" spans="1:12" x14ac:dyDescent="0.2">
      <c r="A98" s="315" t="str">
        <f t="shared" si="24"/>
        <v>Viljandi Lasteaed Männimäe</v>
      </c>
      <c r="B98" s="321" t="str">
        <f t="shared" si="25"/>
        <v>55</v>
      </c>
      <c r="C98" s="321" t="str">
        <f t="shared" si="26"/>
        <v>5524</v>
      </c>
      <c r="D98" s="333" t="s">
        <v>102</v>
      </c>
      <c r="E98" s="334" t="s">
        <v>103</v>
      </c>
      <c r="F98" s="324">
        <v>0</v>
      </c>
      <c r="G98" s="324">
        <v>0</v>
      </c>
      <c r="H98" s="324">
        <v>0</v>
      </c>
      <c r="I98" s="324">
        <v>0</v>
      </c>
      <c r="J98" s="324"/>
      <c r="K98" s="324">
        <f t="shared" si="27"/>
        <v>0</v>
      </c>
      <c r="L98" s="335"/>
    </row>
    <row r="99" spans="1:12" x14ac:dyDescent="0.2">
      <c r="A99" s="315" t="str">
        <f t="shared" si="24"/>
        <v>Viljandi Lasteaed Männimäe</v>
      </c>
      <c r="B99" s="321" t="str">
        <f t="shared" si="25"/>
        <v>55</v>
      </c>
      <c r="C99" s="321" t="str">
        <f t="shared" si="26"/>
        <v>5525</v>
      </c>
      <c r="D99" s="322" t="s">
        <v>104</v>
      </c>
      <c r="E99" s="323" t="s">
        <v>844</v>
      </c>
      <c r="F99" s="345">
        <v>0</v>
      </c>
      <c r="G99" s="345">
        <v>0</v>
      </c>
      <c r="H99" s="345">
        <v>0</v>
      </c>
      <c r="I99" s="345">
        <v>0</v>
      </c>
      <c r="J99" s="345"/>
      <c r="K99" s="345">
        <f t="shared" si="27"/>
        <v>0</v>
      </c>
      <c r="L99" s="576"/>
    </row>
    <row r="100" spans="1:12" x14ac:dyDescent="0.2">
      <c r="A100" s="315"/>
      <c r="B100" s="321"/>
      <c r="C100" s="321"/>
      <c r="D100" s="329" t="s">
        <v>259</v>
      </c>
      <c r="E100" s="330" t="s">
        <v>1616</v>
      </c>
      <c r="F100" s="337">
        <f>SUM(F101:F102)</f>
        <v>0</v>
      </c>
      <c r="G100" s="337">
        <f t="shared" ref="G100:I100" si="31">SUM(G101:G102)</f>
        <v>0</v>
      </c>
      <c r="H100" s="337">
        <f t="shared" si="31"/>
        <v>0</v>
      </c>
      <c r="I100" s="337">
        <f t="shared" si="31"/>
        <v>0</v>
      </c>
      <c r="J100" s="337">
        <f>SUM(J101:J102)</f>
        <v>0</v>
      </c>
      <c r="K100" s="337">
        <f t="shared" ref="K100" si="32">SUM(K101:K102)</f>
        <v>0</v>
      </c>
      <c r="L100" s="576"/>
    </row>
    <row r="101" spans="1:12" x14ac:dyDescent="0.2">
      <c r="A101" s="315" t="str">
        <f t="shared" si="24"/>
        <v>Viljandi Lasteaed Männimäe</v>
      </c>
      <c r="B101" s="321" t="str">
        <f t="shared" si="25"/>
        <v>55</v>
      </c>
      <c r="C101" s="321" t="str">
        <f t="shared" si="26"/>
        <v>5526</v>
      </c>
      <c r="D101" s="627" t="s">
        <v>106</v>
      </c>
      <c r="E101" s="336" t="s">
        <v>107</v>
      </c>
      <c r="F101" s="324">
        <v>0</v>
      </c>
      <c r="G101" s="324">
        <v>0</v>
      </c>
      <c r="H101" s="324">
        <v>0</v>
      </c>
      <c r="I101" s="324">
        <v>0</v>
      </c>
      <c r="J101" s="324"/>
      <c r="K101" s="324">
        <f t="shared" si="27"/>
        <v>0</v>
      </c>
      <c r="L101" s="576"/>
    </row>
    <row r="102" spans="1:12" x14ac:dyDescent="0.2">
      <c r="A102" s="315"/>
      <c r="B102" s="321"/>
      <c r="C102" s="321"/>
      <c r="D102" s="627" t="s">
        <v>1617</v>
      </c>
      <c r="E102" s="336" t="s">
        <v>1657</v>
      </c>
      <c r="F102" s="324">
        <v>0</v>
      </c>
      <c r="G102" s="324">
        <v>0</v>
      </c>
      <c r="H102" s="324">
        <v>0</v>
      </c>
      <c r="I102" s="324">
        <v>0</v>
      </c>
      <c r="J102" s="324"/>
      <c r="K102" s="324">
        <f t="shared" si="27"/>
        <v>0</v>
      </c>
      <c r="L102" s="576"/>
    </row>
    <row r="103" spans="1:12" x14ac:dyDescent="0.2">
      <c r="A103" s="315" t="str">
        <f t="shared" si="24"/>
        <v>Viljandi Lasteaed Männimäe</v>
      </c>
      <c r="B103" s="321" t="str">
        <f t="shared" si="25"/>
        <v>55</v>
      </c>
      <c r="C103" s="321" t="str">
        <f t="shared" si="26"/>
        <v>5539</v>
      </c>
      <c r="D103" s="322" t="s">
        <v>108</v>
      </c>
      <c r="E103" s="323" t="s">
        <v>845</v>
      </c>
      <c r="F103" s="345">
        <v>0</v>
      </c>
      <c r="G103" s="345">
        <v>0</v>
      </c>
      <c r="H103" s="345">
        <v>0</v>
      </c>
      <c r="I103" s="345">
        <v>0</v>
      </c>
      <c r="J103" s="345"/>
      <c r="K103" s="345">
        <f t="shared" si="27"/>
        <v>0</v>
      </c>
      <c r="L103" s="576"/>
    </row>
    <row r="104" spans="1:12" x14ac:dyDescent="0.2">
      <c r="A104" s="315" t="str">
        <f t="shared" si="24"/>
        <v>Viljandi Lasteaed Männimäe</v>
      </c>
      <c r="B104" s="321" t="str">
        <f t="shared" si="25"/>
        <v>55</v>
      </c>
      <c r="C104" s="321" t="str">
        <f t="shared" si="26"/>
        <v>5540</v>
      </c>
      <c r="D104" s="322" t="s">
        <v>110</v>
      </c>
      <c r="E104" s="323" t="s">
        <v>111</v>
      </c>
      <c r="F104" s="345">
        <v>0</v>
      </c>
      <c r="G104" s="345">
        <v>0</v>
      </c>
      <c r="H104" s="345">
        <v>0</v>
      </c>
      <c r="I104" s="345">
        <v>0</v>
      </c>
      <c r="J104" s="345"/>
      <c r="K104" s="345">
        <f t="shared" si="27"/>
        <v>0</v>
      </c>
      <c r="L104" s="576"/>
    </row>
    <row r="105" spans="1:12" ht="13.5" x14ac:dyDescent="0.25">
      <c r="A105" s="315" t="str">
        <f t="shared" si="24"/>
        <v>Viljandi Lasteaed Männimäe</v>
      </c>
      <c r="B105" s="321"/>
      <c r="C105" s="321"/>
      <c r="D105" s="326" t="s">
        <v>189</v>
      </c>
      <c r="E105" s="327" t="s">
        <v>188</v>
      </c>
      <c r="F105" s="319">
        <f>F106+F107</f>
        <v>0</v>
      </c>
      <c r="G105" s="319">
        <f t="shared" ref="G105:I105" si="33">G106+G107</f>
        <v>0</v>
      </c>
      <c r="H105" s="319">
        <f t="shared" si="33"/>
        <v>0</v>
      </c>
      <c r="I105" s="319">
        <f t="shared" si="33"/>
        <v>0</v>
      </c>
      <c r="J105" s="319">
        <f>J106+J107</f>
        <v>0</v>
      </c>
      <c r="K105" s="337">
        <f t="shared" si="27"/>
        <v>0</v>
      </c>
      <c r="L105" s="577"/>
    </row>
    <row r="106" spans="1:12" x14ac:dyDescent="0.2">
      <c r="A106" s="315" t="str">
        <f t="shared" si="24"/>
        <v>Viljandi Lasteaed Männimäe</v>
      </c>
      <c r="B106" s="321" t="str">
        <f t="shared" si="25"/>
        <v>60</v>
      </c>
      <c r="C106" s="321" t="str">
        <f t="shared" si="26"/>
        <v>6011</v>
      </c>
      <c r="D106" s="322" t="s">
        <v>112</v>
      </c>
      <c r="E106" s="323" t="s">
        <v>113</v>
      </c>
      <c r="F106" s="345">
        <v>0</v>
      </c>
      <c r="G106" s="324">
        <v>0</v>
      </c>
      <c r="H106" s="324">
        <v>0</v>
      </c>
      <c r="I106" s="324">
        <v>0</v>
      </c>
      <c r="J106" s="345"/>
      <c r="K106" s="324">
        <f t="shared" si="27"/>
        <v>0</v>
      </c>
      <c r="L106" s="576"/>
    </row>
    <row r="107" spans="1:12" x14ac:dyDescent="0.2">
      <c r="A107" s="315" t="str">
        <f t="shared" si="24"/>
        <v>Viljandi Lasteaed Männimäe</v>
      </c>
      <c r="B107" s="321" t="str">
        <f t="shared" si="25"/>
        <v>65</v>
      </c>
      <c r="C107" s="321" t="str">
        <f t="shared" si="26"/>
        <v>6502</v>
      </c>
      <c r="D107" s="322" t="s">
        <v>114</v>
      </c>
      <c r="E107" s="323" t="s">
        <v>115</v>
      </c>
      <c r="F107" s="345">
        <v>0</v>
      </c>
      <c r="G107" s="324">
        <v>0</v>
      </c>
      <c r="H107" s="324">
        <v>0</v>
      </c>
      <c r="I107" s="324">
        <v>0</v>
      </c>
      <c r="J107" s="345"/>
      <c r="K107" s="324">
        <f t="shared" si="27"/>
        <v>0</v>
      </c>
      <c r="L107" s="576"/>
    </row>
    <row r="108" spans="1:12" ht="13.5" x14ac:dyDescent="0.25">
      <c r="A108" s="315" t="str">
        <f t="shared" si="24"/>
        <v>Viljandi Lasteaed Männimäe</v>
      </c>
      <c r="B108" s="321"/>
      <c r="C108" s="321"/>
      <c r="D108" s="326" t="s">
        <v>181</v>
      </c>
      <c r="E108" s="346" t="s">
        <v>179</v>
      </c>
      <c r="F108" s="319">
        <f>F109+F110+F111</f>
        <v>4371.76</v>
      </c>
      <c r="G108" s="319">
        <f t="shared" ref="G108:I108" si="34">G109+G110+G111</f>
        <v>0</v>
      </c>
      <c r="H108" s="319">
        <f t="shared" si="34"/>
        <v>0</v>
      </c>
      <c r="I108" s="319">
        <f t="shared" si="34"/>
        <v>0</v>
      </c>
      <c r="J108" s="319">
        <f>J109+J110+J111</f>
        <v>0</v>
      </c>
      <c r="K108" s="337">
        <f t="shared" si="27"/>
        <v>0</v>
      </c>
      <c r="L108" s="578"/>
    </row>
    <row r="109" spans="1:12" x14ac:dyDescent="0.2">
      <c r="A109" s="315" t="str">
        <f t="shared" si="24"/>
        <v>Viljandi Lasteaed Männimäe</v>
      </c>
      <c r="B109" s="321" t="str">
        <f t="shared" si="25"/>
        <v>15</v>
      </c>
      <c r="C109" s="321" t="str">
        <f t="shared" si="26"/>
        <v>1551</v>
      </c>
      <c r="D109" s="322" t="s">
        <v>116</v>
      </c>
      <c r="E109" s="323" t="s">
        <v>117</v>
      </c>
      <c r="F109" s="324">
        <v>4371.76</v>
      </c>
      <c r="G109" s="324">
        <v>0</v>
      </c>
      <c r="H109" s="324">
        <v>0</v>
      </c>
      <c r="I109" s="324">
        <v>0</v>
      </c>
      <c r="J109" s="324"/>
      <c r="K109" s="324">
        <f t="shared" si="27"/>
        <v>0</v>
      </c>
      <c r="L109" s="576"/>
    </row>
    <row r="110" spans="1:12" x14ac:dyDescent="0.2">
      <c r="A110" s="315" t="str">
        <f t="shared" si="24"/>
        <v>Viljandi Lasteaed Männimäe</v>
      </c>
      <c r="B110" s="321" t="str">
        <f t="shared" si="25"/>
        <v>15</v>
      </c>
      <c r="C110" s="321" t="str">
        <f t="shared" si="26"/>
        <v>1554</v>
      </c>
      <c r="D110" s="322" t="s">
        <v>118</v>
      </c>
      <c r="E110" s="323" t="s">
        <v>119</v>
      </c>
      <c r="F110" s="324">
        <v>0</v>
      </c>
      <c r="G110" s="324">
        <v>0</v>
      </c>
      <c r="H110" s="324">
        <v>0</v>
      </c>
      <c r="I110" s="324">
        <v>0</v>
      </c>
      <c r="J110" s="324"/>
      <c r="K110" s="324">
        <f t="shared" si="27"/>
        <v>0</v>
      </c>
      <c r="L110" s="576"/>
    </row>
    <row r="111" spans="1:12" x14ac:dyDescent="0.2">
      <c r="A111" s="315" t="str">
        <f t="shared" si="24"/>
        <v>Viljandi Lasteaed Männimäe</v>
      </c>
      <c r="B111" s="321" t="str">
        <f t="shared" si="25"/>
        <v>15</v>
      </c>
      <c r="C111" s="321" t="str">
        <f t="shared" si="26"/>
        <v>1555</v>
      </c>
      <c r="D111" s="322" t="s">
        <v>120</v>
      </c>
      <c r="E111" s="323" t="s">
        <v>125</v>
      </c>
      <c r="F111" s="324">
        <v>0</v>
      </c>
      <c r="G111" s="324">
        <v>0</v>
      </c>
      <c r="H111" s="324">
        <v>0</v>
      </c>
      <c r="I111" s="324">
        <v>0</v>
      </c>
      <c r="J111" s="324"/>
      <c r="K111" s="324">
        <f t="shared" si="27"/>
        <v>0</v>
      </c>
      <c r="L111" s="576"/>
    </row>
    <row r="112" spans="1:12" ht="13.5" x14ac:dyDescent="0.25">
      <c r="A112" s="315" t="str">
        <f t="shared" si="24"/>
        <v>Viljandi Lasteaed Männimäe</v>
      </c>
      <c r="B112" s="321" t="str">
        <f t="shared" si="25"/>
        <v/>
      </c>
      <c r="C112" s="321" t="str">
        <f t="shared" si="26"/>
        <v/>
      </c>
      <c r="D112" s="347"/>
      <c r="E112" s="327" t="s">
        <v>182</v>
      </c>
      <c r="F112" s="319">
        <f>F113</f>
        <v>0</v>
      </c>
      <c r="G112" s="319">
        <f t="shared" ref="G112:I112" si="35">G113</f>
        <v>0</v>
      </c>
      <c r="H112" s="319">
        <f t="shared" si="35"/>
        <v>0</v>
      </c>
      <c r="I112" s="319">
        <f t="shared" si="35"/>
        <v>0</v>
      </c>
      <c r="J112" s="319">
        <f>J113</f>
        <v>0</v>
      </c>
      <c r="K112" s="337">
        <f t="shared" si="27"/>
        <v>0</v>
      </c>
      <c r="L112" s="577"/>
    </row>
    <row r="113" spans="1:12" x14ac:dyDescent="0.2">
      <c r="A113" s="315" t="str">
        <f t="shared" si="24"/>
        <v>Viljandi Lasteaed Männimäe</v>
      </c>
      <c r="B113" s="321" t="str">
        <f t="shared" si="25"/>
        <v>20</v>
      </c>
      <c r="C113" s="321" t="str">
        <f t="shared" si="26"/>
        <v>2082</v>
      </c>
      <c r="D113" s="322" t="s">
        <v>988</v>
      </c>
      <c r="E113" s="323" t="s">
        <v>127</v>
      </c>
      <c r="F113" s="324">
        <v>0</v>
      </c>
      <c r="G113" s="324">
        <v>0</v>
      </c>
      <c r="H113" s="324">
        <v>0</v>
      </c>
      <c r="I113" s="324">
        <v>0</v>
      </c>
      <c r="J113" s="324"/>
      <c r="K113" s="324">
        <f t="shared" si="27"/>
        <v>0</v>
      </c>
      <c r="L113" s="576"/>
    </row>
    <row r="114" spans="1:12" x14ac:dyDescent="0.2">
      <c r="A114" s="315" t="str">
        <f t="shared" si="24"/>
        <v>Viljandi Lasteaed Männimäe</v>
      </c>
      <c r="B114" s="321" t="str">
        <f t="shared" si="25"/>
        <v/>
      </c>
      <c r="C114" s="321" t="str">
        <f t="shared" si="26"/>
        <v/>
      </c>
      <c r="D114" s="348"/>
      <c r="E114" s="349" t="s">
        <v>128</v>
      </c>
      <c r="F114" s="350">
        <f>F4+F5+F6+F7+F8+F10+F17+F18+F19+F20+F21+F22+F26+F31+F41+F44+F48+F59+F65+F72+F79+F86+F87+F88+F92+F93+F99+F100+F103+F104+F106+F107+F108+F112</f>
        <v>560893.08000000019</v>
      </c>
      <c r="G114" s="350">
        <f t="shared" ref="G114:I114" si="36">G4+G5+G6+G7+G8+G10+G17+G18+G19+G20+G21+G22+G26+G31+G41+G44+G48+G59+G65+G72+G79+G86+G87+G88+G92+G93+G99+G100+G103+G104+G106+G107+G108+G112</f>
        <v>605821.34</v>
      </c>
      <c r="H114" s="350">
        <f t="shared" si="36"/>
        <v>683421.9</v>
      </c>
      <c r="I114" s="350">
        <f t="shared" si="36"/>
        <v>678932.84049999993</v>
      </c>
      <c r="J114" s="350">
        <f>J4+J10+J17+J18+J19+J20+J21+J22+J26+J31+J41+J44+J48+J59+J65+J72+J79+J86+J87+J88+J92+J93+J99+J101+J103+J104+J106+J107+J110+J111+J112</f>
        <v>0</v>
      </c>
      <c r="K114" s="350">
        <f t="shared" ref="K114:K152" si="37">+I114+J114</f>
        <v>678932.84049999993</v>
      </c>
      <c r="L114" s="351"/>
    </row>
    <row r="115" spans="1:12" x14ac:dyDescent="0.2">
      <c r="A115" s="315" t="str">
        <f t="shared" si="24"/>
        <v>Viljandi Lasteaed Männimäe</v>
      </c>
      <c r="B115" s="321" t="str">
        <f t="shared" si="25"/>
        <v/>
      </c>
      <c r="C115" s="321" t="str">
        <f t="shared" si="26"/>
        <v/>
      </c>
      <c r="D115" s="348"/>
      <c r="E115" s="349"/>
      <c r="F115" s="349"/>
      <c r="G115" s="349"/>
      <c r="H115" s="349"/>
      <c r="I115" s="349"/>
      <c r="J115" s="349"/>
      <c r="K115" s="349"/>
      <c r="L115" s="351"/>
    </row>
    <row r="116" spans="1:12" x14ac:dyDescent="0.2">
      <c r="A116" s="315" t="str">
        <f t="shared" si="24"/>
        <v>Viljandi Lasteaed Männimäe</v>
      </c>
      <c r="B116" s="321" t="str">
        <f t="shared" si="25"/>
        <v/>
      </c>
      <c r="C116" s="321" t="str">
        <f t="shared" si="26"/>
        <v/>
      </c>
      <c r="D116" s="348"/>
      <c r="E116" s="349"/>
      <c r="F116" s="349"/>
      <c r="G116" s="349"/>
      <c r="H116" s="349"/>
      <c r="I116" s="349"/>
      <c r="J116" s="349"/>
      <c r="K116" s="349"/>
      <c r="L116" s="351"/>
    </row>
    <row r="117" spans="1:12" x14ac:dyDescent="0.2">
      <c r="A117" s="315" t="str">
        <f t="shared" si="24"/>
        <v>Viljandi Lasteaed Männimäe</v>
      </c>
      <c r="B117" s="321" t="str">
        <f t="shared" si="25"/>
        <v/>
      </c>
      <c r="C117" s="321" t="str">
        <f t="shared" si="26"/>
        <v/>
      </c>
      <c r="D117" s="352"/>
      <c r="E117" s="330" t="s">
        <v>129</v>
      </c>
      <c r="F117" s="353">
        <f>F118+F144+F151</f>
        <v>97834.42</v>
      </c>
      <c r="G117" s="353">
        <f t="shared" ref="G117:I117" si="38">G118+G144+G151</f>
        <v>104222.21999999999</v>
      </c>
      <c r="H117" s="353">
        <f t="shared" si="38"/>
        <v>114337.47799999999</v>
      </c>
      <c r="I117" s="353">
        <f t="shared" si="38"/>
        <v>114337.47799999999</v>
      </c>
      <c r="J117" s="353">
        <f>J118+J144+J151</f>
        <v>0</v>
      </c>
      <c r="K117" s="353">
        <f t="shared" si="37"/>
        <v>114337.47799999999</v>
      </c>
      <c r="L117" s="332"/>
    </row>
    <row r="118" spans="1:12" x14ac:dyDescent="0.2">
      <c r="A118" s="315" t="str">
        <f t="shared" si="24"/>
        <v>Viljandi Lasteaed Männimäe</v>
      </c>
      <c r="B118" s="321"/>
      <c r="C118" s="321"/>
      <c r="D118" s="352" t="s">
        <v>156</v>
      </c>
      <c r="E118" s="354" t="s">
        <v>130</v>
      </c>
      <c r="F118" s="355">
        <f>SUM(F119:F143)</f>
        <v>97834.42</v>
      </c>
      <c r="G118" s="355">
        <f t="shared" ref="G118:I118" si="39">SUM(G119:G143)</f>
        <v>104222.21999999999</v>
      </c>
      <c r="H118" s="355">
        <f t="shared" si="39"/>
        <v>114337.47799999999</v>
      </c>
      <c r="I118" s="355">
        <f t="shared" si="39"/>
        <v>114337.47799999999</v>
      </c>
      <c r="J118" s="355">
        <f>SUM(J119:J143)</f>
        <v>0</v>
      </c>
      <c r="K118" s="355">
        <f t="shared" si="37"/>
        <v>114337.47799999999</v>
      </c>
      <c r="L118" s="356"/>
    </row>
    <row r="119" spans="1:12" x14ac:dyDescent="0.2">
      <c r="A119" s="315" t="str">
        <f t="shared" si="24"/>
        <v>Viljandi Lasteaed Männimäe</v>
      </c>
      <c r="B119" s="321" t="str">
        <f t="shared" si="25"/>
        <v>32</v>
      </c>
      <c r="C119" s="321" t="str">
        <f t="shared" si="26"/>
        <v>3220</v>
      </c>
      <c r="D119" s="333" t="s">
        <v>1589</v>
      </c>
      <c r="E119" s="334" t="s">
        <v>166</v>
      </c>
      <c r="F119" s="324">
        <v>58489.42</v>
      </c>
      <c r="G119" s="324">
        <v>61064.02</v>
      </c>
      <c r="H119" s="324">
        <v>65783.027999999991</v>
      </c>
      <c r="I119" s="324">
        <v>65783.027999999991</v>
      </c>
      <c r="J119" s="324"/>
      <c r="K119" s="324">
        <f t="shared" si="37"/>
        <v>65783.027999999991</v>
      </c>
      <c r="L119" s="335"/>
    </row>
    <row r="120" spans="1:12" x14ac:dyDescent="0.2">
      <c r="A120" s="315" t="str">
        <f t="shared" si="24"/>
        <v>Viljandi Lasteaed Männimäe</v>
      </c>
      <c r="B120" s="321" t="str">
        <f t="shared" si="25"/>
        <v>32</v>
      </c>
      <c r="C120" s="321" t="str">
        <f t="shared" si="26"/>
        <v>3220</v>
      </c>
      <c r="D120" s="333" t="s">
        <v>1590</v>
      </c>
      <c r="E120" s="334" t="s">
        <v>838</v>
      </c>
      <c r="F120" s="324">
        <v>34999.82</v>
      </c>
      <c r="G120" s="324">
        <v>38223.35</v>
      </c>
      <c r="H120" s="324">
        <v>45097.45</v>
      </c>
      <c r="I120" s="324">
        <v>45097.45</v>
      </c>
      <c r="J120" s="324"/>
      <c r="K120" s="324">
        <f t="shared" si="37"/>
        <v>45097.45</v>
      </c>
      <c r="L120" s="335"/>
    </row>
    <row r="121" spans="1:12" x14ac:dyDescent="0.2">
      <c r="A121" s="315" t="str">
        <f t="shared" si="24"/>
        <v>Viljandi Lasteaed Männimäe</v>
      </c>
      <c r="B121" s="321" t="str">
        <f t="shared" si="25"/>
        <v>32</v>
      </c>
      <c r="C121" s="321" t="str">
        <f t="shared" si="26"/>
        <v>3220</v>
      </c>
      <c r="D121" s="333" t="s">
        <v>1591</v>
      </c>
      <c r="E121" s="334" t="s">
        <v>839</v>
      </c>
      <c r="F121" s="324">
        <v>4192.33</v>
      </c>
      <c r="G121" s="324">
        <v>3994.15</v>
      </c>
      <c r="H121" s="324">
        <v>3270</v>
      </c>
      <c r="I121" s="324">
        <v>3270</v>
      </c>
      <c r="J121" s="324"/>
      <c r="K121" s="324">
        <f t="shared" si="37"/>
        <v>3270</v>
      </c>
      <c r="L121" s="335"/>
    </row>
    <row r="122" spans="1:12" x14ac:dyDescent="0.2">
      <c r="A122" s="315" t="str">
        <f t="shared" si="24"/>
        <v>Viljandi Lasteaed Männimäe</v>
      </c>
      <c r="B122" s="321" t="str">
        <f t="shared" si="25"/>
        <v>32</v>
      </c>
      <c r="C122" s="321" t="str">
        <f t="shared" si="26"/>
        <v>3220</v>
      </c>
      <c r="D122" s="333" t="s">
        <v>1592</v>
      </c>
      <c r="E122" s="334" t="s">
        <v>840</v>
      </c>
      <c r="F122" s="324">
        <v>0</v>
      </c>
      <c r="G122" s="324">
        <v>0</v>
      </c>
      <c r="H122" s="324">
        <v>0</v>
      </c>
      <c r="I122" s="324">
        <v>0</v>
      </c>
      <c r="J122" s="324"/>
      <c r="K122" s="324">
        <f t="shared" si="37"/>
        <v>0</v>
      </c>
      <c r="L122" s="335"/>
    </row>
    <row r="123" spans="1:12" x14ac:dyDescent="0.2">
      <c r="A123" s="315" t="str">
        <f t="shared" si="24"/>
        <v>Viljandi Lasteaed Männimäe</v>
      </c>
      <c r="B123" s="321" t="str">
        <f t="shared" si="25"/>
        <v>32</v>
      </c>
      <c r="C123" s="321" t="str">
        <f t="shared" si="26"/>
        <v>3220</v>
      </c>
      <c r="D123" s="333" t="s">
        <v>1593</v>
      </c>
      <c r="E123" s="334" t="s">
        <v>841</v>
      </c>
      <c r="F123" s="324">
        <v>0</v>
      </c>
      <c r="G123" s="324">
        <v>0</v>
      </c>
      <c r="H123" s="324">
        <v>0</v>
      </c>
      <c r="I123" s="324">
        <v>0</v>
      </c>
      <c r="J123" s="324"/>
      <c r="K123" s="324">
        <f t="shared" si="37"/>
        <v>0</v>
      </c>
      <c r="L123" s="335"/>
    </row>
    <row r="124" spans="1:12" x14ac:dyDescent="0.2">
      <c r="A124" s="315" t="str">
        <f t="shared" si="24"/>
        <v>Viljandi Lasteaed Männimäe</v>
      </c>
      <c r="B124" s="321" t="str">
        <f t="shared" si="25"/>
        <v>32</v>
      </c>
      <c r="C124" s="321" t="str">
        <f t="shared" si="26"/>
        <v>3220</v>
      </c>
      <c r="D124" s="333" t="s">
        <v>1594</v>
      </c>
      <c r="E124" s="334" t="s">
        <v>842</v>
      </c>
      <c r="F124" s="324">
        <v>152.85000000000002</v>
      </c>
      <c r="G124" s="324">
        <v>940.7</v>
      </c>
      <c r="H124" s="324">
        <v>187</v>
      </c>
      <c r="I124" s="324">
        <v>187</v>
      </c>
      <c r="J124" s="324"/>
      <c r="K124" s="324">
        <f t="shared" si="37"/>
        <v>187</v>
      </c>
      <c r="L124" s="335"/>
    </row>
    <row r="125" spans="1:12" x14ac:dyDescent="0.2">
      <c r="A125" s="315" t="str">
        <f t="shared" si="24"/>
        <v>Viljandi Lasteaed Männimäe</v>
      </c>
      <c r="B125" s="321" t="str">
        <f t="shared" si="25"/>
        <v>32</v>
      </c>
      <c r="C125" s="321" t="str">
        <f t="shared" si="26"/>
        <v>3220</v>
      </c>
      <c r="D125" s="333" t="s">
        <v>1595</v>
      </c>
      <c r="E125" s="334" t="s">
        <v>843</v>
      </c>
      <c r="F125" s="324">
        <v>0</v>
      </c>
      <c r="G125" s="324">
        <v>0</v>
      </c>
      <c r="H125" s="324">
        <v>0</v>
      </c>
      <c r="I125" s="324">
        <v>0</v>
      </c>
      <c r="J125" s="324"/>
      <c r="K125" s="324">
        <f t="shared" si="37"/>
        <v>0</v>
      </c>
      <c r="L125" s="335"/>
    </row>
    <row r="126" spans="1:12" x14ac:dyDescent="0.2">
      <c r="A126" s="315" t="str">
        <f t="shared" si="24"/>
        <v>Viljandi Lasteaed Männimäe</v>
      </c>
      <c r="B126" s="321" t="str">
        <f t="shared" si="25"/>
        <v>32</v>
      </c>
      <c r="C126" s="321" t="str">
        <f t="shared" si="26"/>
        <v>3221</v>
      </c>
      <c r="D126" s="333" t="s">
        <v>1609</v>
      </c>
      <c r="E126" s="334" t="s">
        <v>969</v>
      </c>
      <c r="F126" s="324">
        <v>0</v>
      </c>
      <c r="G126" s="324">
        <v>0</v>
      </c>
      <c r="H126" s="324">
        <v>0</v>
      </c>
      <c r="I126" s="324">
        <v>0</v>
      </c>
      <c r="J126" s="324"/>
      <c r="K126" s="324">
        <f t="shared" si="37"/>
        <v>0</v>
      </c>
      <c r="L126" s="335"/>
    </row>
    <row r="127" spans="1:12" x14ac:dyDescent="0.2">
      <c r="A127" s="315" t="str">
        <f t="shared" si="24"/>
        <v>Viljandi Lasteaed Männimäe</v>
      </c>
      <c r="B127" s="321" t="str">
        <f t="shared" si="25"/>
        <v>32</v>
      </c>
      <c r="C127" s="321" t="str">
        <f t="shared" si="26"/>
        <v>3221</v>
      </c>
      <c r="D127" s="333" t="s">
        <v>1610</v>
      </c>
      <c r="E127" s="334" t="s">
        <v>970</v>
      </c>
      <c r="F127" s="324">
        <v>0</v>
      </c>
      <c r="G127" s="324">
        <v>0</v>
      </c>
      <c r="H127" s="324">
        <v>0</v>
      </c>
      <c r="I127" s="324">
        <v>0</v>
      </c>
      <c r="J127" s="324"/>
      <c r="K127" s="324">
        <f t="shared" si="37"/>
        <v>0</v>
      </c>
      <c r="L127" s="335"/>
    </row>
    <row r="128" spans="1:12" x14ac:dyDescent="0.2">
      <c r="A128" s="315" t="str">
        <f t="shared" si="24"/>
        <v>Viljandi Lasteaed Männimäe</v>
      </c>
      <c r="B128" s="321" t="str">
        <f t="shared" si="25"/>
        <v>32</v>
      </c>
      <c r="C128" s="321" t="str">
        <f t="shared" si="26"/>
        <v>3221</v>
      </c>
      <c r="D128" s="333" t="s">
        <v>1611</v>
      </c>
      <c r="E128" s="334" t="s">
        <v>971</v>
      </c>
      <c r="F128" s="324">
        <v>0</v>
      </c>
      <c r="G128" s="324">
        <v>0</v>
      </c>
      <c r="H128" s="324">
        <v>0</v>
      </c>
      <c r="I128" s="324">
        <v>0</v>
      </c>
      <c r="J128" s="324"/>
      <c r="K128" s="324">
        <f t="shared" si="37"/>
        <v>0</v>
      </c>
      <c r="L128" s="335"/>
    </row>
    <row r="129" spans="1:12" x14ac:dyDescent="0.2">
      <c r="A129" s="315" t="str">
        <f t="shared" si="24"/>
        <v>Viljandi Lasteaed Männimäe</v>
      </c>
      <c r="B129" s="321" t="str">
        <f t="shared" si="25"/>
        <v>32</v>
      </c>
      <c r="C129" s="321" t="str">
        <f t="shared" si="26"/>
        <v>3221</v>
      </c>
      <c r="D129" s="333" t="s">
        <v>1603</v>
      </c>
      <c r="E129" s="334" t="s">
        <v>972</v>
      </c>
      <c r="F129" s="324">
        <v>0</v>
      </c>
      <c r="G129" s="324">
        <v>0</v>
      </c>
      <c r="H129" s="324">
        <v>0</v>
      </c>
      <c r="I129" s="324">
        <v>0</v>
      </c>
      <c r="J129" s="324"/>
      <c r="K129" s="324">
        <f t="shared" si="37"/>
        <v>0</v>
      </c>
      <c r="L129" s="335"/>
    </row>
    <row r="130" spans="1:12" x14ac:dyDescent="0.2">
      <c r="A130" s="315" t="str">
        <f t="shared" si="24"/>
        <v>Viljandi Lasteaed Männimäe</v>
      </c>
      <c r="B130" s="321" t="str">
        <f t="shared" si="25"/>
        <v>32</v>
      </c>
      <c r="C130" s="321" t="str">
        <f t="shared" si="26"/>
        <v>3221</v>
      </c>
      <c r="D130" s="333" t="s">
        <v>1612</v>
      </c>
      <c r="E130" s="334" t="s">
        <v>973</v>
      </c>
      <c r="F130" s="324">
        <v>0</v>
      </c>
      <c r="G130" s="324">
        <v>0</v>
      </c>
      <c r="H130" s="324">
        <v>0</v>
      </c>
      <c r="I130" s="324">
        <v>0</v>
      </c>
      <c r="J130" s="324"/>
      <c r="K130" s="324">
        <f t="shared" si="37"/>
        <v>0</v>
      </c>
      <c r="L130" s="335"/>
    </row>
    <row r="131" spans="1:12" x14ac:dyDescent="0.2">
      <c r="A131" s="315" t="str">
        <f t="shared" si="24"/>
        <v>Viljandi Lasteaed Männimäe</v>
      </c>
      <c r="B131" s="321" t="str">
        <f t="shared" si="25"/>
        <v>32</v>
      </c>
      <c r="C131" s="321" t="str">
        <f t="shared" si="26"/>
        <v>3221</v>
      </c>
      <c r="D131" s="333" t="s">
        <v>1613</v>
      </c>
      <c r="E131" s="334" t="s">
        <v>974</v>
      </c>
      <c r="F131" s="324">
        <v>0</v>
      </c>
      <c r="G131" s="324">
        <v>0</v>
      </c>
      <c r="H131" s="324">
        <v>0</v>
      </c>
      <c r="I131" s="324">
        <v>0</v>
      </c>
      <c r="J131" s="324"/>
      <c r="K131" s="324">
        <f t="shared" si="37"/>
        <v>0</v>
      </c>
      <c r="L131" s="335"/>
    </row>
    <row r="132" spans="1:12" x14ac:dyDescent="0.2">
      <c r="A132" s="315" t="str">
        <f t="shared" si="24"/>
        <v>Viljandi Lasteaed Männimäe</v>
      </c>
      <c r="B132" s="321" t="str">
        <f t="shared" si="25"/>
        <v>32</v>
      </c>
      <c r="C132" s="321" t="str">
        <f t="shared" si="26"/>
        <v>3221</v>
      </c>
      <c r="D132" s="333" t="s">
        <v>1614</v>
      </c>
      <c r="E132" s="334" t="s">
        <v>975</v>
      </c>
      <c r="F132" s="324">
        <v>0</v>
      </c>
      <c r="G132" s="324">
        <v>0</v>
      </c>
      <c r="H132" s="324">
        <v>0</v>
      </c>
      <c r="I132" s="324">
        <v>0</v>
      </c>
      <c r="J132" s="324"/>
      <c r="K132" s="324">
        <f t="shared" si="37"/>
        <v>0</v>
      </c>
      <c r="L132" s="335"/>
    </row>
    <row r="133" spans="1:12" x14ac:dyDescent="0.2">
      <c r="A133" s="315" t="str">
        <f t="shared" si="24"/>
        <v>Viljandi Lasteaed Männimäe</v>
      </c>
      <c r="B133" s="321" t="str">
        <f t="shared" si="25"/>
        <v>32</v>
      </c>
      <c r="C133" s="321" t="str">
        <f t="shared" si="26"/>
        <v>3221</v>
      </c>
      <c r="D133" s="333" t="s">
        <v>1630</v>
      </c>
      <c r="E133" s="334" t="s">
        <v>976</v>
      </c>
      <c r="F133" s="324">
        <v>0</v>
      </c>
      <c r="G133" s="324">
        <v>0</v>
      </c>
      <c r="H133" s="324">
        <v>0</v>
      </c>
      <c r="I133" s="324">
        <v>0</v>
      </c>
      <c r="J133" s="324"/>
      <c r="K133" s="324">
        <f t="shared" si="37"/>
        <v>0</v>
      </c>
      <c r="L133" s="335"/>
    </row>
    <row r="134" spans="1:12" x14ac:dyDescent="0.2">
      <c r="A134" s="315" t="str">
        <f t="shared" si="24"/>
        <v>Viljandi Lasteaed Männimäe</v>
      </c>
      <c r="B134" s="321" t="str">
        <f t="shared" si="25"/>
        <v>32</v>
      </c>
      <c r="C134" s="321" t="str">
        <f t="shared" si="26"/>
        <v>3221</v>
      </c>
      <c r="D134" s="333" t="s">
        <v>1604</v>
      </c>
      <c r="E134" s="334" t="s">
        <v>977</v>
      </c>
      <c r="F134" s="324">
        <v>0</v>
      </c>
      <c r="G134" s="324">
        <v>0</v>
      </c>
      <c r="H134" s="324">
        <v>0</v>
      </c>
      <c r="I134" s="324">
        <v>0</v>
      </c>
      <c r="J134" s="324"/>
      <c r="K134" s="324">
        <f t="shared" si="37"/>
        <v>0</v>
      </c>
      <c r="L134" s="335"/>
    </row>
    <row r="135" spans="1:12" x14ac:dyDescent="0.2">
      <c r="A135" s="315" t="str">
        <f t="shared" si="24"/>
        <v>Viljandi Lasteaed Männimäe</v>
      </c>
      <c r="B135" s="321" t="str">
        <f t="shared" si="25"/>
        <v>32</v>
      </c>
      <c r="C135" s="321" t="str">
        <f t="shared" si="26"/>
        <v>3222</v>
      </c>
      <c r="D135" s="333" t="s">
        <v>1618</v>
      </c>
      <c r="E135" s="334" t="s">
        <v>984</v>
      </c>
      <c r="F135" s="324">
        <v>0</v>
      </c>
      <c r="G135" s="324">
        <v>0</v>
      </c>
      <c r="H135" s="324">
        <v>0</v>
      </c>
      <c r="I135" s="324">
        <v>0</v>
      </c>
      <c r="J135" s="324"/>
      <c r="K135" s="324">
        <f t="shared" si="37"/>
        <v>0</v>
      </c>
      <c r="L135" s="335"/>
    </row>
    <row r="136" spans="1:12" x14ac:dyDescent="0.2">
      <c r="A136" s="315" t="str">
        <f t="shared" si="24"/>
        <v>Viljandi Lasteaed Männimäe</v>
      </c>
      <c r="B136" s="321" t="str">
        <f t="shared" si="25"/>
        <v>32</v>
      </c>
      <c r="C136" s="321" t="str">
        <f t="shared" si="26"/>
        <v>3222</v>
      </c>
      <c r="D136" s="333" t="s">
        <v>1619</v>
      </c>
      <c r="E136" s="334" t="s">
        <v>985</v>
      </c>
      <c r="F136" s="324">
        <v>0</v>
      </c>
      <c r="G136" s="324">
        <v>0</v>
      </c>
      <c r="H136" s="324">
        <v>0</v>
      </c>
      <c r="I136" s="324">
        <v>0</v>
      </c>
      <c r="J136" s="324"/>
      <c r="K136" s="324">
        <f t="shared" si="37"/>
        <v>0</v>
      </c>
      <c r="L136" s="335"/>
    </row>
    <row r="137" spans="1:12" x14ac:dyDescent="0.2">
      <c r="A137" s="315" t="str">
        <f t="shared" si="24"/>
        <v>Viljandi Lasteaed Männimäe</v>
      </c>
      <c r="B137" s="321" t="str">
        <f t="shared" si="25"/>
        <v>32</v>
      </c>
      <c r="C137" s="321" t="str">
        <f t="shared" si="26"/>
        <v>3222</v>
      </c>
      <c r="D137" s="333" t="s">
        <v>1615</v>
      </c>
      <c r="E137" s="334" t="s">
        <v>986</v>
      </c>
      <c r="F137" s="324">
        <v>0</v>
      </c>
      <c r="G137" s="324">
        <v>0</v>
      </c>
      <c r="H137" s="324">
        <v>0</v>
      </c>
      <c r="I137" s="324">
        <v>0</v>
      </c>
      <c r="J137" s="324"/>
      <c r="K137" s="324">
        <f t="shared" si="37"/>
        <v>0</v>
      </c>
      <c r="L137" s="335"/>
    </row>
    <row r="138" spans="1:12" x14ac:dyDescent="0.2">
      <c r="A138" s="315" t="str">
        <f t="shared" si="24"/>
        <v>Viljandi Lasteaed Männimäe</v>
      </c>
      <c r="B138" s="321" t="str">
        <f t="shared" si="25"/>
        <v>32</v>
      </c>
      <c r="C138" s="321" t="str">
        <f t="shared" si="26"/>
        <v>3222</v>
      </c>
      <c r="D138" s="333" t="s">
        <v>1605</v>
      </c>
      <c r="E138" s="334" t="s">
        <v>986</v>
      </c>
      <c r="F138" s="324">
        <v>0</v>
      </c>
      <c r="G138" s="324">
        <v>0</v>
      </c>
      <c r="H138" s="324">
        <v>0</v>
      </c>
      <c r="I138" s="324">
        <v>0</v>
      </c>
      <c r="J138" s="324"/>
      <c r="K138" s="324">
        <f t="shared" si="37"/>
        <v>0</v>
      </c>
      <c r="L138" s="335"/>
    </row>
    <row r="139" spans="1:12" x14ac:dyDescent="0.2">
      <c r="A139" s="315" t="str">
        <f t="shared" si="24"/>
        <v>Viljandi Lasteaed Männimäe</v>
      </c>
      <c r="B139" s="321" t="str">
        <f t="shared" si="25"/>
        <v>32</v>
      </c>
      <c r="C139" s="321" t="str">
        <f t="shared" si="26"/>
        <v>3222</v>
      </c>
      <c r="D139" s="333" t="s">
        <v>1620</v>
      </c>
      <c r="E139" s="334" t="s">
        <v>987</v>
      </c>
      <c r="F139" s="324">
        <v>0</v>
      </c>
      <c r="G139" s="324">
        <v>0</v>
      </c>
      <c r="H139" s="324">
        <v>0</v>
      </c>
      <c r="I139" s="324">
        <v>0</v>
      </c>
      <c r="J139" s="324"/>
      <c r="K139" s="324">
        <f t="shared" si="37"/>
        <v>0</v>
      </c>
      <c r="L139" s="335"/>
    </row>
    <row r="140" spans="1:12" x14ac:dyDescent="0.2">
      <c r="A140" s="315" t="str">
        <f t="shared" si="24"/>
        <v>Viljandi Lasteaed Männimäe</v>
      </c>
      <c r="B140" s="321" t="str">
        <f t="shared" si="25"/>
        <v>32</v>
      </c>
      <c r="C140" s="321" t="str">
        <f t="shared" si="26"/>
        <v>3222</v>
      </c>
      <c r="D140" s="333" t="s">
        <v>1606</v>
      </c>
      <c r="E140" s="334" t="s">
        <v>982</v>
      </c>
      <c r="F140" s="324">
        <v>0</v>
      </c>
      <c r="G140" s="324">
        <v>0</v>
      </c>
      <c r="H140" s="324">
        <v>0</v>
      </c>
      <c r="I140" s="324">
        <v>0</v>
      </c>
      <c r="J140" s="324"/>
      <c r="K140" s="324">
        <f t="shared" si="37"/>
        <v>0</v>
      </c>
      <c r="L140" s="335"/>
    </row>
    <row r="141" spans="1:12" x14ac:dyDescent="0.2">
      <c r="A141" s="315" t="str">
        <f t="shared" si="24"/>
        <v>Viljandi Lasteaed Männimäe</v>
      </c>
      <c r="B141" s="321" t="str">
        <f t="shared" si="25"/>
        <v>32</v>
      </c>
      <c r="C141" s="321" t="str">
        <f t="shared" si="26"/>
        <v>3224</v>
      </c>
      <c r="D141" s="333" t="s">
        <v>1626</v>
      </c>
      <c r="E141" s="579" t="s">
        <v>966</v>
      </c>
      <c r="F141" s="324">
        <v>0</v>
      </c>
      <c r="G141" s="324">
        <v>0</v>
      </c>
      <c r="H141" s="324">
        <v>0</v>
      </c>
      <c r="I141" s="324">
        <v>0</v>
      </c>
      <c r="J141" s="324"/>
      <c r="K141" s="324">
        <f t="shared" si="37"/>
        <v>0</v>
      </c>
      <c r="L141" s="335"/>
    </row>
    <row r="142" spans="1:12" x14ac:dyDescent="0.2">
      <c r="A142" s="315" t="str">
        <f t="shared" si="24"/>
        <v>Viljandi Lasteaed Männimäe</v>
      </c>
      <c r="B142" s="321" t="str">
        <f t="shared" si="25"/>
        <v>32</v>
      </c>
      <c r="C142" s="321" t="str">
        <f t="shared" si="26"/>
        <v>3224</v>
      </c>
      <c r="D142" s="333" t="s">
        <v>1627</v>
      </c>
      <c r="E142" s="579" t="s">
        <v>967</v>
      </c>
      <c r="F142" s="324">
        <v>0</v>
      </c>
      <c r="G142" s="324">
        <v>0</v>
      </c>
      <c r="H142" s="324">
        <v>0</v>
      </c>
      <c r="I142" s="324">
        <v>0</v>
      </c>
      <c r="J142" s="324"/>
      <c r="K142" s="324">
        <f t="shared" si="37"/>
        <v>0</v>
      </c>
      <c r="L142" s="335"/>
    </row>
    <row r="143" spans="1:12" x14ac:dyDescent="0.2">
      <c r="A143" s="315" t="str">
        <f t="shared" si="24"/>
        <v>Viljandi Lasteaed Männimäe</v>
      </c>
      <c r="B143" s="321" t="str">
        <f t="shared" si="25"/>
        <v>32</v>
      </c>
      <c r="C143" s="321" t="str">
        <f t="shared" si="26"/>
        <v>3224</v>
      </c>
      <c r="D143" s="333" t="s">
        <v>1628</v>
      </c>
      <c r="E143" s="579" t="s">
        <v>968</v>
      </c>
      <c r="F143" s="324">
        <v>0</v>
      </c>
      <c r="G143" s="324">
        <v>0</v>
      </c>
      <c r="H143" s="324">
        <v>0</v>
      </c>
      <c r="I143" s="324">
        <v>0</v>
      </c>
      <c r="J143" s="324"/>
      <c r="K143" s="324">
        <f t="shared" si="37"/>
        <v>0</v>
      </c>
      <c r="L143" s="335"/>
    </row>
    <row r="144" spans="1:12" x14ac:dyDescent="0.2">
      <c r="A144" s="315" t="str">
        <f t="shared" si="24"/>
        <v>Viljandi Lasteaed Männimäe</v>
      </c>
      <c r="B144" s="321"/>
      <c r="C144" s="321"/>
      <c r="D144" s="352" t="s">
        <v>157</v>
      </c>
      <c r="E144" s="354" t="s">
        <v>133</v>
      </c>
      <c r="F144" s="355">
        <f>SUM(F145:F150)</f>
        <v>0</v>
      </c>
      <c r="G144" s="355">
        <f t="shared" ref="G144:I144" si="40">SUM(G145:G150)</f>
        <v>0</v>
      </c>
      <c r="H144" s="355">
        <f t="shared" si="40"/>
        <v>0</v>
      </c>
      <c r="I144" s="355">
        <f t="shared" si="40"/>
        <v>0</v>
      </c>
      <c r="J144" s="355">
        <f>SUM(J145:J150)</f>
        <v>0</v>
      </c>
      <c r="K144" s="355">
        <f t="shared" si="37"/>
        <v>0</v>
      </c>
      <c r="L144" s="356"/>
    </row>
    <row r="145" spans="1:12" x14ac:dyDescent="0.2">
      <c r="A145" s="315" t="str">
        <f t="shared" si="24"/>
        <v>Viljandi Lasteaed Männimäe</v>
      </c>
      <c r="B145" s="321" t="str">
        <f t="shared" si="25"/>
        <v>35</v>
      </c>
      <c r="C145" s="321" t="str">
        <f t="shared" si="26"/>
        <v>3500</v>
      </c>
      <c r="D145" s="333" t="s">
        <v>1596</v>
      </c>
      <c r="E145" s="334" t="s">
        <v>832</v>
      </c>
      <c r="F145" s="324">
        <v>0</v>
      </c>
      <c r="G145" s="324">
        <v>0</v>
      </c>
      <c r="H145" s="324">
        <v>0</v>
      </c>
      <c r="I145" s="324">
        <v>0</v>
      </c>
      <c r="J145" s="324"/>
      <c r="K145" s="324">
        <f t="shared" si="37"/>
        <v>0</v>
      </c>
      <c r="L145" s="335"/>
    </row>
    <row r="146" spans="1:12" x14ac:dyDescent="0.2">
      <c r="A146" s="315" t="str">
        <f t="shared" si="24"/>
        <v>Viljandi Lasteaed Männimäe</v>
      </c>
      <c r="B146" s="321" t="str">
        <f t="shared" si="25"/>
        <v>35</v>
      </c>
      <c r="C146" s="321" t="str">
        <f t="shared" si="26"/>
        <v>3500</v>
      </c>
      <c r="D146" s="333" t="s">
        <v>1631</v>
      </c>
      <c r="E146" s="334" t="s">
        <v>833</v>
      </c>
      <c r="F146" s="324">
        <v>0</v>
      </c>
      <c r="G146" s="324">
        <v>0</v>
      </c>
      <c r="H146" s="324">
        <v>0</v>
      </c>
      <c r="I146" s="324">
        <v>0</v>
      </c>
      <c r="J146" s="324"/>
      <c r="K146" s="324">
        <f t="shared" si="37"/>
        <v>0</v>
      </c>
      <c r="L146" s="335"/>
    </row>
    <row r="147" spans="1:12" x14ac:dyDescent="0.2">
      <c r="A147" s="315" t="str">
        <f t="shared" si="24"/>
        <v>Viljandi Lasteaed Männimäe</v>
      </c>
      <c r="B147" s="321" t="str">
        <f t="shared" si="25"/>
        <v>35</v>
      </c>
      <c r="C147" s="321" t="str">
        <f t="shared" si="26"/>
        <v>3500</v>
      </c>
      <c r="D147" s="333" t="s">
        <v>1597</v>
      </c>
      <c r="E147" s="334" t="s">
        <v>834</v>
      </c>
      <c r="F147" s="324">
        <v>0</v>
      </c>
      <c r="G147" s="324">
        <v>0</v>
      </c>
      <c r="H147" s="324">
        <v>0</v>
      </c>
      <c r="I147" s="324">
        <v>0</v>
      </c>
      <c r="J147" s="324"/>
      <c r="K147" s="324">
        <f t="shared" si="37"/>
        <v>0</v>
      </c>
      <c r="L147" s="335"/>
    </row>
    <row r="148" spans="1:12" x14ac:dyDescent="0.2">
      <c r="A148" s="315" t="str">
        <f t="shared" si="24"/>
        <v>Viljandi Lasteaed Männimäe</v>
      </c>
      <c r="B148" s="321" t="str">
        <f t="shared" si="25"/>
        <v>35</v>
      </c>
      <c r="C148" s="321" t="str">
        <f t="shared" si="26"/>
        <v>3500</v>
      </c>
      <c r="D148" s="333" t="s">
        <v>1598</v>
      </c>
      <c r="E148" s="334" t="s">
        <v>835</v>
      </c>
      <c r="F148" s="324">
        <v>0</v>
      </c>
      <c r="G148" s="324">
        <v>0</v>
      </c>
      <c r="H148" s="324">
        <v>0</v>
      </c>
      <c r="I148" s="324">
        <v>0</v>
      </c>
      <c r="J148" s="324"/>
      <c r="K148" s="324">
        <f t="shared" si="37"/>
        <v>0</v>
      </c>
      <c r="L148" s="335"/>
    </row>
    <row r="149" spans="1:12" x14ac:dyDescent="0.2">
      <c r="A149" s="315" t="str">
        <f t="shared" si="24"/>
        <v>Viljandi Lasteaed Männimäe</v>
      </c>
      <c r="B149" s="321" t="str">
        <f t="shared" si="25"/>
        <v>35</v>
      </c>
      <c r="C149" s="321" t="str">
        <f t="shared" si="26"/>
        <v>3500</v>
      </c>
      <c r="D149" s="333" t="s">
        <v>1607</v>
      </c>
      <c r="E149" s="334" t="s">
        <v>836</v>
      </c>
      <c r="F149" s="324">
        <v>0</v>
      </c>
      <c r="G149" s="324">
        <v>0</v>
      </c>
      <c r="H149" s="324">
        <v>0</v>
      </c>
      <c r="I149" s="324">
        <v>0</v>
      </c>
      <c r="J149" s="324"/>
      <c r="K149" s="324">
        <f t="shared" si="37"/>
        <v>0</v>
      </c>
      <c r="L149" s="335"/>
    </row>
    <row r="150" spans="1:12" x14ac:dyDescent="0.2">
      <c r="A150" s="315" t="str">
        <f t="shared" si="24"/>
        <v>Viljandi Lasteaed Männimäe</v>
      </c>
      <c r="B150" s="321" t="str">
        <f t="shared" si="25"/>
        <v>35</v>
      </c>
      <c r="C150" s="321" t="str">
        <f t="shared" si="26"/>
        <v>3500</v>
      </c>
      <c r="D150" s="333" t="s">
        <v>1599</v>
      </c>
      <c r="E150" s="334" t="s">
        <v>837</v>
      </c>
      <c r="F150" s="324">
        <v>0</v>
      </c>
      <c r="G150" s="324">
        <v>0</v>
      </c>
      <c r="H150" s="324">
        <v>0</v>
      </c>
      <c r="I150" s="324">
        <v>0</v>
      </c>
      <c r="J150" s="324"/>
      <c r="K150" s="324">
        <f t="shared" si="37"/>
        <v>0</v>
      </c>
      <c r="L150" s="335"/>
    </row>
    <row r="151" spans="1:12" x14ac:dyDescent="0.2">
      <c r="A151" s="315" t="str">
        <f t="shared" si="24"/>
        <v>Viljandi Lasteaed Männimäe</v>
      </c>
      <c r="B151" s="321"/>
      <c r="C151" s="321"/>
      <c r="D151" s="352" t="s">
        <v>158</v>
      </c>
      <c r="E151" s="354" t="s">
        <v>151</v>
      </c>
      <c r="F151" s="355">
        <f>SUM(F152:F152)</f>
        <v>0</v>
      </c>
      <c r="G151" s="355">
        <f t="shared" ref="G151:I151" si="41">SUM(G152:G152)</f>
        <v>0</v>
      </c>
      <c r="H151" s="355">
        <f t="shared" si="41"/>
        <v>0</v>
      </c>
      <c r="I151" s="355">
        <f t="shared" si="41"/>
        <v>0</v>
      </c>
      <c r="J151" s="355">
        <f>SUM(J152:J152)</f>
        <v>0</v>
      </c>
      <c r="K151" s="355">
        <f t="shared" si="37"/>
        <v>0</v>
      </c>
      <c r="L151" s="356"/>
    </row>
    <row r="152" spans="1:12" x14ac:dyDescent="0.2">
      <c r="A152" s="315" t="str">
        <f t="shared" si="24"/>
        <v>Viljandi Lasteaed Männimäe</v>
      </c>
      <c r="B152" s="321" t="str">
        <f>LEFT(D152,2)</f>
        <v>38</v>
      </c>
      <c r="C152" s="321" t="str">
        <f>LEFT(D152,4)</f>
        <v>3888</v>
      </c>
      <c r="D152" s="333" t="s">
        <v>1600</v>
      </c>
      <c r="E152" s="334" t="s">
        <v>152</v>
      </c>
      <c r="F152" s="324">
        <v>0</v>
      </c>
      <c r="G152" s="324">
        <v>0</v>
      </c>
      <c r="H152" s="324">
        <v>0</v>
      </c>
      <c r="I152" s="324">
        <v>0</v>
      </c>
      <c r="J152" s="324"/>
      <c r="K152" s="324">
        <f t="shared" si="37"/>
        <v>0</v>
      </c>
      <c r="L152" s="335"/>
    </row>
    <row r="158" spans="1:12" x14ac:dyDescent="0.2">
      <c r="E158" s="305"/>
      <c r="F158" s="305"/>
      <c r="G158" s="305"/>
      <c r="H158" s="305"/>
      <c r="I158" s="305"/>
      <c r="J158" s="305"/>
      <c r="K158" s="305"/>
      <c r="L158" s="310"/>
    </row>
    <row r="166" spans="5:12" x14ac:dyDescent="0.2">
      <c r="E166" s="306"/>
      <c r="F166" s="306"/>
      <c r="G166" s="306"/>
      <c r="H166" s="306"/>
      <c r="I166" s="306"/>
      <c r="J166" s="306"/>
      <c r="K166" s="306"/>
      <c r="L166" s="309"/>
    </row>
    <row r="171" spans="5:12" x14ac:dyDescent="0.2">
      <c r="E171" s="306"/>
      <c r="F171" s="306"/>
      <c r="G171" s="306"/>
      <c r="H171" s="306"/>
      <c r="I171" s="306"/>
      <c r="J171" s="306"/>
      <c r="K171" s="306"/>
      <c r="L171" s="309"/>
    </row>
    <row r="176" spans="5:12" x14ac:dyDescent="0.2">
      <c r="E176" s="304"/>
      <c r="F176" s="304"/>
      <c r="G176" s="304"/>
      <c r="H176" s="304"/>
      <c r="I176" s="304"/>
      <c r="J176" s="304"/>
      <c r="K176" s="304"/>
      <c r="L176" s="309"/>
    </row>
  </sheetData>
  <printOptions gridLines="1"/>
  <pageMargins left="0.39370078740157483" right="0" top="0" bottom="0" header="0" footer="0"/>
  <pageSetup paperSize="9" scale="59" orientation="portrait" r:id="rId1"/>
  <headerFooter alignWithMargins="0">
    <oddFooter>&amp;A</oddFooter>
  </headerFooter>
  <rowBreaks count="1" manualBreakCount="1">
    <brk id="116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176"/>
  <sheetViews>
    <sheetView zoomScaleNormal="100" workbookViewId="0">
      <pane ySplit="2" topLeftCell="A68" activePane="bottomLeft" state="frozen"/>
      <selection activeCell="E91" sqref="E91"/>
      <selection pane="bottomLeft" activeCell="L3" sqref="L3"/>
    </sheetView>
  </sheetViews>
  <sheetFormatPr defaultRowHeight="12.75" x14ac:dyDescent="0.2"/>
  <cols>
    <col min="1" max="1" width="19.85546875" style="298" hidden="1" customWidth="1"/>
    <col min="2" max="2" width="3.28515625" style="298" hidden="1" customWidth="1"/>
    <col min="3" max="3" width="5" style="298" hidden="1" customWidth="1"/>
    <col min="4" max="4" width="10.28515625" style="299" customWidth="1"/>
    <col min="5" max="5" width="45.42578125" style="301" customWidth="1"/>
    <col min="6" max="9" width="10.85546875" style="301" customWidth="1"/>
    <col min="10" max="10" width="12.28515625" style="301" customWidth="1"/>
    <col min="11" max="11" width="10.85546875" style="301" customWidth="1"/>
    <col min="12" max="12" width="43" style="308" customWidth="1"/>
    <col min="13" max="16384" width="9.140625" style="298"/>
  </cols>
  <sheetData>
    <row r="1" spans="1:12" x14ac:dyDescent="0.2">
      <c r="E1" s="300" t="s">
        <v>950</v>
      </c>
      <c r="F1" s="298" t="s">
        <v>1632</v>
      </c>
      <c r="G1" s="300"/>
      <c r="H1" s="300"/>
      <c r="I1" s="300"/>
      <c r="J1" s="300"/>
      <c r="K1" s="300"/>
      <c r="L1" s="307"/>
    </row>
    <row r="2" spans="1:12" ht="54.75" x14ac:dyDescent="0.2">
      <c r="A2" s="358" t="s">
        <v>826</v>
      </c>
      <c r="B2" s="311" t="s">
        <v>827</v>
      </c>
      <c r="C2" s="311" t="s">
        <v>831</v>
      </c>
      <c r="D2" s="357" t="s">
        <v>830</v>
      </c>
      <c r="E2" s="312" t="s">
        <v>828</v>
      </c>
      <c r="F2" s="313" t="s">
        <v>848</v>
      </c>
      <c r="G2" s="313" t="s">
        <v>1553</v>
      </c>
      <c r="H2" s="313" t="s">
        <v>1634</v>
      </c>
      <c r="I2" s="313" t="s">
        <v>1633</v>
      </c>
      <c r="J2" s="656" t="s">
        <v>863</v>
      </c>
      <c r="K2" s="313" t="s">
        <v>1554</v>
      </c>
      <c r="L2" s="657" t="s">
        <v>849</v>
      </c>
    </row>
    <row r="3" spans="1:12" ht="13.5" x14ac:dyDescent="0.25">
      <c r="A3" s="315" t="str">
        <f t="shared" ref="A3:A75" si="0">+$E$1</f>
        <v>Viljandi Lasteaed Mängupesa</v>
      </c>
      <c r="B3" s="311"/>
      <c r="C3" s="311"/>
      <c r="D3" s="316" t="s">
        <v>187</v>
      </c>
      <c r="E3" s="317" t="s">
        <v>180</v>
      </c>
      <c r="F3" s="318">
        <f>SUM(F4:F8)</f>
        <v>3665.7899999999995</v>
      </c>
      <c r="G3" s="318">
        <f t="shared" ref="G3:I3" si="1">SUM(G4:G8)</f>
        <v>3637.36</v>
      </c>
      <c r="H3" s="318">
        <f t="shared" si="1"/>
        <v>6502.4400000000005</v>
      </c>
      <c r="I3" s="318">
        <f t="shared" si="1"/>
        <v>6502.4400000000005</v>
      </c>
      <c r="J3" s="319">
        <f t="shared" ref="J3:K3" si="2">SUM(J4:J8)</f>
        <v>0</v>
      </c>
      <c r="K3" s="319">
        <f t="shared" si="2"/>
        <v>6502.4400000000005</v>
      </c>
      <c r="L3" s="320"/>
    </row>
    <row r="4" spans="1:12" x14ac:dyDescent="0.2">
      <c r="A4" s="315" t="str">
        <f t="shared" si="0"/>
        <v>Viljandi Lasteaed Mängupesa</v>
      </c>
      <c r="B4" s="321" t="str">
        <f>LEFT(D4,2)</f>
        <v>41</v>
      </c>
      <c r="C4" s="321" t="str">
        <f>LEFT(D4,4)</f>
        <v>4134</v>
      </c>
      <c r="D4" s="322" t="s">
        <v>1601</v>
      </c>
      <c r="E4" s="323" t="s">
        <v>178</v>
      </c>
      <c r="F4" s="324">
        <v>3665.7899999999995</v>
      </c>
      <c r="G4" s="324">
        <v>3311.25</v>
      </c>
      <c r="H4" s="324">
        <v>4020</v>
      </c>
      <c r="I4" s="324">
        <v>4020</v>
      </c>
      <c r="J4" s="324"/>
      <c r="K4" s="324">
        <f t="shared" ref="K4:K8" si="3">+I4+J4</f>
        <v>4020</v>
      </c>
      <c r="L4" s="325"/>
    </row>
    <row r="5" spans="1:12" x14ac:dyDescent="0.2">
      <c r="A5" s="315" t="str">
        <f t="shared" si="0"/>
        <v>Viljandi Lasteaed Mängupesa</v>
      </c>
      <c r="B5" s="321" t="str">
        <f>LEFT(D5,2)</f>
        <v>41</v>
      </c>
      <c r="C5" s="321" t="str">
        <f>LEFT(D5,4)</f>
        <v>4134</v>
      </c>
      <c r="D5" s="322" t="s">
        <v>1608</v>
      </c>
      <c r="E5" s="323" t="s">
        <v>1625</v>
      </c>
      <c r="F5" s="324">
        <v>0</v>
      </c>
      <c r="G5" s="324">
        <v>326.11</v>
      </c>
      <c r="H5" s="324">
        <v>2442.44</v>
      </c>
      <c r="I5" s="324">
        <v>2442.44</v>
      </c>
      <c r="J5" s="324"/>
      <c r="K5" s="324">
        <f t="shared" si="3"/>
        <v>2442.44</v>
      </c>
      <c r="L5" s="325"/>
    </row>
    <row r="6" spans="1:12" x14ac:dyDescent="0.2">
      <c r="A6" s="315"/>
      <c r="B6" s="321"/>
      <c r="C6" s="321"/>
      <c r="D6" s="322" t="s">
        <v>1131</v>
      </c>
      <c r="E6" s="323" t="s">
        <v>1656</v>
      </c>
      <c r="F6" s="324">
        <v>0</v>
      </c>
      <c r="G6" s="324">
        <v>0</v>
      </c>
      <c r="H6" s="324">
        <v>0</v>
      </c>
      <c r="I6" s="324">
        <v>0</v>
      </c>
      <c r="J6" s="324"/>
      <c r="K6" s="324">
        <f t="shared" si="3"/>
        <v>0</v>
      </c>
      <c r="L6" s="325"/>
    </row>
    <row r="7" spans="1:12" x14ac:dyDescent="0.2">
      <c r="A7" s="315" t="str">
        <f t="shared" si="0"/>
        <v>Viljandi Lasteaed Mängupesa</v>
      </c>
      <c r="B7" s="321" t="str">
        <f t="shared" ref="B7:B76" si="4">LEFT(D7,2)</f>
        <v>45</v>
      </c>
      <c r="C7" s="321" t="str">
        <f t="shared" ref="C7:C76" si="5">LEFT(D7,4)</f>
        <v>4500</v>
      </c>
      <c r="D7" s="322" t="s">
        <v>357</v>
      </c>
      <c r="E7" s="323" t="s">
        <v>358</v>
      </c>
      <c r="F7" s="324">
        <v>0</v>
      </c>
      <c r="G7" s="324">
        <v>0</v>
      </c>
      <c r="H7" s="324">
        <v>0</v>
      </c>
      <c r="I7" s="324">
        <v>0</v>
      </c>
      <c r="J7" s="324"/>
      <c r="K7" s="324">
        <f t="shared" si="3"/>
        <v>0</v>
      </c>
      <c r="L7" s="325"/>
    </row>
    <row r="8" spans="1:12" x14ac:dyDescent="0.2">
      <c r="A8" s="315"/>
      <c r="B8" s="321"/>
      <c r="C8" s="321"/>
      <c r="D8" s="322" t="s">
        <v>1072</v>
      </c>
      <c r="E8" s="323" t="s">
        <v>1651</v>
      </c>
      <c r="F8" s="324">
        <v>0</v>
      </c>
      <c r="G8" s="324">
        <v>0</v>
      </c>
      <c r="H8" s="324">
        <v>40</v>
      </c>
      <c r="I8" s="324">
        <v>40</v>
      </c>
      <c r="J8" s="324"/>
      <c r="K8" s="324">
        <f t="shared" si="3"/>
        <v>40</v>
      </c>
      <c r="L8" s="325"/>
    </row>
    <row r="9" spans="1:12" ht="13.5" x14ac:dyDescent="0.25">
      <c r="A9" s="315" t="str">
        <f t="shared" si="0"/>
        <v>Viljandi Lasteaed Mängupesa</v>
      </c>
      <c r="B9" s="321"/>
      <c r="C9" s="321"/>
      <c r="D9" s="326" t="s">
        <v>184</v>
      </c>
      <c r="E9" s="327" t="s">
        <v>183</v>
      </c>
      <c r="F9" s="319">
        <f t="shared" ref="F9:K9" si="6">F10+F17+F18+F19+F20+F21+F22+F26</f>
        <v>372360</v>
      </c>
      <c r="G9" s="319">
        <f t="shared" si="6"/>
        <v>402994.48000000004</v>
      </c>
      <c r="H9" s="319">
        <f t="shared" si="6"/>
        <v>442767.52</v>
      </c>
      <c r="I9" s="319">
        <f t="shared" si="6"/>
        <v>440832.52</v>
      </c>
      <c r="J9" s="319">
        <f t="shared" si="6"/>
        <v>0</v>
      </c>
      <c r="K9" s="319">
        <f t="shared" si="6"/>
        <v>440832.52</v>
      </c>
      <c r="L9" s="328"/>
    </row>
    <row r="10" spans="1:12" ht="25.5" x14ac:dyDescent="0.2">
      <c r="A10" s="315" t="str">
        <f t="shared" si="0"/>
        <v>Viljandi Lasteaed Mängupesa</v>
      </c>
      <c r="B10" s="321"/>
      <c r="C10" s="321"/>
      <c r="D10" s="329" t="s">
        <v>850</v>
      </c>
      <c r="E10" s="330" t="s">
        <v>360</v>
      </c>
      <c r="F10" s="331">
        <f>SUM(F11:F16)</f>
        <v>275300.74</v>
      </c>
      <c r="G10" s="331">
        <f t="shared" ref="G10:I10" si="7">SUM(G11:G16)</f>
        <v>297756.19</v>
      </c>
      <c r="H10" s="331">
        <f t="shared" si="7"/>
        <v>328428</v>
      </c>
      <c r="I10" s="331">
        <f t="shared" si="7"/>
        <v>328428</v>
      </c>
      <c r="J10" s="331">
        <f t="shared" ref="J10" si="8">SUM(J11:J14)</f>
        <v>0</v>
      </c>
      <c r="K10" s="331">
        <f>SUM(K11:K16)</f>
        <v>328428</v>
      </c>
      <c r="L10" s="640" t="s">
        <v>1555</v>
      </c>
    </row>
    <row r="11" spans="1:12" x14ac:dyDescent="0.2">
      <c r="A11" s="315" t="str">
        <f t="shared" si="0"/>
        <v>Viljandi Lasteaed Mängupesa</v>
      </c>
      <c r="B11" s="321" t="str">
        <f t="shared" si="4"/>
        <v>50</v>
      </c>
      <c r="C11" s="321" t="str">
        <f t="shared" si="5"/>
        <v>5002</v>
      </c>
      <c r="D11" s="333" t="s">
        <v>361</v>
      </c>
      <c r="E11" s="334" t="s">
        <v>847</v>
      </c>
      <c r="F11" s="324">
        <v>139811.48999999996</v>
      </c>
      <c r="G11" s="324">
        <v>0</v>
      </c>
      <c r="H11" s="324">
        <v>0</v>
      </c>
      <c r="I11" s="324">
        <v>0</v>
      </c>
      <c r="J11" s="324"/>
      <c r="K11" s="324">
        <f>SUM(I11:J11)</f>
        <v>0</v>
      </c>
      <c r="L11" s="335"/>
    </row>
    <row r="12" spans="1:12" x14ac:dyDescent="0.2">
      <c r="A12" s="315" t="str">
        <f t="shared" si="0"/>
        <v>Viljandi Lasteaed Mängupesa</v>
      </c>
      <c r="B12" s="321" t="str">
        <f t="shared" si="4"/>
        <v>50</v>
      </c>
      <c r="C12" s="321" t="str">
        <f t="shared" si="5"/>
        <v>5002</v>
      </c>
      <c r="D12" s="333" t="s">
        <v>363</v>
      </c>
      <c r="E12" s="334" t="s">
        <v>194</v>
      </c>
      <c r="F12" s="324">
        <v>135296.72</v>
      </c>
      <c r="G12" s="324">
        <v>297756.19</v>
      </c>
      <c r="H12" s="324">
        <v>328428</v>
      </c>
      <c r="I12" s="324">
        <v>328428</v>
      </c>
      <c r="J12" s="324"/>
      <c r="K12" s="324">
        <f t="shared" ref="K12:K76" si="9">SUM(I12:J12)</f>
        <v>328428</v>
      </c>
      <c r="L12" s="335"/>
    </row>
    <row r="13" spans="1:12" x14ac:dyDescent="0.2">
      <c r="A13" s="315" t="str">
        <f t="shared" si="0"/>
        <v>Viljandi Lasteaed Mängupesa</v>
      </c>
      <c r="B13" s="321" t="str">
        <f t="shared" si="4"/>
        <v>50</v>
      </c>
      <c r="C13" s="321" t="str">
        <f t="shared" si="5"/>
        <v>5002</v>
      </c>
      <c r="D13" s="333" t="s">
        <v>365</v>
      </c>
      <c r="E13" s="334" t="s">
        <v>328</v>
      </c>
      <c r="F13" s="324">
        <v>0</v>
      </c>
      <c r="G13" s="324">
        <v>0</v>
      </c>
      <c r="H13" s="324">
        <v>0</v>
      </c>
      <c r="I13" s="324">
        <v>0</v>
      </c>
      <c r="J13" s="324"/>
      <c r="K13" s="324">
        <f t="shared" si="9"/>
        <v>0</v>
      </c>
      <c r="L13" s="335"/>
    </row>
    <row r="14" spans="1:12" x14ac:dyDescent="0.2">
      <c r="A14" s="315" t="str">
        <f t="shared" si="0"/>
        <v>Viljandi Lasteaed Mängupesa</v>
      </c>
      <c r="B14" s="321" t="str">
        <f t="shared" si="4"/>
        <v>50</v>
      </c>
      <c r="C14" s="321" t="str">
        <f t="shared" si="5"/>
        <v>5002</v>
      </c>
      <c r="D14" s="333" t="s">
        <v>367</v>
      </c>
      <c r="E14" s="336" t="s">
        <v>368</v>
      </c>
      <c r="F14" s="324">
        <v>192.53</v>
      </c>
      <c r="G14" s="324">
        <v>0</v>
      </c>
      <c r="H14" s="324">
        <v>0</v>
      </c>
      <c r="I14" s="324">
        <v>0</v>
      </c>
      <c r="J14" s="324"/>
      <c r="K14" s="324">
        <f t="shared" si="9"/>
        <v>0</v>
      </c>
      <c r="L14" s="325"/>
    </row>
    <row r="15" spans="1:12" x14ac:dyDescent="0.2">
      <c r="A15" s="315"/>
      <c r="B15" s="321"/>
      <c r="C15" s="321"/>
      <c r="D15" s="333" t="s">
        <v>1602</v>
      </c>
      <c r="E15" s="336" t="s">
        <v>1652</v>
      </c>
      <c r="F15" s="324">
        <v>0</v>
      </c>
      <c r="G15" s="324">
        <v>0</v>
      </c>
      <c r="H15" s="324">
        <v>0</v>
      </c>
      <c r="I15" s="324">
        <v>0</v>
      </c>
      <c r="J15" s="324"/>
      <c r="K15" s="324">
        <f t="shared" si="9"/>
        <v>0</v>
      </c>
      <c r="L15" s="325"/>
    </row>
    <row r="16" spans="1:12" x14ac:dyDescent="0.2">
      <c r="A16" s="315"/>
      <c r="B16" s="321"/>
      <c r="C16" s="321"/>
      <c r="D16" s="333" t="s">
        <v>1621</v>
      </c>
      <c r="E16" s="336" t="s">
        <v>1653</v>
      </c>
      <c r="F16" s="324">
        <v>0</v>
      </c>
      <c r="G16" s="324">
        <v>0</v>
      </c>
      <c r="H16" s="324">
        <v>0</v>
      </c>
      <c r="I16" s="324">
        <v>0</v>
      </c>
      <c r="J16" s="324"/>
      <c r="K16" s="324">
        <f t="shared" si="9"/>
        <v>0</v>
      </c>
      <c r="L16" s="325"/>
    </row>
    <row r="17" spans="1:12" x14ac:dyDescent="0.2">
      <c r="A17" s="315" t="str">
        <f t="shared" si="0"/>
        <v>Viljandi Lasteaed Mängupesa</v>
      </c>
      <c r="B17" s="321" t="str">
        <f t="shared" si="4"/>
        <v>50</v>
      </c>
      <c r="C17" s="321" t="str">
        <f t="shared" si="5"/>
        <v>5005</v>
      </c>
      <c r="D17" s="322" t="s">
        <v>369</v>
      </c>
      <c r="E17" s="323" t="s">
        <v>370</v>
      </c>
      <c r="F17" s="324">
        <v>0</v>
      </c>
      <c r="G17" s="324">
        <v>0</v>
      </c>
      <c r="H17" s="324">
        <v>0</v>
      </c>
      <c r="I17" s="324">
        <v>0</v>
      </c>
      <c r="J17" s="324"/>
      <c r="K17" s="324">
        <f t="shared" si="9"/>
        <v>0</v>
      </c>
      <c r="L17" s="325"/>
    </row>
    <row r="18" spans="1:12" x14ac:dyDescent="0.2">
      <c r="A18" s="315" t="str">
        <f t="shared" si="0"/>
        <v>Viljandi Lasteaed Mängupesa</v>
      </c>
      <c r="B18" s="321" t="str">
        <f t="shared" si="4"/>
        <v>50</v>
      </c>
      <c r="C18" s="321" t="str">
        <f t="shared" si="5"/>
        <v>5051</v>
      </c>
      <c r="D18" s="322" t="s">
        <v>371</v>
      </c>
      <c r="E18" s="323" t="s">
        <v>202</v>
      </c>
      <c r="F18" s="324">
        <v>2196.4900000000002</v>
      </c>
      <c r="G18" s="324">
        <v>2238.4499999999998</v>
      </c>
      <c r="H18" s="324">
        <v>1528</v>
      </c>
      <c r="I18" s="324">
        <v>439</v>
      </c>
      <c r="J18" s="324"/>
      <c r="K18" s="324">
        <f t="shared" si="9"/>
        <v>439</v>
      </c>
      <c r="L18" s="325"/>
    </row>
    <row r="19" spans="1:12" x14ac:dyDescent="0.2">
      <c r="A19" s="315" t="str">
        <f t="shared" si="0"/>
        <v>Viljandi Lasteaed Mängupesa</v>
      </c>
      <c r="B19" s="321" t="str">
        <f t="shared" si="4"/>
        <v>50</v>
      </c>
      <c r="C19" s="321" t="str">
        <f t="shared" si="5"/>
        <v>5053</v>
      </c>
      <c r="D19" s="322" t="s">
        <v>372</v>
      </c>
      <c r="E19" s="323" t="s">
        <v>373</v>
      </c>
      <c r="F19" s="324">
        <v>0</v>
      </c>
      <c r="G19" s="324">
        <v>0</v>
      </c>
      <c r="H19" s="324">
        <v>0</v>
      </c>
      <c r="I19" s="324">
        <v>0</v>
      </c>
      <c r="J19" s="324"/>
      <c r="K19" s="324">
        <f t="shared" si="9"/>
        <v>0</v>
      </c>
      <c r="L19" s="325"/>
    </row>
    <row r="20" spans="1:12" x14ac:dyDescent="0.2">
      <c r="A20" s="315" t="str">
        <f t="shared" si="0"/>
        <v>Viljandi Lasteaed Mängupesa</v>
      </c>
      <c r="B20" s="321" t="str">
        <f t="shared" si="4"/>
        <v>50</v>
      </c>
      <c r="C20" s="321" t="str">
        <f t="shared" si="5"/>
        <v>5061</v>
      </c>
      <c r="D20" s="322" t="s">
        <v>374</v>
      </c>
      <c r="E20" s="323" t="s">
        <v>375</v>
      </c>
      <c r="F20" s="324">
        <v>913.5200000000001</v>
      </c>
      <c r="G20" s="324">
        <v>917.52</v>
      </c>
      <c r="H20" s="324">
        <v>700</v>
      </c>
      <c r="I20" s="324">
        <v>183</v>
      </c>
      <c r="J20" s="324"/>
      <c r="K20" s="324">
        <f t="shared" si="9"/>
        <v>183</v>
      </c>
      <c r="L20" s="325"/>
    </row>
    <row r="21" spans="1:12" x14ac:dyDescent="0.2">
      <c r="A21" s="315" t="str">
        <f t="shared" si="0"/>
        <v>Viljandi Lasteaed Mängupesa</v>
      </c>
      <c r="B21" s="321" t="str">
        <f t="shared" si="4"/>
        <v>50</v>
      </c>
      <c r="C21" s="321" t="str">
        <f t="shared" si="5"/>
        <v>5062</v>
      </c>
      <c r="D21" s="322" t="s">
        <v>376</v>
      </c>
      <c r="E21" s="323" t="s">
        <v>377</v>
      </c>
      <c r="F21" s="324">
        <v>581.9</v>
      </c>
      <c r="G21" s="324">
        <v>583.88</v>
      </c>
      <c r="H21" s="324">
        <v>446</v>
      </c>
      <c r="I21" s="324">
        <v>117</v>
      </c>
      <c r="J21" s="324"/>
      <c r="K21" s="324">
        <f t="shared" si="9"/>
        <v>117</v>
      </c>
      <c r="L21" s="325"/>
    </row>
    <row r="22" spans="1:12" x14ac:dyDescent="0.2">
      <c r="A22" s="315" t="str">
        <f t="shared" si="0"/>
        <v>Viljandi Lasteaed Mängupesa</v>
      </c>
      <c r="B22" s="321"/>
      <c r="C22" s="321"/>
      <c r="D22" s="329" t="s">
        <v>851</v>
      </c>
      <c r="E22" s="330" t="s">
        <v>379</v>
      </c>
      <c r="F22" s="337">
        <f>SUM(F23:F25)</f>
        <v>89567.37000000001</v>
      </c>
      <c r="G22" s="337">
        <f t="shared" ref="G22:I22" si="10">SUM(G23:G25)</f>
        <v>97367.679999999993</v>
      </c>
      <c r="H22" s="337">
        <f t="shared" si="10"/>
        <v>108381.24</v>
      </c>
      <c r="I22" s="337">
        <f t="shared" si="10"/>
        <v>108381.24</v>
      </c>
      <c r="J22" s="337">
        <f t="shared" ref="J22" si="11">SUM(J23:J24)</f>
        <v>0</v>
      </c>
      <c r="K22" s="337">
        <f>SUM(K23:K25)</f>
        <v>108381.24</v>
      </c>
      <c r="L22" s="332"/>
    </row>
    <row r="23" spans="1:12" x14ac:dyDescent="0.2">
      <c r="A23" s="315" t="str">
        <f t="shared" si="0"/>
        <v>Viljandi Lasteaed Mängupesa</v>
      </c>
      <c r="B23" s="321" t="str">
        <f t="shared" si="4"/>
        <v>50</v>
      </c>
      <c r="C23" s="321" t="str">
        <f t="shared" si="5"/>
        <v>5063</v>
      </c>
      <c r="D23" s="333" t="s">
        <v>380</v>
      </c>
      <c r="E23" s="334" t="s">
        <v>381</v>
      </c>
      <c r="F23" s="324">
        <v>0</v>
      </c>
      <c r="G23" s="324">
        <v>0</v>
      </c>
      <c r="H23" s="324">
        <f>SUM(H11+H15)*0.33</f>
        <v>0</v>
      </c>
      <c r="I23" s="324">
        <f>SUM(I11+I15)*0.33</f>
        <v>0</v>
      </c>
      <c r="J23" s="324"/>
      <c r="K23" s="324">
        <f t="shared" si="9"/>
        <v>0</v>
      </c>
      <c r="L23" s="335"/>
    </row>
    <row r="24" spans="1:12" x14ac:dyDescent="0.2">
      <c r="A24" s="315" t="str">
        <f t="shared" si="0"/>
        <v>Viljandi Lasteaed Mängupesa</v>
      </c>
      <c r="B24" s="321" t="str">
        <f t="shared" si="4"/>
        <v>50</v>
      </c>
      <c r="C24" s="321" t="str">
        <f t="shared" si="5"/>
        <v>5063</v>
      </c>
      <c r="D24" s="333" t="s">
        <v>382</v>
      </c>
      <c r="E24" s="334" t="s">
        <v>383</v>
      </c>
      <c r="F24" s="324">
        <v>89567.37000000001</v>
      </c>
      <c r="G24" s="324">
        <v>97367.679999999993</v>
      </c>
      <c r="H24" s="324">
        <f>SUM(H12+H13+H14+H17)*0.33</f>
        <v>108381.24</v>
      </c>
      <c r="I24" s="324">
        <f>SUM(I12+I13+I14+I17)*0.33</f>
        <v>108381.24</v>
      </c>
      <c r="J24" s="324">
        <f t="shared" ref="J24" si="12">SUM(J10+J17)*0.33</f>
        <v>0</v>
      </c>
      <c r="K24" s="324">
        <f t="shared" si="9"/>
        <v>108381.24</v>
      </c>
      <c r="L24" s="335"/>
    </row>
    <row r="25" spans="1:12" x14ac:dyDescent="0.2">
      <c r="A25" s="315"/>
      <c r="B25" s="321"/>
      <c r="C25" s="321"/>
      <c r="D25" s="333" t="s">
        <v>1622</v>
      </c>
      <c r="E25" s="334" t="s">
        <v>1623</v>
      </c>
      <c r="F25" s="324">
        <v>0</v>
      </c>
      <c r="G25" s="324">
        <v>0</v>
      </c>
      <c r="H25" s="324">
        <f>SUM(H16*0.33)</f>
        <v>0</v>
      </c>
      <c r="I25" s="324">
        <f>SUM(I16*0.33)</f>
        <v>0</v>
      </c>
      <c r="J25" s="324"/>
      <c r="K25" s="324">
        <f t="shared" si="9"/>
        <v>0</v>
      </c>
      <c r="L25" s="335"/>
    </row>
    <row r="26" spans="1:12" x14ac:dyDescent="0.2">
      <c r="A26" s="315" t="str">
        <f t="shared" si="0"/>
        <v>Viljandi Lasteaed Mängupesa</v>
      </c>
      <c r="B26" s="321"/>
      <c r="C26" s="321"/>
      <c r="D26" s="329" t="s">
        <v>852</v>
      </c>
      <c r="E26" s="330" t="s">
        <v>385</v>
      </c>
      <c r="F26" s="337">
        <f>SUM(F27:F29)</f>
        <v>3799.98</v>
      </c>
      <c r="G26" s="337">
        <f t="shared" ref="G26:I26" si="13">SUM(G27:G29)</f>
        <v>4130.76</v>
      </c>
      <c r="H26" s="337">
        <f t="shared" si="13"/>
        <v>3284.28</v>
      </c>
      <c r="I26" s="337">
        <f t="shared" si="13"/>
        <v>3284.28</v>
      </c>
      <c r="J26" s="337">
        <f t="shared" ref="J26" si="14">SUM(J27:J28)</f>
        <v>0</v>
      </c>
      <c r="K26" s="337">
        <f>SUM(K27:K29)</f>
        <v>3284.28</v>
      </c>
      <c r="L26" s="332"/>
    </row>
    <row r="27" spans="1:12" x14ac:dyDescent="0.2">
      <c r="A27" s="315" t="str">
        <f t="shared" si="0"/>
        <v>Viljandi Lasteaed Mängupesa</v>
      </c>
      <c r="B27" s="321" t="str">
        <f t="shared" si="4"/>
        <v>50</v>
      </c>
      <c r="C27" s="321" t="str">
        <f t="shared" si="5"/>
        <v>5064</v>
      </c>
      <c r="D27" s="333" t="s">
        <v>386</v>
      </c>
      <c r="E27" s="334" t="s">
        <v>1654</v>
      </c>
      <c r="F27" s="324">
        <v>0</v>
      </c>
      <c r="G27" s="324">
        <v>0</v>
      </c>
      <c r="H27" s="324">
        <f>SUM(H11+H15)*0.01</f>
        <v>0</v>
      </c>
      <c r="I27" s="324">
        <v>0</v>
      </c>
      <c r="J27" s="324"/>
      <c r="K27" s="324">
        <f t="shared" si="9"/>
        <v>0</v>
      </c>
      <c r="L27" s="335"/>
    </row>
    <row r="28" spans="1:12" x14ac:dyDescent="0.2">
      <c r="A28" s="315" t="str">
        <f t="shared" si="0"/>
        <v>Viljandi Lasteaed Mängupesa</v>
      </c>
      <c r="B28" s="321" t="str">
        <f t="shared" si="4"/>
        <v>50</v>
      </c>
      <c r="C28" s="321" t="str">
        <f t="shared" si="5"/>
        <v>5064</v>
      </c>
      <c r="D28" s="333" t="s">
        <v>388</v>
      </c>
      <c r="E28" s="334" t="s">
        <v>389</v>
      </c>
      <c r="F28" s="324">
        <v>3799.98</v>
      </c>
      <c r="G28" s="324">
        <v>4130.76</v>
      </c>
      <c r="H28" s="324">
        <f>SUM(H12+H13+H14+H17)*0.01</f>
        <v>3284.28</v>
      </c>
      <c r="I28" s="324">
        <f>SUM(I12+I13+I14+I17)*0.01</f>
        <v>3284.28</v>
      </c>
      <c r="J28" s="324">
        <f t="shared" ref="J28" si="15">SUM(J10+J17)*0.01</f>
        <v>0</v>
      </c>
      <c r="K28" s="324">
        <f t="shared" si="9"/>
        <v>3284.28</v>
      </c>
      <c r="L28" s="335"/>
    </row>
    <row r="29" spans="1:12" x14ac:dyDescent="0.2">
      <c r="A29" s="315"/>
      <c r="B29" s="321"/>
      <c r="C29" s="321"/>
      <c r="D29" s="333" t="s">
        <v>1624</v>
      </c>
      <c r="E29" s="334" t="s">
        <v>1655</v>
      </c>
      <c r="F29" s="324">
        <v>0</v>
      </c>
      <c r="G29" s="324">
        <v>0</v>
      </c>
      <c r="H29" s="324">
        <f>SUM(H16*0.01)</f>
        <v>0</v>
      </c>
      <c r="I29" s="324">
        <v>0</v>
      </c>
      <c r="J29" s="324"/>
      <c r="K29" s="324">
        <f t="shared" si="9"/>
        <v>0</v>
      </c>
      <c r="L29" s="335"/>
    </row>
    <row r="30" spans="1:12" s="301" customFormat="1" ht="13.5" x14ac:dyDescent="0.25">
      <c r="A30" s="315" t="str">
        <f t="shared" si="0"/>
        <v>Viljandi Lasteaed Mängupesa</v>
      </c>
      <c r="B30" s="321"/>
      <c r="C30" s="321"/>
      <c r="D30" s="326" t="s">
        <v>186</v>
      </c>
      <c r="E30" s="327" t="s">
        <v>185</v>
      </c>
      <c r="F30" s="319">
        <f>F31+F41+F44+F48+F59+F65+F72+F79+F86+F87+F88+F92+F93+F99+F100+F103+F104</f>
        <v>111427.67</v>
      </c>
      <c r="G30" s="319">
        <v>113565.23</v>
      </c>
      <c r="H30" s="319">
        <f t="shared" ref="H30:J30" si="16">H31+H41+H44+H48+H59+H65+H72+H79+H86+H87+H88+H92+H93+H99+H101+H103+H104</f>
        <v>139203.62</v>
      </c>
      <c r="I30" s="319">
        <f t="shared" si="16"/>
        <v>139295.18574999998</v>
      </c>
      <c r="J30" s="319">
        <f t="shared" si="16"/>
        <v>0</v>
      </c>
      <c r="K30" s="319">
        <f t="shared" si="9"/>
        <v>139295.18574999998</v>
      </c>
      <c r="L30" s="328"/>
    </row>
    <row r="31" spans="1:12" ht="13.5" x14ac:dyDescent="0.25">
      <c r="A31" s="315" t="str">
        <f t="shared" si="0"/>
        <v>Viljandi Lasteaed Mängupesa</v>
      </c>
      <c r="B31" s="321"/>
      <c r="C31" s="321"/>
      <c r="D31" s="329" t="s">
        <v>853</v>
      </c>
      <c r="E31" s="330" t="s">
        <v>391</v>
      </c>
      <c r="F31" s="337">
        <f t="shared" ref="F31:J31" si="17">SUM(F32:F40)</f>
        <v>939.31000000000006</v>
      </c>
      <c r="G31" s="337">
        <f t="shared" si="17"/>
        <v>1331.3700000000001</v>
      </c>
      <c r="H31" s="337">
        <f t="shared" si="17"/>
        <v>1340</v>
      </c>
      <c r="I31" s="337">
        <f t="shared" si="17"/>
        <v>1346.6999999999996</v>
      </c>
      <c r="J31" s="337">
        <f t="shared" si="17"/>
        <v>0</v>
      </c>
      <c r="K31" s="319">
        <f t="shared" si="9"/>
        <v>1346.6999999999996</v>
      </c>
      <c r="L31" s="332"/>
    </row>
    <row r="32" spans="1:12" x14ac:dyDescent="0.2">
      <c r="A32" s="315" t="str">
        <f t="shared" si="0"/>
        <v>Viljandi Lasteaed Mängupesa</v>
      </c>
      <c r="B32" s="321" t="str">
        <f t="shared" si="4"/>
        <v>55</v>
      </c>
      <c r="C32" s="321" t="str">
        <f t="shared" si="5"/>
        <v>5500</v>
      </c>
      <c r="D32" s="333" t="s">
        <v>392</v>
      </c>
      <c r="E32" s="334" t="s">
        <v>393</v>
      </c>
      <c r="F32" s="324">
        <v>80.7</v>
      </c>
      <c r="G32" s="324">
        <v>223.66</v>
      </c>
      <c r="H32" s="324">
        <v>270</v>
      </c>
      <c r="I32" s="324">
        <v>271.34999999999997</v>
      </c>
      <c r="J32" s="324"/>
      <c r="K32" s="324">
        <f t="shared" si="9"/>
        <v>271.34999999999997</v>
      </c>
      <c r="L32" s="335"/>
    </row>
    <row r="33" spans="1:12" x14ac:dyDescent="0.2">
      <c r="A33" s="315" t="str">
        <f t="shared" si="0"/>
        <v>Viljandi Lasteaed Mängupesa</v>
      </c>
      <c r="B33" s="321" t="str">
        <f t="shared" si="4"/>
        <v>55</v>
      </c>
      <c r="C33" s="321" t="str">
        <f t="shared" si="5"/>
        <v>5500</v>
      </c>
      <c r="D33" s="333" t="s">
        <v>394</v>
      </c>
      <c r="E33" s="334" t="s">
        <v>395</v>
      </c>
      <c r="F33" s="324">
        <v>0</v>
      </c>
      <c r="G33" s="324">
        <v>63.56</v>
      </c>
      <c r="H33" s="324">
        <v>224</v>
      </c>
      <c r="I33" s="324">
        <v>225.11999999999998</v>
      </c>
      <c r="J33" s="324"/>
      <c r="K33" s="324">
        <f t="shared" si="9"/>
        <v>225.11999999999998</v>
      </c>
      <c r="L33" s="335"/>
    </row>
    <row r="34" spans="1:12" x14ac:dyDescent="0.2">
      <c r="A34" s="315" t="str">
        <f t="shared" si="0"/>
        <v>Viljandi Lasteaed Mängupesa</v>
      </c>
      <c r="B34" s="321" t="str">
        <f t="shared" si="4"/>
        <v>55</v>
      </c>
      <c r="C34" s="321" t="str">
        <f t="shared" si="5"/>
        <v>5500</v>
      </c>
      <c r="D34" s="333" t="s">
        <v>396</v>
      </c>
      <c r="E34" s="334" t="s">
        <v>397</v>
      </c>
      <c r="F34" s="324">
        <v>305</v>
      </c>
      <c r="G34" s="324">
        <v>568.37</v>
      </c>
      <c r="H34" s="324">
        <v>300</v>
      </c>
      <c r="I34" s="324">
        <v>301.49999999999994</v>
      </c>
      <c r="J34" s="324"/>
      <c r="K34" s="324">
        <f t="shared" si="9"/>
        <v>301.49999999999994</v>
      </c>
      <c r="L34" s="335"/>
    </row>
    <row r="35" spans="1:12" x14ac:dyDescent="0.2">
      <c r="A35" s="315" t="str">
        <f t="shared" si="0"/>
        <v>Viljandi Lasteaed Mängupesa</v>
      </c>
      <c r="B35" s="321" t="str">
        <f t="shared" si="4"/>
        <v>55</v>
      </c>
      <c r="C35" s="321" t="str">
        <f t="shared" si="5"/>
        <v>5500</v>
      </c>
      <c r="D35" s="333" t="s">
        <v>398</v>
      </c>
      <c r="E35" s="334" t="s">
        <v>399</v>
      </c>
      <c r="F35" s="324">
        <v>384.97000000000008</v>
      </c>
      <c r="G35" s="324">
        <v>329.73</v>
      </c>
      <c r="H35" s="324">
        <v>440</v>
      </c>
      <c r="I35" s="324">
        <v>442.19999999999993</v>
      </c>
      <c r="J35" s="324"/>
      <c r="K35" s="324">
        <f t="shared" si="9"/>
        <v>442.19999999999993</v>
      </c>
      <c r="L35" s="335"/>
    </row>
    <row r="36" spans="1:12" x14ac:dyDescent="0.2">
      <c r="A36" s="315" t="str">
        <f t="shared" si="0"/>
        <v>Viljandi Lasteaed Mängupesa</v>
      </c>
      <c r="B36" s="321" t="str">
        <f t="shared" si="4"/>
        <v>55</v>
      </c>
      <c r="C36" s="321" t="str">
        <f t="shared" si="5"/>
        <v>5500</v>
      </c>
      <c r="D36" s="333" t="s">
        <v>400</v>
      </c>
      <c r="E36" s="334" t="s">
        <v>401</v>
      </c>
      <c r="F36" s="324">
        <v>0</v>
      </c>
      <c r="G36" s="324">
        <v>4.5</v>
      </c>
      <c r="H36" s="324">
        <v>10</v>
      </c>
      <c r="I36" s="324">
        <v>10.049999999999999</v>
      </c>
      <c r="J36" s="324"/>
      <c r="K36" s="324">
        <f t="shared" si="9"/>
        <v>10.049999999999999</v>
      </c>
      <c r="L36" s="335"/>
    </row>
    <row r="37" spans="1:12" x14ac:dyDescent="0.2">
      <c r="A37" s="315" t="str">
        <f t="shared" si="0"/>
        <v>Viljandi Lasteaed Mängupesa</v>
      </c>
      <c r="B37" s="321" t="str">
        <f t="shared" si="4"/>
        <v>55</v>
      </c>
      <c r="C37" s="321" t="str">
        <f t="shared" si="5"/>
        <v>5500</v>
      </c>
      <c r="D37" s="333" t="s">
        <v>402</v>
      </c>
      <c r="E37" s="334" t="s">
        <v>403</v>
      </c>
      <c r="F37" s="324">
        <v>0</v>
      </c>
      <c r="G37" s="324">
        <v>0</v>
      </c>
      <c r="H37" s="324">
        <v>0</v>
      </c>
      <c r="I37" s="324">
        <v>0</v>
      </c>
      <c r="J37" s="324"/>
      <c r="K37" s="324">
        <f t="shared" si="9"/>
        <v>0</v>
      </c>
      <c r="L37" s="335"/>
    </row>
    <row r="38" spans="1:12" x14ac:dyDescent="0.2">
      <c r="A38" s="315" t="str">
        <f t="shared" si="0"/>
        <v>Viljandi Lasteaed Mängupesa</v>
      </c>
      <c r="B38" s="321" t="str">
        <f t="shared" si="4"/>
        <v>55</v>
      </c>
      <c r="C38" s="321" t="str">
        <f t="shared" si="5"/>
        <v>5500</v>
      </c>
      <c r="D38" s="333" t="s">
        <v>404</v>
      </c>
      <c r="E38" s="334" t="s">
        <v>405</v>
      </c>
      <c r="F38" s="324">
        <v>0</v>
      </c>
      <c r="G38" s="324">
        <v>0</v>
      </c>
      <c r="H38" s="324">
        <v>0</v>
      </c>
      <c r="I38" s="324">
        <v>0</v>
      </c>
      <c r="J38" s="324"/>
      <c r="K38" s="324">
        <f t="shared" si="9"/>
        <v>0</v>
      </c>
      <c r="L38" s="335"/>
    </row>
    <row r="39" spans="1:12" x14ac:dyDescent="0.2">
      <c r="A39" s="315" t="str">
        <f t="shared" si="0"/>
        <v>Viljandi Lasteaed Mängupesa</v>
      </c>
      <c r="B39" s="321" t="str">
        <f t="shared" si="4"/>
        <v>55</v>
      </c>
      <c r="C39" s="321" t="str">
        <f t="shared" si="5"/>
        <v>5500</v>
      </c>
      <c r="D39" s="333" t="s">
        <v>406</v>
      </c>
      <c r="E39" s="334" t="s">
        <v>846</v>
      </c>
      <c r="F39" s="324">
        <v>128.63999999999999</v>
      </c>
      <c r="G39" s="324">
        <v>93.59</v>
      </c>
      <c r="H39" s="324">
        <v>80</v>
      </c>
      <c r="I39" s="324">
        <v>80.399999999999991</v>
      </c>
      <c r="J39" s="324"/>
      <c r="K39" s="324">
        <f t="shared" si="9"/>
        <v>80.399999999999991</v>
      </c>
      <c r="L39" s="335"/>
    </row>
    <row r="40" spans="1:12" x14ac:dyDescent="0.2">
      <c r="A40" s="315" t="str">
        <f t="shared" si="0"/>
        <v>Viljandi Lasteaed Mängupesa</v>
      </c>
      <c r="B40" s="321" t="str">
        <f t="shared" si="4"/>
        <v>55</v>
      </c>
      <c r="C40" s="321" t="str">
        <f t="shared" si="5"/>
        <v>5500</v>
      </c>
      <c r="D40" s="333" t="s">
        <v>408</v>
      </c>
      <c r="E40" s="334" t="s">
        <v>409</v>
      </c>
      <c r="F40" s="324">
        <v>40</v>
      </c>
      <c r="G40" s="324">
        <v>47.96</v>
      </c>
      <c r="H40" s="324">
        <v>16</v>
      </c>
      <c r="I40" s="324">
        <v>16.079999999999998</v>
      </c>
      <c r="J40" s="324"/>
      <c r="K40" s="324">
        <f t="shared" si="9"/>
        <v>16.079999999999998</v>
      </c>
      <c r="L40" s="335"/>
    </row>
    <row r="41" spans="1:12" x14ac:dyDescent="0.2">
      <c r="A41" s="315" t="str">
        <f t="shared" si="0"/>
        <v>Viljandi Lasteaed Mängupesa</v>
      </c>
      <c r="B41" s="321"/>
      <c r="C41" s="321"/>
      <c r="D41" s="329" t="s">
        <v>854</v>
      </c>
      <c r="E41" s="330" t="s">
        <v>411</v>
      </c>
      <c r="F41" s="337">
        <f t="shared" ref="F41:J41" si="18">SUM(F42:F43)</f>
        <v>0</v>
      </c>
      <c r="G41" s="337">
        <v>0</v>
      </c>
      <c r="H41" s="337">
        <f>SUM(H42:H43)</f>
        <v>0</v>
      </c>
      <c r="I41" s="337">
        <f>SUM(I42:I43)</f>
        <v>0</v>
      </c>
      <c r="J41" s="337">
        <f t="shared" si="18"/>
        <v>0</v>
      </c>
      <c r="K41" s="337">
        <f t="shared" si="9"/>
        <v>0</v>
      </c>
      <c r="L41" s="332"/>
    </row>
    <row r="42" spans="1:12" x14ac:dyDescent="0.2">
      <c r="A42" s="315" t="str">
        <f t="shared" si="0"/>
        <v>Viljandi Lasteaed Mängupesa</v>
      </c>
      <c r="B42" s="321" t="str">
        <f t="shared" si="4"/>
        <v>55</v>
      </c>
      <c r="C42" s="321" t="str">
        <f t="shared" si="5"/>
        <v>5503</v>
      </c>
      <c r="D42" s="333" t="s">
        <v>412</v>
      </c>
      <c r="E42" s="334" t="s">
        <v>413</v>
      </c>
      <c r="F42" s="324">
        <v>0</v>
      </c>
      <c r="G42" s="324">
        <v>0</v>
      </c>
      <c r="H42" s="324">
        <v>0</v>
      </c>
      <c r="I42" s="324">
        <v>0</v>
      </c>
      <c r="J42" s="324"/>
      <c r="K42" s="324">
        <f t="shared" si="9"/>
        <v>0</v>
      </c>
      <c r="L42" s="335"/>
    </row>
    <row r="43" spans="1:12" x14ac:dyDescent="0.2">
      <c r="A43" s="315" t="str">
        <f t="shared" si="0"/>
        <v>Viljandi Lasteaed Mängupesa</v>
      </c>
      <c r="B43" s="321" t="str">
        <f t="shared" si="4"/>
        <v>55</v>
      </c>
      <c r="C43" s="321" t="str">
        <f t="shared" si="5"/>
        <v>5503</v>
      </c>
      <c r="D43" s="333" t="s">
        <v>414</v>
      </c>
      <c r="E43" s="334" t="s">
        <v>415</v>
      </c>
      <c r="F43" s="324">
        <v>0</v>
      </c>
      <c r="G43" s="324">
        <v>0</v>
      </c>
      <c r="H43" s="324">
        <v>0</v>
      </c>
      <c r="I43" s="324">
        <v>0</v>
      </c>
      <c r="J43" s="324"/>
      <c r="K43" s="324">
        <f t="shared" si="9"/>
        <v>0</v>
      </c>
      <c r="L43" s="335"/>
    </row>
    <row r="44" spans="1:12" x14ac:dyDescent="0.2">
      <c r="A44" s="315" t="str">
        <f t="shared" si="0"/>
        <v>Viljandi Lasteaed Mängupesa</v>
      </c>
      <c r="B44" s="321"/>
      <c r="C44" s="321"/>
      <c r="D44" s="329" t="s">
        <v>855</v>
      </c>
      <c r="E44" s="330" t="s">
        <v>417</v>
      </c>
      <c r="F44" s="337">
        <f t="shared" ref="F44:J44" si="19">SUM(F45:F47)</f>
        <v>4251.7700000000004</v>
      </c>
      <c r="G44" s="337">
        <f t="shared" si="19"/>
        <v>3549.7299999999996</v>
      </c>
      <c r="H44" s="337">
        <f t="shared" si="19"/>
        <v>2216.5</v>
      </c>
      <c r="I44" s="337">
        <f t="shared" si="19"/>
        <v>1956.63</v>
      </c>
      <c r="J44" s="337">
        <f t="shared" si="19"/>
        <v>0</v>
      </c>
      <c r="K44" s="337">
        <f t="shared" si="9"/>
        <v>1956.63</v>
      </c>
      <c r="L44" s="332"/>
    </row>
    <row r="45" spans="1:12" x14ac:dyDescent="0.2">
      <c r="A45" s="315" t="str">
        <f t="shared" si="0"/>
        <v>Viljandi Lasteaed Mängupesa</v>
      </c>
      <c r="B45" s="321" t="str">
        <f t="shared" si="4"/>
        <v>55</v>
      </c>
      <c r="C45" s="321" t="str">
        <f t="shared" si="5"/>
        <v>5504</v>
      </c>
      <c r="D45" s="333" t="s">
        <v>418</v>
      </c>
      <c r="E45" s="334" t="s">
        <v>419</v>
      </c>
      <c r="F45" s="324">
        <v>0</v>
      </c>
      <c r="G45" s="324">
        <v>0</v>
      </c>
      <c r="H45" s="324">
        <v>262.5</v>
      </c>
      <c r="I45" s="324">
        <v>0</v>
      </c>
      <c r="J45" s="324"/>
      <c r="K45" s="324">
        <f t="shared" si="9"/>
        <v>0</v>
      </c>
      <c r="L45" s="335"/>
    </row>
    <row r="46" spans="1:12" x14ac:dyDescent="0.2">
      <c r="A46" s="315" t="str">
        <f t="shared" si="0"/>
        <v>Viljandi Lasteaed Mängupesa</v>
      </c>
      <c r="B46" s="321" t="str">
        <f t="shared" si="4"/>
        <v>55</v>
      </c>
      <c r="C46" s="321" t="str">
        <f t="shared" si="5"/>
        <v>5504</v>
      </c>
      <c r="D46" s="333" t="s">
        <v>420</v>
      </c>
      <c r="E46" s="334" t="s">
        <v>421</v>
      </c>
      <c r="F46" s="324">
        <v>3437.77</v>
      </c>
      <c r="G46" s="324">
        <v>3130.49</v>
      </c>
      <c r="H46" s="324">
        <v>1428</v>
      </c>
      <c r="I46" s="324">
        <v>1428</v>
      </c>
      <c r="J46" s="324"/>
      <c r="K46" s="324">
        <f t="shared" si="9"/>
        <v>1428</v>
      </c>
      <c r="L46" s="335"/>
    </row>
    <row r="47" spans="1:12" x14ac:dyDescent="0.2">
      <c r="A47" s="315" t="str">
        <f t="shared" si="0"/>
        <v>Viljandi Lasteaed Mängupesa</v>
      </c>
      <c r="B47" s="321" t="str">
        <f t="shared" si="4"/>
        <v>55</v>
      </c>
      <c r="C47" s="321" t="str">
        <f t="shared" si="5"/>
        <v>5504</v>
      </c>
      <c r="D47" s="333" t="s">
        <v>422</v>
      </c>
      <c r="E47" s="334" t="s">
        <v>423</v>
      </c>
      <c r="F47" s="324">
        <v>814</v>
      </c>
      <c r="G47" s="324">
        <v>419.24</v>
      </c>
      <c r="H47" s="324">
        <v>526</v>
      </c>
      <c r="I47" s="324">
        <v>528.63</v>
      </c>
      <c r="J47" s="324"/>
      <c r="K47" s="324">
        <f t="shared" si="9"/>
        <v>528.63</v>
      </c>
      <c r="L47" s="335"/>
    </row>
    <row r="48" spans="1:12" x14ac:dyDescent="0.2">
      <c r="A48" s="315" t="str">
        <f t="shared" si="0"/>
        <v>Viljandi Lasteaed Mängupesa</v>
      </c>
      <c r="B48" s="321"/>
      <c r="C48" s="321"/>
      <c r="D48" s="329" t="s">
        <v>856</v>
      </c>
      <c r="E48" s="330" t="s">
        <v>425</v>
      </c>
      <c r="F48" s="337">
        <f>SUM(F49:F58)</f>
        <v>56592.299999999988</v>
      </c>
      <c r="G48" s="337">
        <f t="shared" ref="G48:I48" si="20">SUM(G49:G58)</f>
        <v>63494.479999999996</v>
      </c>
      <c r="H48" s="337">
        <f t="shared" si="20"/>
        <v>71564.399999999994</v>
      </c>
      <c r="I48" s="337">
        <f t="shared" si="20"/>
        <v>71620.26715</v>
      </c>
      <c r="J48" s="337">
        <f>SUM(J50:J58)</f>
        <v>0</v>
      </c>
      <c r="K48" s="337">
        <f t="shared" si="9"/>
        <v>71620.26715</v>
      </c>
      <c r="L48" s="332"/>
    </row>
    <row r="49" spans="1:12" x14ac:dyDescent="0.2">
      <c r="A49" s="315" t="str">
        <f t="shared" si="0"/>
        <v>Viljandi Lasteaed Mängupesa</v>
      </c>
      <c r="B49" s="321" t="str">
        <f t="shared" si="4"/>
        <v>55</v>
      </c>
      <c r="C49" s="321" t="str">
        <f t="shared" si="5"/>
        <v>5511</v>
      </c>
      <c r="D49" s="338" t="s">
        <v>253</v>
      </c>
      <c r="E49" s="339" t="s">
        <v>254</v>
      </c>
      <c r="F49" s="324">
        <v>0</v>
      </c>
      <c r="G49" s="324">
        <v>0</v>
      </c>
      <c r="H49" s="324">
        <v>1800</v>
      </c>
      <c r="I49" s="324">
        <v>1808.9999999999998</v>
      </c>
      <c r="J49" s="324"/>
      <c r="K49" s="324">
        <f t="shared" si="9"/>
        <v>1808.9999999999998</v>
      </c>
      <c r="L49" s="340"/>
    </row>
    <row r="50" spans="1:12" x14ac:dyDescent="0.2">
      <c r="A50" s="315" t="str">
        <f t="shared" si="0"/>
        <v>Viljandi Lasteaed Mängupesa</v>
      </c>
      <c r="B50" s="321" t="str">
        <f t="shared" si="4"/>
        <v>55</v>
      </c>
      <c r="C50" s="321" t="str">
        <f t="shared" si="5"/>
        <v>5511</v>
      </c>
      <c r="D50" s="333" t="s">
        <v>426</v>
      </c>
      <c r="E50" s="334" t="s">
        <v>427</v>
      </c>
      <c r="F50" s="324">
        <v>37788.039999999994</v>
      </c>
      <c r="G50" s="324">
        <v>45726.04</v>
      </c>
      <c r="H50" s="324">
        <v>51294.25</v>
      </c>
      <c r="I50" s="324">
        <v>51294.25</v>
      </c>
      <c r="J50" s="324"/>
      <c r="K50" s="324">
        <f t="shared" si="9"/>
        <v>51294.25</v>
      </c>
      <c r="L50" s="335"/>
    </row>
    <row r="51" spans="1:12" x14ac:dyDescent="0.2">
      <c r="A51" s="315" t="str">
        <f t="shared" si="0"/>
        <v>Viljandi Lasteaed Mängupesa</v>
      </c>
      <c r="B51" s="321" t="str">
        <f t="shared" si="4"/>
        <v>55</v>
      </c>
      <c r="C51" s="321" t="str">
        <f t="shared" si="5"/>
        <v>5511</v>
      </c>
      <c r="D51" s="333" t="s">
        <v>428</v>
      </c>
      <c r="E51" s="334" t="s">
        <v>2</v>
      </c>
      <c r="F51" s="324">
        <v>4415.2</v>
      </c>
      <c r="G51" s="324">
        <v>4903.2700000000004</v>
      </c>
      <c r="H51" s="324">
        <v>5035.5599999999995</v>
      </c>
      <c r="I51" s="324">
        <v>5186.6268</v>
      </c>
      <c r="J51" s="324"/>
      <c r="K51" s="324">
        <f t="shared" si="9"/>
        <v>5186.6268</v>
      </c>
      <c r="L51" s="335"/>
    </row>
    <row r="52" spans="1:12" x14ac:dyDescent="0.2">
      <c r="A52" s="315" t="str">
        <f t="shared" si="0"/>
        <v>Viljandi Lasteaed Mängupesa</v>
      </c>
      <c r="B52" s="321" t="str">
        <f t="shared" si="4"/>
        <v>55</v>
      </c>
      <c r="C52" s="321" t="str">
        <f t="shared" si="5"/>
        <v>5511</v>
      </c>
      <c r="D52" s="333" t="s">
        <v>3</v>
      </c>
      <c r="E52" s="334" t="s">
        <v>4</v>
      </c>
      <c r="F52" s="324">
        <v>3034.0299999999997</v>
      </c>
      <c r="G52" s="324">
        <v>3107.52</v>
      </c>
      <c r="H52" s="324">
        <v>3012.52</v>
      </c>
      <c r="I52" s="324">
        <v>2856.2099999999996</v>
      </c>
      <c r="J52" s="324"/>
      <c r="K52" s="324">
        <f t="shared" si="9"/>
        <v>2856.2099999999996</v>
      </c>
      <c r="L52" s="335"/>
    </row>
    <row r="53" spans="1:12" x14ac:dyDescent="0.2">
      <c r="A53" s="315" t="str">
        <f t="shared" si="0"/>
        <v>Viljandi Lasteaed Mängupesa</v>
      </c>
      <c r="B53" s="321" t="str">
        <f t="shared" si="4"/>
        <v>55</v>
      </c>
      <c r="C53" s="321" t="str">
        <f t="shared" si="5"/>
        <v>5511</v>
      </c>
      <c r="D53" s="333" t="s">
        <v>5</v>
      </c>
      <c r="E53" s="334" t="s">
        <v>6</v>
      </c>
      <c r="F53" s="324">
        <v>3663.1699999999996</v>
      </c>
      <c r="G53" s="324">
        <v>3710.1</v>
      </c>
      <c r="H53" s="324">
        <v>3779.07</v>
      </c>
      <c r="I53" s="324">
        <v>3797.9653499999999</v>
      </c>
      <c r="J53" s="324"/>
      <c r="K53" s="324">
        <f t="shared" si="9"/>
        <v>3797.9653499999999</v>
      </c>
      <c r="L53" s="335"/>
    </row>
    <row r="54" spans="1:12" x14ac:dyDescent="0.2">
      <c r="A54" s="315" t="str">
        <f t="shared" si="0"/>
        <v>Viljandi Lasteaed Mängupesa</v>
      </c>
      <c r="B54" s="321" t="str">
        <f t="shared" si="4"/>
        <v>55</v>
      </c>
      <c r="C54" s="321" t="str">
        <f t="shared" si="5"/>
        <v>5511</v>
      </c>
      <c r="D54" s="333" t="s">
        <v>7</v>
      </c>
      <c r="E54" s="334" t="s">
        <v>8</v>
      </c>
      <c r="F54" s="324">
        <v>4242.5399999999991</v>
      </c>
      <c r="G54" s="324">
        <v>3884.04</v>
      </c>
      <c r="H54" s="324">
        <v>3976</v>
      </c>
      <c r="I54" s="324">
        <v>3995.8799999999997</v>
      </c>
      <c r="J54" s="324"/>
      <c r="K54" s="324">
        <f t="shared" si="9"/>
        <v>3995.8799999999997</v>
      </c>
      <c r="L54" s="335"/>
    </row>
    <row r="55" spans="1:12" x14ac:dyDescent="0.2">
      <c r="A55" s="315" t="str">
        <f t="shared" si="0"/>
        <v>Viljandi Lasteaed Mängupesa</v>
      </c>
      <c r="B55" s="321" t="str">
        <f t="shared" si="4"/>
        <v>55</v>
      </c>
      <c r="C55" s="321" t="str">
        <f t="shared" si="5"/>
        <v>5511</v>
      </c>
      <c r="D55" s="333" t="s">
        <v>9</v>
      </c>
      <c r="E55" s="334" t="s">
        <v>10</v>
      </c>
      <c r="F55" s="324">
        <v>3404.2300000000005</v>
      </c>
      <c r="G55" s="324">
        <v>2163.5100000000002</v>
      </c>
      <c r="H55" s="324">
        <v>2610</v>
      </c>
      <c r="I55" s="324">
        <v>2623.0499999999997</v>
      </c>
      <c r="J55" s="324"/>
      <c r="K55" s="324">
        <f t="shared" si="9"/>
        <v>2623.0499999999997</v>
      </c>
      <c r="L55" s="335"/>
    </row>
    <row r="56" spans="1:12" x14ac:dyDescent="0.2">
      <c r="A56" s="315" t="str">
        <f t="shared" si="0"/>
        <v>Viljandi Lasteaed Mängupesa</v>
      </c>
      <c r="B56" s="321" t="str">
        <f t="shared" si="4"/>
        <v>55</v>
      </c>
      <c r="C56" s="321" t="str">
        <f t="shared" si="5"/>
        <v>5511</v>
      </c>
      <c r="D56" s="333" t="s">
        <v>11</v>
      </c>
      <c r="E56" s="334" t="s">
        <v>12</v>
      </c>
      <c r="F56" s="324">
        <v>0</v>
      </c>
      <c r="G56" s="324">
        <v>0</v>
      </c>
      <c r="H56" s="324">
        <v>0</v>
      </c>
      <c r="I56" s="324">
        <v>0</v>
      </c>
      <c r="J56" s="324"/>
      <c r="K56" s="324">
        <f t="shared" si="9"/>
        <v>0</v>
      </c>
      <c r="L56" s="335"/>
    </row>
    <row r="57" spans="1:12" x14ac:dyDescent="0.2">
      <c r="A57" s="315" t="str">
        <f t="shared" si="0"/>
        <v>Viljandi Lasteaed Mängupesa</v>
      </c>
      <c r="B57" s="321" t="str">
        <f t="shared" si="4"/>
        <v>55</v>
      </c>
      <c r="C57" s="321" t="str">
        <f t="shared" si="5"/>
        <v>5511</v>
      </c>
      <c r="D57" s="333" t="s">
        <v>13</v>
      </c>
      <c r="E57" s="334" t="s">
        <v>14</v>
      </c>
      <c r="F57" s="324">
        <v>0</v>
      </c>
      <c r="G57" s="324">
        <v>0</v>
      </c>
      <c r="H57" s="324">
        <v>0</v>
      </c>
      <c r="I57" s="324">
        <v>0</v>
      </c>
      <c r="J57" s="324"/>
      <c r="K57" s="324">
        <f t="shared" si="9"/>
        <v>0</v>
      </c>
      <c r="L57" s="335"/>
    </row>
    <row r="58" spans="1:12" x14ac:dyDescent="0.2">
      <c r="A58" s="315" t="str">
        <f t="shared" si="0"/>
        <v>Viljandi Lasteaed Mängupesa</v>
      </c>
      <c r="B58" s="321" t="str">
        <f t="shared" si="4"/>
        <v>55</v>
      </c>
      <c r="C58" s="321" t="str">
        <f t="shared" si="5"/>
        <v>5511</v>
      </c>
      <c r="D58" s="333" t="s">
        <v>15</v>
      </c>
      <c r="E58" s="334" t="s">
        <v>16</v>
      </c>
      <c r="F58" s="324">
        <v>45.09</v>
      </c>
      <c r="G58" s="324">
        <v>0</v>
      </c>
      <c r="H58" s="324">
        <v>57</v>
      </c>
      <c r="I58" s="324">
        <v>57.284999999999997</v>
      </c>
      <c r="J58" s="324"/>
      <c r="K58" s="324">
        <f t="shared" si="9"/>
        <v>57.284999999999997</v>
      </c>
      <c r="L58" s="335"/>
    </row>
    <row r="59" spans="1:12" x14ac:dyDescent="0.2">
      <c r="A59" s="315" t="str">
        <f t="shared" si="0"/>
        <v>Viljandi Lasteaed Mängupesa</v>
      </c>
      <c r="B59" s="321"/>
      <c r="C59" s="321"/>
      <c r="D59" s="329" t="s">
        <v>857</v>
      </c>
      <c r="E59" s="330" t="s">
        <v>18</v>
      </c>
      <c r="F59" s="337">
        <f>SUM(F60:F64)</f>
        <v>0</v>
      </c>
      <c r="G59" s="337">
        <f t="shared" ref="G59:I59" si="21">SUM(G60:G64)</f>
        <v>0</v>
      </c>
      <c r="H59" s="337">
        <f t="shared" si="21"/>
        <v>0</v>
      </c>
      <c r="I59" s="337">
        <f t="shared" si="21"/>
        <v>0</v>
      </c>
      <c r="J59" s="337">
        <f t="shared" ref="J59" si="22">SUM(J61:J64)</f>
        <v>0</v>
      </c>
      <c r="K59" s="337">
        <f t="shared" si="9"/>
        <v>0</v>
      </c>
      <c r="L59" s="332"/>
    </row>
    <row r="60" spans="1:12" x14ac:dyDescent="0.2">
      <c r="A60" s="315"/>
      <c r="B60" s="321"/>
      <c r="C60" s="321"/>
      <c r="D60" s="333" t="s">
        <v>1629</v>
      </c>
      <c r="E60" s="334" t="s">
        <v>427</v>
      </c>
      <c r="F60" s="324">
        <v>0</v>
      </c>
      <c r="G60" s="324">
        <v>0</v>
      </c>
      <c r="H60" s="324">
        <v>0</v>
      </c>
      <c r="I60" s="324">
        <v>0</v>
      </c>
      <c r="J60" s="324"/>
      <c r="K60" s="324">
        <f t="shared" si="9"/>
        <v>0</v>
      </c>
      <c r="L60" s="335"/>
    </row>
    <row r="61" spans="1:12" x14ac:dyDescent="0.2">
      <c r="A61" s="315" t="str">
        <f t="shared" si="0"/>
        <v>Viljandi Lasteaed Mängupesa</v>
      </c>
      <c r="B61" s="321" t="str">
        <f t="shared" si="4"/>
        <v>55</v>
      </c>
      <c r="C61" s="321" t="str">
        <f t="shared" si="5"/>
        <v>5512</v>
      </c>
      <c r="D61" s="333" t="s">
        <v>19</v>
      </c>
      <c r="E61" s="334" t="s">
        <v>6</v>
      </c>
      <c r="F61" s="324">
        <v>0</v>
      </c>
      <c r="G61" s="324">
        <v>0</v>
      </c>
      <c r="H61" s="324">
        <v>0</v>
      </c>
      <c r="I61" s="324">
        <v>0</v>
      </c>
      <c r="J61" s="324"/>
      <c r="K61" s="324">
        <f t="shared" si="9"/>
        <v>0</v>
      </c>
      <c r="L61" s="335"/>
    </row>
    <row r="62" spans="1:12" x14ac:dyDescent="0.2">
      <c r="A62" s="315" t="str">
        <f t="shared" si="0"/>
        <v>Viljandi Lasteaed Mängupesa</v>
      </c>
      <c r="B62" s="321" t="str">
        <f t="shared" si="4"/>
        <v>55</v>
      </c>
      <c r="C62" s="321" t="str">
        <f t="shared" si="5"/>
        <v>5512</v>
      </c>
      <c r="D62" s="333" t="s">
        <v>20</v>
      </c>
      <c r="E62" s="334" t="s">
        <v>8</v>
      </c>
      <c r="F62" s="324">
        <v>0</v>
      </c>
      <c r="G62" s="324">
        <v>0</v>
      </c>
      <c r="H62" s="324">
        <v>0</v>
      </c>
      <c r="I62" s="324">
        <v>0</v>
      </c>
      <c r="J62" s="324"/>
      <c r="K62" s="324">
        <f t="shared" si="9"/>
        <v>0</v>
      </c>
      <c r="L62" s="335"/>
    </row>
    <row r="63" spans="1:12" x14ac:dyDescent="0.2">
      <c r="A63" s="315" t="str">
        <f t="shared" si="0"/>
        <v>Viljandi Lasteaed Mängupesa</v>
      </c>
      <c r="B63" s="321" t="str">
        <f t="shared" si="4"/>
        <v>55</v>
      </c>
      <c r="C63" s="321" t="str">
        <f t="shared" si="5"/>
        <v>5512</v>
      </c>
      <c r="D63" s="333" t="s">
        <v>21</v>
      </c>
      <c r="E63" s="334" t="s">
        <v>10</v>
      </c>
      <c r="F63" s="324">
        <v>0</v>
      </c>
      <c r="G63" s="324">
        <v>0</v>
      </c>
      <c r="H63" s="324">
        <v>0</v>
      </c>
      <c r="I63" s="324">
        <v>0</v>
      </c>
      <c r="J63" s="324"/>
      <c r="K63" s="324">
        <f t="shared" si="9"/>
        <v>0</v>
      </c>
      <c r="L63" s="335"/>
    </row>
    <row r="64" spans="1:12" x14ac:dyDescent="0.2">
      <c r="A64" s="315" t="str">
        <f t="shared" si="0"/>
        <v>Viljandi Lasteaed Mängupesa</v>
      </c>
      <c r="B64" s="321" t="str">
        <f t="shared" si="4"/>
        <v>55</v>
      </c>
      <c r="C64" s="321" t="str">
        <f t="shared" si="5"/>
        <v>5512</v>
      </c>
      <c r="D64" s="333" t="s">
        <v>22</v>
      </c>
      <c r="E64" s="334" t="s">
        <v>16</v>
      </c>
      <c r="F64" s="324">
        <v>0</v>
      </c>
      <c r="G64" s="324">
        <v>0</v>
      </c>
      <c r="H64" s="324">
        <v>0</v>
      </c>
      <c r="I64" s="324">
        <v>0</v>
      </c>
      <c r="J64" s="324"/>
      <c r="K64" s="324">
        <f t="shared" si="9"/>
        <v>0</v>
      </c>
      <c r="L64" s="335"/>
    </row>
    <row r="65" spans="1:12" x14ac:dyDescent="0.2">
      <c r="A65" s="315" t="str">
        <f t="shared" si="0"/>
        <v>Viljandi Lasteaed Mängupesa</v>
      </c>
      <c r="B65" s="321"/>
      <c r="C65" s="321"/>
      <c r="D65" s="329" t="s">
        <v>858</v>
      </c>
      <c r="E65" s="330" t="s">
        <v>24</v>
      </c>
      <c r="F65" s="337">
        <f t="shared" ref="F65:J65" si="23">SUM(F66:F71)</f>
        <v>1087</v>
      </c>
      <c r="G65" s="337">
        <f t="shared" si="23"/>
        <v>1086</v>
      </c>
      <c r="H65" s="337">
        <f t="shared" si="23"/>
        <v>1087</v>
      </c>
      <c r="I65" s="337">
        <f t="shared" si="23"/>
        <v>1092.4349999999999</v>
      </c>
      <c r="J65" s="337">
        <f t="shared" si="23"/>
        <v>0</v>
      </c>
      <c r="K65" s="337">
        <f t="shared" si="9"/>
        <v>1092.4349999999999</v>
      </c>
      <c r="L65" s="332"/>
    </row>
    <row r="66" spans="1:12" x14ac:dyDescent="0.2">
      <c r="A66" s="315" t="str">
        <f t="shared" si="0"/>
        <v>Viljandi Lasteaed Mängupesa</v>
      </c>
      <c r="B66" s="321" t="str">
        <f t="shared" si="4"/>
        <v>55</v>
      </c>
      <c r="C66" s="321" t="str">
        <f t="shared" si="5"/>
        <v>5513</v>
      </c>
      <c r="D66" s="333" t="s">
        <v>25</v>
      </c>
      <c r="E66" s="334" t="s">
        <v>26</v>
      </c>
      <c r="F66" s="324">
        <v>0</v>
      </c>
      <c r="G66" s="324">
        <v>0</v>
      </c>
      <c r="H66" s="324">
        <v>0</v>
      </c>
      <c r="I66" s="324">
        <v>0</v>
      </c>
      <c r="J66" s="324"/>
      <c r="K66" s="324">
        <f t="shared" si="9"/>
        <v>0</v>
      </c>
      <c r="L66" s="335"/>
    </row>
    <row r="67" spans="1:12" x14ac:dyDescent="0.2">
      <c r="A67" s="315" t="str">
        <f t="shared" si="0"/>
        <v>Viljandi Lasteaed Mängupesa</v>
      </c>
      <c r="B67" s="321" t="str">
        <f t="shared" si="4"/>
        <v>55</v>
      </c>
      <c r="C67" s="321" t="str">
        <f t="shared" si="5"/>
        <v>5513</v>
      </c>
      <c r="D67" s="333" t="s">
        <v>27</v>
      </c>
      <c r="E67" s="334" t="s">
        <v>28</v>
      </c>
      <c r="F67" s="324">
        <v>0</v>
      </c>
      <c r="G67" s="324">
        <v>0</v>
      </c>
      <c r="H67" s="324">
        <v>0</v>
      </c>
      <c r="I67" s="324">
        <v>0</v>
      </c>
      <c r="J67" s="324"/>
      <c r="K67" s="324">
        <f t="shared" si="9"/>
        <v>0</v>
      </c>
      <c r="L67" s="335"/>
    </row>
    <row r="68" spans="1:12" x14ac:dyDescent="0.2">
      <c r="A68" s="315" t="str">
        <f t="shared" si="0"/>
        <v>Viljandi Lasteaed Mängupesa</v>
      </c>
      <c r="B68" s="321" t="str">
        <f t="shared" si="4"/>
        <v>55</v>
      </c>
      <c r="C68" s="321" t="str">
        <f t="shared" si="5"/>
        <v>5513</v>
      </c>
      <c r="D68" s="333" t="s">
        <v>29</v>
      </c>
      <c r="E68" s="334" t="s">
        <v>12</v>
      </c>
      <c r="F68" s="324">
        <v>0</v>
      </c>
      <c r="G68" s="324">
        <v>0</v>
      </c>
      <c r="H68" s="324">
        <v>0</v>
      </c>
      <c r="I68" s="324">
        <v>0</v>
      </c>
      <c r="J68" s="324"/>
      <c r="K68" s="324">
        <f t="shared" si="9"/>
        <v>0</v>
      </c>
      <c r="L68" s="335"/>
    </row>
    <row r="69" spans="1:12" x14ac:dyDescent="0.2">
      <c r="A69" s="315" t="str">
        <f t="shared" si="0"/>
        <v>Viljandi Lasteaed Mängupesa</v>
      </c>
      <c r="B69" s="321" t="str">
        <f t="shared" si="4"/>
        <v>55</v>
      </c>
      <c r="C69" s="321" t="str">
        <f t="shared" si="5"/>
        <v>5513</v>
      </c>
      <c r="D69" s="333" t="s">
        <v>30</v>
      </c>
      <c r="E69" s="334" t="s">
        <v>14</v>
      </c>
      <c r="F69" s="324">
        <v>0</v>
      </c>
      <c r="G69" s="324">
        <v>0</v>
      </c>
      <c r="H69" s="324">
        <v>0</v>
      </c>
      <c r="I69" s="324">
        <v>0</v>
      </c>
      <c r="J69" s="324"/>
      <c r="K69" s="324">
        <f t="shared" si="9"/>
        <v>0</v>
      </c>
      <c r="L69" s="335"/>
    </row>
    <row r="70" spans="1:12" x14ac:dyDescent="0.2">
      <c r="A70" s="315" t="str">
        <f t="shared" si="0"/>
        <v>Viljandi Lasteaed Mängupesa</v>
      </c>
      <c r="B70" s="321" t="str">
        <f t="shared" si="4"/>
        <v>55</v>
      </c>
      <c r="C70" s="321" t="str">
        <f t="shared" si="5"/>
        <v>5513</v>
      </c>
      <c r="D70" s="333" t="s">
        <v>31</v>
      </c>
      <c r="E70" s="334" t="s">
        <v>799</v>
      </c>
      <c r="F70" s="324">
        <v>1087</v>
      </c>
      <c r="G70" s="324">
        <v>1086</v>
      </c>
      <c r="H70" s="324">
        <v>1087</v>
      </c>
      <c r="I70" s="324">
        <v>1092.4349999999999</v>
      </c>
      <c r="J70" s="324"/>
      <c r="K70" s="324">
        <f t="shared" si="9"/>
        <v>1092.4349999999999</v>
      </c>
      <c r="L70" s="335"/>
    </row>
    <row r="71" spans="1:12" x14ac:dyDescent="0.2">
      <c r="A71" s="315" t="str">
        <f t="shared" si="0"/>
        <v>Viljandi Lasteaed Mängupesa</v>
      </c>
      <c r="B71" s="321" t="str">
        <f t="shared" si="4"/>
        <v>55</v>
      </c>
      <c r="C71" s="321" t="str">
        <f t="shared" si="5"/>
        <v>5513</v>
      </c>
      <c r="D71" s="333" t="s">
        <v>33</v>
      </c>
      <c r="E71" s="334" t="s">
        <v>34</v>
      </c>
      <c r="F71" s="324">
        <v>0</v>
      </c>
      <c r="G71" s="324">
        <v>0</v>
      </c>
      <c r="H71" s="324">
        <v>0</v>
      </c>
      <c r="I71" s="324">
        <v>0</v>
      </c>
      <c r="J71" s="324"/>
      <c r="K71" s="324">
        <f t="shared" si="9"/>
        <v>0</v>
      </c>
      <c r="L71" s="335"/>
    </row>
    <row r="72" spans="1:12" x14ac:dyDescent="0.2">
      <c r="A72" s="315" t="str">
        <f t="shared" si="0"/>
        <v>Viljandi Lasteaed Mängupesa</v>
      </c>
      <c r="B72" s="321"/>
      <c r="C72" s="321"/>
      <c r="D72" s="329" t="s">
        <v>859</v>
      </c>
      <c r="E72" s="330" t="s">
        <v>36</v>
      </c>
      <c r="F72" s="337">
        <f t="shared" ref="F72:J72" si="24">SUM(F73:F78)</f>
        <v>490.54999999999995</v>
      </c>
      <c r="G72" s="337">
        <f t="shared" si="24"/>
        <v>763.41</v>
      </c>
      <c r="H72" s="337">
        <f t="shared" si="24"/>
        <v>660.48</v>
      </c>
      <c r="I72" s="337">
        <f t="shared" si="24"/>
        <v>663.78239999999994</v>
      </c>
      <c r="J72" s="337">
        <f t="shared" si="24"/>
        <v>0</v>
      </c>
      <c r="K72" s="337">
        <f t="shared" si="9"/>
        <v>663.78239999999994</v>
      </c>
      <c r="L72" s="332"/>
    </row>
    <row r="73" spans="1:12" x14ac:dyDescent="0.2">
      <c r="A73" s="315" t="str">
        <f t="shared" si="0"/>
        <v>Viljandi Lasteaed Mängupesa</v>
      </c>
      <c r="B73" s="321" t="str">
        <f t="shared" si="4"/>
        <v>55</v>
      </c>
      <c r="C73" s="321" t="str">
        <f t="shared" si="5"/>
        <v>5514</v>
      </c>
      <c r="D73" s="333" t="s">
        <v>37</v>
      </c>
      <c r="E73" s="334" t="s">
        <v>38</v>
      </c>
      <c r="F73" s="324">
        <v>0</v>
      </c>
      <c r="G73" s="324">
        <v>22.36</v>
      </c>
      <c r="H73" s="324">
        <v>0</v>
      </c>
      <c r="I73" s="324">
        <v>0</v>
      </c>
      <c r="J73" s="324"/>
      <c r="K73" s="324">
        <f t="shared" si="9"/>
        <v>0</v>
      </c>
      <c r="L73" s="335"/>
    </row>
    <row r="74" spans="1:12" x14ac:dyDescent="0.2">
      <c r="A74" s="315" t="str">
        <f t="shared" si="0"/>
        <v>Viljandi Lasteaed Mängupesa</v>
      </c>
      <c r="B74" s="321" t="str">
        <f t="shared" si="4"/>
        <v>55</v>
      </c>
      <c r="C74" s="321" t="str">
        <f t="shared" si="5"/>
        <v>5514</v>
      </c>
      <c r="D74" s="333" t="s">
        <v>39</v>
      </c>
      <c r="E74" s="334" t="s">
        <v>40</v>
      </c>
      <c r="F74" s="324">
        <v>0</v>
      </c>
      <c r="G74" s="324">
        <v>0</v>
      </c>
      <c r="H74" s="324">
        <v>83</v>
      </c>
      <c r="I74" s="324">
        <v>83.414999999999992</v>
      </c>
      <c r="J74" s="324"/>
      <c r="K74" s="324">
        <f t="shared" si="9"/>
        <v>83.414999999999992</v>
      </c>
      <c r="L74" s="335"/>
    </row>
    <row r="75" spans="1:12" x14ac:dyDescent="0.2">
      <c r="A75" s="315" t="str">
        <f t="shared" si="0"/>
        <v>Viljandi Lasteaed Mängupesa</v>
      </c>
      <c r="B75" s="321" t="str">
        <f t="shared" si="4"/>
        <v>55</v>
      </c>
      <c r="C75" s="321" t="str">
        <f t="shared" si="5"/>
        <v>5514</v>
      </c>
      <c r="D75" s="333" t="s">
        <v>41</v>
      </c>
      <c r="E75" s="334" t="s">
        <v>42</v>
      </c>
      <c r="F75" s="324">
        <v>122.63000000000001</v>
      </c>
      <c r="G75" s="324">
        <v>92.09</v>
      </c>
      <c r="H75" s="324">
        <v>42.480000000000004</v>
      </c>
      <c r="I75" s="324">
        <v>42.692399999999999</v>
      </c>
      <c r="J75" s="324"/>
      <c r="K75" s="324">
        <f t="shared" si="9"/>
        <v>42.692399999999999</v>
      </c>
      <c r="L75" s="335"/>
    </row>
    <row r="76" spans="1:12" s="303" customFormat="1" x14ac:dyDescent="0.2">
      <c r="A76" s="315" t="str">
        <f t="shared" ref="A76:A152" si="25">+$E$1</f>
        <v>Viljandi Lasteaed Mängupesa</v>
      </c>
      <c r="B76" s="321" t="str">
        <f t="shared" si="4"/>
        <v>55</v>
      </c>
      <c r="C76" s="321" t="str">
        <f t="shared" si="5"/>
        <v>5514</v>
      </c>
      <c r="D76" s="341" t="s">
        <v>43</v>
      </c>
      <c r="E76" s="342" t="s">
        <v>44</v>
      </c>
      <c r="F76" s="324">
        <v>354.11999999999995</v>
      </c>
      <c r="G76" s="324">
        <v>562.05999999999995</v>
      </c>
      <c r="H76" s="324">
        <v>535</v>
      </c>
      <c r="I76" s="324">
        <v>537.67499999999995</v>
      </c>
      <c r="J76" s="324"/>
      <c r="K76" s="324">
        <f t="shared" si="9"/>
        <v>537.67499999999995</v>
      </c>
      <c r="L76" s="343"/>
    </row>
    <row r="77" spans="1:12" x14ac:dyDescent="0.2">
      <c r="A77" s="315" t="str">
        <f t="shared" si="25"/>
        <v>Viljandi Lasteaed Mängupesa</v>
      </c>
      <c r="B77" s="321" t="str">
        <f t="shared" ref="B77:B150" si="26">LEFT(D77,2)</f>
        <v>55</v>
      </c>
      <c r="C77" s="321" t="str">
        <f t="shared" ref="C77:C150" si="27">LEFT(D77,4)</f>
        <v>5514</v>
      </c>
      <c r="D77" s="333" t="s">
        <v>45</v>
      </c>
      <c r="E77" s="334" t="s">
        <v>46</v>
      </c>
      <c r="F77" s="324">
        <v>13.8</v>
      </c>
      <c r="G77" s="324">
        <v>86.9</v>
      </c>
      <c r="H77" s="324">
        <v>0</v>
      </c>
      <c r="I77" s="324">
        <v>0</v>
      </c>
      <c r="J77" s="324"/>
      <c r="K77" s="324">
        <f t="shared" ref="K77:K113" si="28">SUM(I77:J77)</f>
        <v>0</v>
      </c>
      <c r="L77" s="335"/>
    </row>
    <row r="78" spans="1:12" x14ac:dyDescent="0.2">
      <c r="A78" s="315" t="str">
        <f t="shared" si="25"/>
        <v>Viljandi Lasteaed Mängupesa</v>
      </c>
      <c r="B78" s="321" t="str">
        <f t="shared" si="26"/>
        <v>55</v>
      </c>
      <c r="C78" s="321" t="str">
        <f t="shared" si="27"/>
        <v>5514</v>
      </c>
      <c r="D78" s="333" t="s">
        <v>47</v>
      </c>
      <c r="E78" s="334" t="s">
        <v>48</v>
      </c>
      <c r="F78" s="324">
        <v>0</v>
      </c>
      <c r="G78" s="324">
        <v>0</v>
      </c>
      <c r="H78" s="324">
        <v>0</v>
      </c>
      <c r="I78" s="324">
        <v>0</v>
      </c>
      <c r="J78" s="324"/>
      <c r="K78" s="324">
        <f t="shared" si="28"/>
        <v>0</v>
      </c>
      <c r="L78" s="335"/>
    </row>
    <row r="79" spans="1:12" x14ac:dyDescent="0.2">
      <c r="A79" s="315" t="str">
        <f t="shared" si="25"/>
        <v>Viljandi Lasteaed Mängupesa</v>
      </c>
      <c r="B79" s="321"/>
      <c r="C79" s="321"/>
      <c r="D79" s="329" t="s">
        <v>860</v>
      </c>
      <c r="E79" s="330" t="s">
        <v>50</v>
      </c>
      <c r="F79" s="337">
        <f t="shared" ref="F79:J79" si="29">SUM(F80:F85)</f>
        <v>9232.1099999999988</v>
      </c>
      <c r="G79" s="337">
        <v>1916.09</v>
      </c>
      <c r="H79" s="337">
        <f>SUM(H80:H85)</f>
        <v>1917</v>
      </c>
      <c r="I79" s="337">
        <f>SUM(I80:I85)</f>
        <v>1926.5849999999998</v>
      </c>
      <c r="J79" s="337">
        <f t="shared" si="29"/>
        <v>0</v>
      </c>
      <c r="K79" s="337">
        <f t="shared" si="28"/>
        <v>1926.5849999999998</v>
      </c>
      <c r="L79" s="332"/>
    </row>
    <row r="80" spans="1:12" x14ac:dyDescent="0.2">
      <c r="A80" s="315" t="str">
        <f t="shared" si="25"/>
        <v>Viljandi Lasteaed Mängupesa</v>
      </c>
      <c r="B80" s="321" t="str">
        <f t="shared" si="26"/>
        <v>55</v>
      </c>
      <c r="C80" s="321" t="str">
        <f t="shared" si="27"/>
        <v>5515</v>
      </c>
      <c r="D80" s="333" t="s">
        <v>51</v>
      </c>
      <c r="E80" s="334" t="s">
        <v>52</v>
      </c>
      <c r="F80" s="324">
        <v>8227.7899999999991</v>
      </c>
      <c r="G80" s="324">
        <v>1262.3599999999999</v>
      </c>
      <c r="H80" s="324">
        <v>1617</v>
      </c>
      <c r="I80" s="324">
        <v>1625.0849999999998</v>
      </c>
      <c r="J80" s="324"/>
      <c r="K80" s="324">
        <f t="shared" si="28"/>
        <v>1625.0849999999998</v>
      </c>
      <c r="L80" s="335"/>
    </row>
    <row r="81" spans="1:12" x14ac:dyDescent="0.2">
      <c r="A81" s="315" t="str">
        <f t="shared" si="25"/>
        <v>Viljandi Lasteaed Mängupesa</v>
      </c>
      <c r="B81" s="321" t="str">
        <f t="shared" si="26"/>
        <v>55</v>
      </c>
      <c r="C81" s="321" t="str">
        <f t="shared" si="27"/>
        <v>5515</v>
      </c>
      <c r="D81" s="333" t="s">
        <v>53</v>
      </c>
      <c r="E81" s="334" t="s">
        <v>54</v>
      </c>
      <c r="F81" s="324">
        <v>941.97</v>
      </c>
      <c r="G81" s="324">
        <v>101</v>
      </c>
      <c r="H81" s="324">
        <v>250</v>
      </c>
      <c r="I81" s="324">
        <v>251.24999999999997</v>
      </c>
      <c r="J81" s="324"/>
      <c r="K81" s="324">
        <f t="shared" si="28"/>
        <v>251.24999999999997</v>
      </c>
      <c r="L81" s="335"/>
    </row>
    <row r="82" spans="1:12" x14ac:dyDescent="0.2">
      <c r="A82" s="315" t="str">
        <f t="shared" si="25"/>
        <v>Viljandi Lasteaed Mängupesa</v>
      </c>
      <c r="B82" s="321" t="str">
        <f t="shared" si="26"/>
        <v>55</v>
      </c>
      <c r="C82" s="321" t="str">
        <f t="shared" si="27"/>
        <v>5515</v>
      </c>
      <c r="D82" s="333" t="s">
        <v>70</v>
      </c>
      <c r="E82" s="334" t="s">
        <v>71</v>
      </c>
      <c r="F82" s="324">
        <v>24</v>
      </c>
      <c r="G82" s="324">
        <v>359.73</v>
      </c>
      <c r="H82" s="324">
        <v>50</v>
      </c>
      <c r="I82" s="324">
        <v>50.249999999999993</v>
      </c>
      <c r="J82" s="324"/>
      <c r="K82" s="324">
        <f t="shared" si="28"/>
        <v>50.249999999999993</v>
      </c>
      <c r="L82" s="335"/>
    </row>
    <row r="83" spans="1:12" x14ac:dyDescent="0.2">
      <c r="A83" s="315" t="str">
        <f t="shared" si="25"/>
        <v>Viljandi Lasteaed Mängupesa</v>
      </c>
      <c r="B83" s="321" t="str">
        <f t="shared" si="26"/>
        <v>55</v>
      </c>
      <c r="C83" s="321" t="str">
        <f t="shared" si="27"/>
        <v>5515</v>
      </c>
      <c r="D83" s="333" t="s">
        <v>72</v>
      </c>
      <c r="E83" s="334" t="s">
        <v>73</v>
      </c>
      <c r="F83" s="324">
        <v>0</v>
      </c>
      <c r="G83" s="324">
        <v>0</v>
      </c>
      <c r="H83" s="324">
        <v>0</v>
      </c>
      <c r="I83" s="324">
        <v>0</v>
      </c>
      <c r="J83" s="324"/>
      <c r="K83" s="324">
        <f t="shared" si="28"/>
        <v>0</v>
      </c>
      <c r="L83" s="335"/>
    </row>
    <row r="84" spans="1:12" x14ac:dyDescent="0.2">
      <c r="A84" s="315" t="str">
        <f t="shared" si="25"/>
        <v>Viljandi Lasteaed Mängupesa</v>
      </c>
      <c r="B84" s="321" t="str">
        <f t="shared" si="26"/>
        <v>55</v>
      </c>
      <c r="C84" s="321" t="str">
        <f t="shared" si="27"/>
        <v>5515</v>
      </c>
      <c r="D84" s="333" t="s">
        <v>74</v>
      </c>
      <c r="E84" s="334" t="s">
        <v>75</v>
      </c>
      <c r="F84" s="324">
        <v>0</v>
      </c>
      <c r="G84" s="324">
        <v>0</v>
      </c>
      <c r="H84" s="324">
        <v>0</v>
      </c>
      <c r="I84" s="324">
        <v>0</v>
      </c>
      <c r="J84" s="324"/>
      <c r="K84" s="324">
        <f t="shared" si="28"/>
        <v>0</v>
      </c>
      <c r="L84" s="335"/>
    </row>
    <row r="85" spans="1:12" x14ac:dyDescent="0.2">
      <c r="A85" s="315" t="str">
        <f t="shared" si="25"/>
        <v>Viljandi Lasteaed Mängupesa</v>
      </c>
      <c r="B85" s="321" t="str">
        <f t="shared" si="26"/>
        <v>55</v>
      </c>
      <c r="C85" s="321" t="str">
        <f t="shared" si="27"/>
        <v>5515</v>
      </c>
      <c r="D85" s="333" t="s">
        <v>76</v>
      </c>
      <c r="E85" s="334" t="s">
        <v>77</v>
      </c>
      <c r="F85" s="324">
        <v>38.35</v>
      </c>
      <c r="G85" s="324">
        <v>193</v>
      </c>
      <c r="H85" s="324">
        <v>0</v>
      </c>
      <c r="I85" s="324">
        <v>0</v>
      </c>
      <c r="J85" s="324"/>
      <c r="K85" s="324">
        <f t="shared" si="28"/>
        <v>0</v>
      </c>
      <c r="L85" s="335"/>
    </row>
    <row r="86" spans="1:12" x14ac:dyDescent="0.2">
      <c r="A86" s="315" t="str">
        <f t="shared" si="25"/>
        <v>Viljandi Lasteaed Mängupesa</v>
      </c>
      <c r="B86" s="321" t="str">
        <f t="shared" si="26"/>
        <v>55</v>
      </c>
      <c r="C86" s="321" t="str">
        <f t="shared" si="27"/>
        <v>5516</v>
      </c>
      <c r="D86" s="322" t="s">
        <v>78</v>
      </c>
      <c r="E86" s="344" t="s">
        <v>79</v>
      </c>
      <c r="F86" s="345">
        <v>0</v>
      </c>
      <c r="G86" s="324">
        <v>0</v>
      </c>
      <c r="H86" s="324">
        <v>0</v>
      </c>
      <c r="I86" s="324">
        <v>0</v>
      </c>
      <c r="J86" s="345"/>
      <c r="K86" s="324">
        <f t="shared" si="28"/>
        <v>0</v>
      </c>
      <c r="L86" s="325"/>
    </row>
    <row r="87" spans="1:12" x14ac:dyDescent="0.2">
      <c r="A87" s="315" t="str">
        <f t="shared" si="25"/>
        <v>Viljandi Lasteaed Mängupesa</v>
      </c>
      <c r="B87" s="321" t="str">
        <f t="shared" si="26"/>
        <v>55</v>
      </c>
      <c r="C87" s="321" t="str">
        <f t="shared" si="27"/>
        <v>5521</v>
      </c>
      <c r="D87" s="322" t="s">
        <v>80</v>
      </c>
      <c r="E87" s="323" t="s">
        <v>81</v>
      </c>
      <c r="F87" s="345">
        <v>32051.829999999998</v>
      </c>
      <c r="G87" s="345">
        <v>35041.14</v>
      </c>
      <c r="H87" s="345">
        <v>52440</v>
      </c>
      <c r="I87" s="345">
        <v>52702.2</v>
      </c>
      <c r="J87" s="345"/>
      <c r="K87" s="324">
        <f t="shared" si="28"/>
        <v>52702.2</v>
      </c>
      <c r="L87" s="325"/>
    </row>
    <row r="88" spans="1:12" x14ac:dyDescent="0.2">
      <c r="A88" s="315" t="str">
        <f t="shared" si="25"/>
        <v>Viljandi Lasteaed Mängupesa</v>
      </c>
      <c r="B88" s="321"/>
      <c r="C88" s="321"/>
      <c r="D88" s="329" t="s">
        <v>861</v>
      </c>
      <c r="E88" s="330" t="s">
        <v>83</v>
      </c>
      <c r="F88" s="337">
        <f t="shared" ref="F88:J88" si="30">SUM(F89:F91)</f>
        <v>1808</v>
      </c>
      <c r="G88" s="337">
        <f t="shared" si="30"/>
        <v>2029.56</v>
      </c>
      <c r="H88" s="337">
        <f t="shared" si="30"/>
        <v>1669.24</v>
      </c>
      <c r="I88" s="337">
        <f t="shared" si="30"/>
        <v>1677.5861999999997</v>
      </c>
      <c r="J88" s="337">
        <f t="shared" si="30"/>
        <v>0</v>
      </c>
      <c r="K88" s="337">
        <f t="shared" si="28"/>
        <v>1677.5861999999997</v>
      </c>
      <c r="L88" s="332"/>
    </row>
    <row r="89" spans="1:12" x14ac:dyDescent="0.2">
      <c r="A89" s="315" t="str">
        <f t="shared" si="25"/>
        <v>Viljandi Lasteaed Mängupesa</v>
      </c>
      <c r="B89" s="321" t="str">
        <f t="shared" si="26"/>
        <v>55</v>
      </c>
      <c r="C89" s="321" t="str">
        <f t="shared" si="27"/>
        <v>5522</v>
      </c>
      <c r="D89" s="333" t="s">
        <v>84</v>
      </c>
      <c r="E89" s="334" t="s">
        <v>85</v>
      </c>
      <c r="F89" s="324">
        <v>1257.21</v>
      </c>
      <c r="G89" s="324">
        <v>1707.53</v>
      </c>
      <c r="H89" s="324">
        <v>1347.24</v>
      </c>
      <c r="I89" s="324">
        <v>1353.9761999999998</v>
      </c>
      <c r="J89" s="324"/>
      <c r="K89" s="324">
        <f t="shared" si="28"/>
        <v>1353.9761999999998</v>
      </c>
      <c r="L89" s="335"/>
    </row>
    <row r="90" spans="1:12" x14ac:dyDescent="0.2">
      <c r="A90" s="315" t="str">
        <f t="shared" si="25"/>
        <v>Viljandi Lasteaed Mängupesa</v>
      </c>
      <c r="B90" s="321" t="str">
        <f t="shared" si="26"/>
        <v>55</v>
      </c>
      <c r="C90" s="321" t="str">
        <f t="shared" si="27"/>
        <v>5522</v>
      </c>
      <c r="D90" s="333" t="s">
        <v>86</v>
      </c>
      <c r="E90" s="334" t="s">
        <v>87</v>
      </c>
      <c r="F90" s="324">
        <v>45.78</v>
      </c>
      <c r="G90" s="324">
        <v>128.66999999999999</v>
      </c>
      <c r="H90" s="324">
        <v>64</v>
      </c>
      <c r="I90" s="324">
        <v>64.319999999999993</v>
      </c>
      <c r="J90" s="324"/>
      <c r="K90" s="324">
        <f t="shared" si="28"/>
        <v>64.319999999999993</v>
      </c>
      <c r="L90" s="335"/>
    </row>
    <row r="91" spans="1:12" x14ac:dyDescent="0.2">
      <c r="A91" s="315" t="str">
        <f t="shared" si="25"/>
        <v>Viljandi Lasteaed Mängupesa</v>
      </c>
      <c r="B91" s="321" t="str">
        <f t="shared" si="26"/>
        <v>55</v>
      </c>
      <c r="C91" s="321" t="str">
        <f t="shared" si="27"/>
        <v>5522</v>
      </c>
      <c r="D91" s="333" t="s">
        <v>88</v>
      </c>
      <c r="E91" s="334" t="s">
        <v>89</v>
      </c>
      <c r="F91" s="324">
        <v>505.01</v>
      </c>
      <c r="G91" s="324">
        <v>193.36</v>
      </c>
      <c r="H91" s="324">
        <v>258</v>
      </c>
      <c r="I91" s="324">
        <v>259.28999999999996</v>
      </c>
      <c r="J91" s="324"/>
      <c r="K91" s="324">
        <f t="shared" si="28"/>
        <v>259.28999999999996</v>
      </c>
      <c r="L91" s="335"/>
    </row>
    <row r="92" spans="1:12" x14ac:dyDescent="0.2">
      <c r="A92" s="315" t="str">
        <f t="shared" si="25"/>
        <v>Viljandi Lasteaed Mängupesa</v>
      </c>
      <c r="B92" s="321" t="str">
        <f t="shared" si="26"/>
        <v>55</v>
      </c>
      <c r="C92" s="321" t="str">
        <f t="shared" si="27"/>
        <v>5523</v>
      </c>
      <c r="D92" s="322" t="s">
        <v>90</v>
      </c>
      <c r="E92" s="323" t="s">
        <v>91</v>
      </c>
      <c r="F92" s="324">
        <v>0</v>
      </c>
      <c r="G92" s="324">
        <v>0</v>
      </c>
      <c r="H92" s="324">
        <v>0</v>
      </c>
      <c r="I92" s="324">
        <v>0</v>
      </c>
      <c r="J92" s="324"/>
      <c r="K92" s="324">
        <f t="shared" si="28"/>
        <v>0</v>
      </c>
      <c r="L92" s="325"/>
    </row>
    <row r="93" spans="1:12" x14ac:dyDescent="0.2">
      <c r="A93" s="315" t="str">
        <f t="shared" si="25"/>
        <v>Viljandi Lasteaed Mängupesa</v>
      </c>
      <c r="B93" s="321"/>
      <c r="C93" s="321"/>
      <c r="D93" s="329" t="s">
        <v>862</v>
      </c>
      <c r="E93" s="330" t="s">
        <v>93</v>
      </c>
      <c r="F93" s="337">
        <f>SUM(F94:F98)</f>
        <v>4974.7999999999993</v>
      </c>
      <c r="G93" s="337">
        <f t="shared" ref="G93:I93" si="31">SUM(G94:G98)</f>
        <v>4353.45</v>
      </c>
      <c r="H93" s="337">
        <f t="shared" si="31"/>
        <v>6309</v>
      </c>
      <c r="I93" s="337">
        <f t="shared" si="31"/>
        <v>6309</v>
      </c>
      <c r="J93" s="337">
        <f>SUM(J94:J98)</f>
        <v>0</v>
      </c>
      <c r="K93" s="337">
        <f t="shared" si="28"/>
        <v>6309</v>
      </c>
      <c r="L93" s="332"/>
    </row>
    <row r="94" spans="1:12" x14ac:dyDescent="0.2">
      <c r="A94" s="315" t="str">
        <f t="shared" si="25"/>
        <v>Viljandi Lasteaed Mängupesa</v>
      </c>
      <c r="B94" s="321" t="str">
        <f t="shared" si="26"/>
        <v>55</v>
      </c>
      <c r="C94" s="321" t="str">
        <f t="shared" si="27"/>
        <v>5524</v>
      </c>
      <c r="D94" s="333" t="s">
        <v>94</v>
      </c>
      <c r="E94" s="334" t="s">
        <v>95</v>
      </c>
      <c r="F94" s="324">
        <v>0</v>
      </c>
      <c r="G94" s="324">
        <v>0</v>
      </c>
      <c r="H94" s="324">
        <v>0</v>
      </c>
      <c r="I94" s="324">
        <v>0</v>
      </c>
      <c r="J94" s="324"/>
      <c r="K94" s="324">
        <f t="shared" si="28"/>
        <v>0</v>
      </c>
      <c r="L94" s="335"/>
    </row>
    <row r="95" spans="1:12" x14ac:dyDescent="0.2">
      <c r="A95" s="315" t="str">
        <f t="shared" si="25"/>
        <v>Viljandi Lasteaed Mängupesa</v>
      </c>
      <c r="B95" s="321" t="str">
        <f t="shared" si="26"/>
        <v>55</v>
      </c>
      <c r="C95" s="321" t="str">
        <f t="shared" si="27"/>
        <v>5524</v>
      </c>
      <c r="D95" s="333" t="s">
        <v>96</v>
      </c>
      <c r="E95" s="334" t="s">
        <v>97</v>
      </c>
      <c r="F95" s="324">
        <v>0</v>
      </c>
      <c r="G95" s="324">
        <v>0</v>
      </c>
      <c r="H95" s="324">
        <v>0</v>
      </c>
      <c r="I95" s="324">
        <v>0</v>
      </c>
      <c r="J95" s="324"/>
      <c r="K95" s="324">
        <f t="shared" si="28"/>
        <v>0</v>
      </c>
      <c r="L95" s="335"/>
    </row>
    <row r="96" spans="1:12" x14ac:dyDescent="0.2">
      <c r="A96" s="315" t="str">
        <f t="shared" si="25"/>
        <v>Viljandi Lasteaed Mängupesa</v>
      </c>
      <c r="B96" s="321" t="str">
        <f t="shared" si="26"/>
        <v>55</v>
      </c>
      <c r="C96" s="321" t="str">
        <f t="shared" si="27"/>
        <v>5524</v>
      </c>
      <c r="D96" s="333" t="s">
        <v>98</v>
      </c>
      <c r="E96" s="334" t="s">
        <v>99</v>
      </c>
      <c r="F96" s="324">
        <v>4974.7999999999993</v>
      </c>
      <c r="G96" s="324">
        <v>4353.45</v>
      </c>
      <c r="H96" s="324">
        <v>6309</v>
      </c>
      <c r="I96" s="324">
        <v>6309</v>
      </c>
      <c r="J96" s="324"/>
      <c r="K96" s="324">
        <f t="shared" si="28"/>
        <v>6309</v>
      </c>
      <c r="L96" s="335"/>
    </row>
    <row r="97" spans="1:12" x14ac:dyDescent="0.2">
      <c r="A97" s="315" t="str">
        <f t="shared" si="25"/>
        <v>Viljandi Lasteaed Mängupesa</v>
      </c>
      <c r="B97" s="321" t="str">
        <f t="shared" si="26"/>
        <v>55</v>
      </c>
      <c r="C97" s="321" t="str">
        <f t="shared" si="27"/>
        <v>5524</v>
      </c>
      <c r="D97" s="333" t="s">
        <v>100</v>
      </c>
      <c r="E97" s="334" t="s">
        <v>101</v>
      </c>
      <c r="F97" s="324">
        <v>0</v>
      </c>
      <c r="G97" s="324">
        <v>0</v>
      </c>
      <c r="H97" s="324">
        <v>0</v>
      </c>
      <c r="I97" s="324">
        <v>0</v>
      </c>
      <c r="J97" s="324"/>
      <c r="K97" s="324">
        <f t="shared" si="28"/>
        <v>0</v>
      </c>
      <c r="L97" s="335"/>
    </row>
    <row r="98" spans="1:12" x14ac:dyDescent="0.2">
      <c r="A98" s="315" t="str">
        <f t="shared" si="25"/>
        <v>Viljandi Lasteaed Mängupesa</v>
      </c>
      <c r="B98" s="321" t="str">
        <f t="shared" si="26"/>
        <v>55</v>
      </c>
      <c r="C98" s="321" t="str">
        <f t="shared" si="27"/>
        <v>5524</v>
      </c>
      <c r="D98" s="333" t="s">
        <v>102</v>
      </c>
      <c r="E98" s="334" t="s">
        <v>103</v>
      </c>
      <c r="F98" s="324">
        <v>0</v>
      </c>
      <c r="G98" s="324">
        <v>0</v>
      </c>
      <c r="H98" s="324">
        <v>0</v>
      </c>
      <c r="I98" s="324">
        <v>0</v>
      </c>
      <c r="J98" s="324"/>
      <c r="K98" s="324">
        <f t="shared" si="28"/>
        <v>0</v>
      </c>
      <c r="L98" s="335"/>
    </row>
    <row r="99" spans="1:12" x14ac:dyDescent="0.2">
      <c r="A99" s="315" t="str">
        <f t="shared" si="25"/>
        <v>Viljandi Lasteaed Mängupesa</v>
      </c>
      <c r="B99" s="321" t="str">
        <f t="shared" si="26"/>
        <v>55</v>
      </c>
      <c r="C99" s="321" t="str">
        <f t="shared" si="27"/>
        <v>5525</v>
      </c>
      <c r="D99" s="322" t="s">
        <v>104</v>
      </c>
      <c r="E99" s="323" t="s">
        <v>844</v>
      </c>
      <c r="F99" s="345">
        <v>0</v>
      </c>
      <c r="G99" s="345">
        <v>0</v>
      </c>
      <c r="H99" s="345">
        <v>0</v>
      </c>
      <c r="I99" s="345">
        <v>0</v>
      </c>
      <c r="J99" s="345"/>
      <c r="K99" s="345">
        <f t="shared" si="28"/>
        <v>0</v>
      </c>
      <c r="L99" s="576"/>
    </row>
    <row r="100" spans="1:12" x14ac:dyDescent="0.2">
      <c r="A100" s="315"/>
      <c r="B100" s="321"/>
      <c r="C100" s="321"/>
      <c r="D100" s="329" t="s">
        <v>259</v>
      </c>
      <c r="E100" s="330" t="s">
        <v>1616</v>
      </c>
      <c r="F100" s="337">
        <f>SUM(F101:F102)</f>
        <v>0</v>
      </c>
      <c r="G100" s="337">
        <f t="shared" ref="G100:I100" si="32">SUM(G101:G102)</f>
        <v>0</v>
      </c>
      <c r="H100" s="337">
        <f t="shared" si="32"/>
        <v>0</v>
      </c>
      <c r="I100" s="337">
        <f t="shared" si="32"/>
        <v>0</v>
      </c>
      <c r="J100" s="337">
        <f>SUM(J101:J102)</f>
        <v>0</v>
      </c>
      <c r="K100" s="337">
        <f t="shared" ref="K100" si="33">SUM(K101:K102)</f>
        <v>0</v>
      </c>
      <c r="L100" s="576"/>
    </row>
    <row r="101" spans="1:12" x14ac:dyDescent="0.2">
      <c r="A101" s="315" t="str">
        <f t="shared" si="25"/>
        <v>Viljandi Lasteaed Mängupesa</v>
      </c>
      <c r="B101" s="321" t="str">
        <f t="shared" si="26"/>
        <v>55</v>
      </c>
      <c r="C101" s="321" t="str">
        <f t="shared" si="27"/>
        <v>5526</v>
      </c>
      <c r="D101" s="627" t="s">
        <v>106</v>
      </c>
      <c r="E101" s="336" t="s">
        <v>107</v>
      </c>
      <c r="F101" s="324">
        <v>0</v>
      </c>
      <c r="G101" s="324">
        <v>0</v>
      </c>
      <c r="H101" s="324">
        <v>0</v>
      </c>
      <c r="I101" s="324">
        <v>0</v>
      </c>
      <c r="J101" s="324"/>
      <c r="K101" s="324">
        <f t="shared" si="28"/>
        <v>0</v>
      </c>
      <c r="L101" s="576"/>
    </row>
    <row r="102" spans="1:12" x14ac:dyDescent="0.2">
      <c r="A102" s="315"/>
      <c r="B102" s="321"/>
      <c r="C102" s="321"/>
      <c r="D102" s="627" t="s">
        <v>1617</v>
      </c>
      <c r="E102" s="336" t="s">
        <v>1657</v>
      </c>
      <c r="F102" s="324">
        <v>0</v>
      </c>
      <c r="G102" s="324">
        <v>0</v>
      </c>
      <c r="H102" s="324">
        <v>0</v>
      </c>
      <c r="I102" s="324">
        <v>0</v>
      </c>
      <c r="J102" s="324"/>
      <c r="K102" s="324">
        <f t="shared" si="28"/>
        <v>0</v>
      </c>
      <c r="L102" s="576"/>
    </row>
    <row r="103" spans="1:12" x14ac:dyDescent="0.2">
      <c r="A103" s="315" t="str">
        <f t="shared" si="25"/>
        <v>Viljandi Lasteaed Mängupesa</v>
      </c>
      <c r="B103" s="321" t="str">
        <f t="shared" si="26"/>
        <v>55</v>
      </c>
      <c r="C103" s="321" t="str">
        <f t="shared" si="27"/>
        <v>5539</v>
      </c>
      <c r="D103" s="322" t="s">
        <v>108</v>
      </c>
      <c r="E103" s="323" t="s">
        <v>845</v>
      </c>
      <c r="F103" s="345">
        <v>0</v>
      </c>
      <c r="G103" s="345">
        <v>0</v>
      </c>
      <c r="H103" s="345">
        <v>0</v>
      </c>
      <c r="I103" s="345">
        <v>0</v>
      </c>
      <c r="J103" s="345"/>
      <c r="K103" s="345">
        <f t="shared" si="28"/>
        <v>0</v>
      </c>
      <c r="L103" s="576"/>
    </row>
    <row r="104" spans="1:12" x14ac:dyDescent="0.2">
      <c r="A104" s="315" t="str">
        <f t="shared" si="25"/>
        <v>Viljandi Lasteaed Mängupesa</v>
      </c>
      <c r="B104" s="321" t="str">
        <f t="shared" si="26"/>
        <v>55</v>
      </c>
      <c r="C104" s="321" t="str">
        <f t="shared" si="27"/>
        <v>5540</v>
      </c>
      <c r="D104" s="322" t="s">
        <v>110</v>
      </c>
      <c r="E104" s="323" t="s">
        <v>111</v>
      </c>
      <c r="F104" s="345">
        <v>0</v>
      </c>
      <c r="G104" s="345">
        <v>0</v>
      </c>
      <c r="H104" s="345">
        <v>0</v>
      </c>
      <c r="I104" s="345">
        <v>0</v>
      </c>
      <c r="J104" s="345"/>
      <c r="K104" s="345">
        <f t="shared" si="28"/>
        <v>0</v>
      </c>
      <c r="L104" s="576"/>
    </row>
    <row r="105" spans="1:12" ht="13.5" x14ac:dyDescent="0.25">
      <c r="A105" s="315" t="str">
        <f t="shared" si="25"/>
        <v>Viljandi Lasteaed Mängupesa</v>
      </c>
      <c r="B105" s="321"/>
      <c r="C105" s="321"/>
      <c r="D105" s="326" t="s">
        <v>189</v>
      </c>
      <c r="E105" s="327" t="s">
        <v>188</v>
      </c>
      <c r="F105" s="319">
        <f>F106+F107</f>
        <v>0</v>
      </c>
      <c r="G105" s="319">
        <f t="shared" ref="G105:I105" si="34">G106+G107</f>
        <v>0</v>
      </c>
      <c r="H105" s="319">
        <f t="shared" si="34"/>
        <v>0</v>
      </c>
      <c r="I105" s="319">
        <f t="shared" si="34"/>
        <v>0</v>
      </c>
      <c r="J105" s="319">
        <f>J106+J107</f>
        <v>0</v>
      </c>
      <c r="K105" s="337">
        <f t="shared" si="28"/>
        <v>0</v>
      </c>
      <c r="L105" s="577"/>
    </row>
    <row r="106" spans="1:12" x14ac:dyDescent="0.2">
      <c r="A106" s="315" t="str">
        <f t="shared" si="25"/>
        <v>Viljandi Lasteaed Mängupesa</v>
      </c>
      <c r="B106" s="321" t="str">
        <f t="shared" si="26"/>
        <v>60</v>
      </c>
      <c r="C106" s="321" t="str">
        <f t="shared" si="27"/>
        <v>6011</v>
      </c>
      <c r="D106" s="322" t="s">
        <v>112</v>
      </c>
      <c r="E106" s="323" t="s">
        <v>113</v>
      </c>
      <c r="F106" s="345">
        <v>0</v>
      </c>
      <c r="G106" s="324">
        <v>0</v>
      </c>
      <c r="H106" s="324">
        <v>0</v>
      </c>
      <c r="I106" s="324">
        <v>0</v>
      </c>
      <c r="J106" s="345"/>
      <c r="K106" s="324">
        <f t="shared" si="28"/>
        <v>0</v>
      </c>
      <c r="L106" s="576"/>
    </row>
    <row r="107" spans="1:12" x14ac:dyDescent="0.2">
      <c r="A107" s="315" t="str">
        <f t="shared" si="25"/>
        <v>Viljandi Lasteaed Mängupesa</v>
      </c>
      <c r="B107" s="321" t="str">
        <f t="shared" si="26"/>
        <v>65</v>
      </c>
      <c r="C107" s="321" t="str">
        <f t="shared" si="27"/>
        <v>6502</v>
      </c>
      <c r="D107" s="322" t="s">
        <v>114</v>
      </c>
      <c r="E107" s="323" t="s">
        <v>115</v>
      </c>
      <c r="F107" s="345">
        <v>0</v>
      </c>
      <c r="G107" s="324">
        <v>0</v>
      </c>
      <c r="H107" s="324">
        <v>0</v>
      </c>
      <c r="I107" s="324">
        <v>0</v>
      </c>
      <c r="J107" s="345"/>
      <c r="K107" s="324">
        <f t="shared" si="28"/>
        <v>0</v>
      </c>
      <c r="L107" s="576"/>
    </row>
    <row r="108" spans="1:12" ht="13.5" x14ac:dyDescent="0.25">
      <c r="A108" s="315" t="str">
        <f t="shared" si="25"/>
        <v>Viljandi Lasteaed Mängupesa</v>
      </c>
      <c r="B108" s="321"/>
      <c r="C108" s="321"/>
      <c r="D108" s="326" t="s">
        <v>181</v>
      </c>
      <c r="E108" s="346" t="s">
        <v>179</v>
      </c>
      <c r="F108" s="319">
        <f>F109+F110+F111</f>
        <v>0</v>
      </c>
      <c r="G108" s="319">
        <f t="shared" ref="G108:I108" si="35">G109+G110+G111</f>
        <v>0</v>
      </c>
      <c r="H108" s="319">
        <f t="shared" si="35"/>
        <v>0</v>
      </c>
      <c r="I108" s="319">
        <f t="shared" si="35"/>
        <v>0</v>
      </c>
      <c r="J108" s="319">
        <f>J109+J110+J111</f>
        <v>0</v>
      </c>
      <c r="K108" s="337">
        <f t="shared" si="28"/>
        <v>0</v>
      </c>
      <c r="L108" s="578"/>
    </row>
    <row r="109" spans="1:12" x14ac:dyDescent="0.2">
      <c r="A109" s="315" t="str">
        <f t="shared" si="25"/>
        <v>Viljandi Lasteaed Mängupesa</v>
      </c>
      <c r="B109" s="321" t="str">
        <f t="shared" si="26"/>
        <v>15</v>
      </c>
      <c r="C109" s="321" t="str">
        <f t="shared" si="27"/>
        <v>1551</v>
      </c>
      <c r="D109" s="322" t="s">
        <v>116</v>
      </c>
      <c r="E109" s="323" t="s">
        <v>117</v>
      </c>
      <c r="F109" s="324">
        <v>0</v>
      </c>
      <c r="G109" s="324">
        <v>0</v>
      </c>
      <c r="H109" s="324">
        <v>0</v>
      </c>
      <c r="I109" s="324">
        <v>0</v>
      </c>
      <c r="J109" s="324"/>
      <c r="K109" s="324">
        <f t="shared" si="28"/>
        <v>0</v>
      </c>
      <c r="L109" s="576"/>
    </row>
    <row r="110" spans="1:12" x14ac:dyDescent="0.2">
      <c r="A110" s="315" t="str">
        <f t="shared" si="25"/>
        <v>Viljandi Lasteaed Mängupesa</v>
      </c>
      <c r="B110" s="321" t="str">
        <f t="shared" si="26"/>
        <v>15</v>
      </c>
      <c r="C110" s="321" t="str">
        <f t="shared" si="27"/>
        <v>1554</v>
      </c>
      <c r="D110" s="322" t="s">
        <v>118</v>
      </c>
      <c r="E110" s="323" t="s">
        <v>119</v>
      </c>
      <c r="F110" s="324">
        <v>0</v>
      </c>
      <c r="G110" s="324">
        <v>0</v>
      </c>
      <c r="H110" s="324">
        <v>0</v>
      </c>
      <c r="I110" s="324">
        <v>0</v>
      </c>
      <c r="J110" s="324"/>
      <c r="K110" s="324">
        <f t="shared" si="28"/>
        <v>0</v>
      </c>
      <c r="L110" s="576"/>
    </row>
    <row r="111" spans="1:12" x14ac:dyDescent="0.2">
      <c r="A111" s="315" t="str">
        <f t="shared" si="25"/>
        <v>Viljandi Lasteaed Mängupesa</v>
      </c>
      <c r="B111" s="321" t="str">
        <f t="shared" si="26"/>
        <v>15</v>
      </c>
      <c r="C111" s="321" t="str">
        <f t="shared" si="27"/>
        <v>1555</v>
      </c>
      <c r="D111" s="322" t="s">
        <v>120</v>
      </c>
      <c r="E111" s="323" t="s">
        <v>125</v>
      </c>
      <c r="F111" s="324">
        <v>0</v>
      </c>
      <c r="G111" s="324">
        <v>0</v>
      </c>
      <c r="H111" s="324">
        <v>0</v>
      </c>
      <c r="I111" s="324">
        <v>0</v>
      </c>
      <c r="J111" s="324"/>
      <c r="K111" s="324">
        <f t="shared" si="28"/>
        <v>0</v>
      </c>
      <c r="L111" s="576"/>
    </row>
    <row r="112" spans="1:12" ht="13.5" x14ac:dyDescent="0.25">
      <c r="A112" s="315" t="str">
        <f t="shared" si="25"/>
        <v>Viljandi Lasteaed Mängupesa</v>
      </c>
      <c r="B112" s="321" t="str">
        <f t="shared" si="26"/>
        <v/>
      </c>
      <c r="C112" s="321" t="str">
        <f t="shared" si="27"/>
        <v/>
      </c>
      <c r="D112" s="347"/>
      <c r="E112" s="327" t="s">
        <v>182</v>
      </c>
      <c r="F112" s="319">
        <f>F113</f>
        <v>0</v>
      </c>
      <c r="G112" s="319">
        <f t="shared" ref="G112:I112" si="36">G113</f>
        <v>0</v>
      </c>
      <c r="H112" s="319">
        <f t="shared" si="36"/>
        <v>0</v>
      </c>
      <c r="I112" s="319">
        <f t="shared" si="36"/>
        <v>0</v>
      </c>
      <c r="J112" s="319">
        <f>J113</f>
        <v>0</v>
      </c>
      <c r="K112" s="337">
        <f t="shared" si="28"/>
        <v>0</v>
      </c>
      <c r="L112" s="577"/>
    </row>
    <row r="113" spans="1:12" x14ac:dyDescent="0.2">
      <c r="A113" s="315" t="str">
        <f t="shared" si="25"/>
        <v>Viljandi Lasteaed Mängupesa</v>
      </c>
      <c r="B113" s="321" t="str">
        <f t="shared" si="26"/>
        <v>20</v>
      </c>
      <c r="C113" s="321" t="str">
        <f t="shared" si="27"/>
        <v>2082</v>
      </c>
      <c r="D113" s="322" t="s">
        <v>988</v>
      </c>
      <c r="E113" s="323" t="s">
        <v>127</v>
      </c>
      <c r="F113" s="324">
        <v>0</v>
      </c>
      <c r="G113" s="324">
        <v>0</v>
      </c>
      <c r="H113" s="324">
        <v>0</v>
      </c>
      <c r="I113" s="324">
        <v>0</v>
      </c>
      <c r="J113" s="324"/>
      <c r="K113" s="324">
        <f t="shared" si="28"/>
        <v>0</v>
      </c>
      <c r="L113" s="576"/>
    </row>
    <row r="114" spans="1:12" x14ac:dyDescent="0.2">
      <c r="A114" s="315" t="str">
        <f t="shared" si="25"/>
        <v>Viljandi Lasteaed Mängupesa</v>
      </c>
      <c r="B114" s="321" t="str">
        <f t="shared" si="26"/>
        <v/>
      </c>
      <c r="C114" s="321" t="str">
        <f t="shared" si="27"/>
        <v/>
      </c>
      <c r="D114" s="348"/>
      <c r="E114" s="349" t="s">
        <v>128</v>
      </c>
      <c r="F114" s="350">
        <f>F4+F5+F6+F7+F8+F10+F17+F18+F19+F20+F21+F22+F26+F31+F41+F44+F48+F59+F65+F72+F79+F86+F87+F88+F92+F93+F99+F100+F103+F104+F106+F107+F108+F112</f>
        <v>487453.45999999996</v>
      </c>
      <c r="G114" s="350">
        <f t="shared" ref="G114:I114" si="37">G4+G5+G6+G7+G8+G10+G17+G18+G19+G20+G21+G22+G26+G31+G41+G44+G48+G59+G65+G72+G79+G86+G87+G88+G92+G93+G99+G100+G103+G104+G106+G107+G108+G112</f>
        <v>520197.07</v>
      </c>
      <c r="H114" s="350">
        <f t="shared" si="37"/>
        <v>588473.57999999996</v>
      </c>
      <c r="I114" s="350">
        <f t="shared" si="37"/>
        <v>586630.14575000003</v>
      </c>
      <c r="J114" s="350">
        <f>J4+J10+J17+J18+J19+J20+J21+J22+J26+J31+J41+J44+J48+J59+J65+J72+J79+J86+J87+J88+J92+J93+J99+J101+J103+J104+J106+J107+J110+J111+J112</f>
        <v>0</v>
      </c>
      <c r="K114" s="350">
        <f t="shared" ref="K114:K152" si="38">+I114+J114</f>
        <v>586630.14575000003</v>
      </c>
      <c r="L114" s="351"/>
    </row>
    <row r="115" spans="1:12" x14ac:dyDescent="0.2">
      <c r="A115" s="315" t="str">
        <f t="shared" si="25"/>
        <v>Viljandi Lasteaed Mängupesa</v>
      </c>
      <c r="B115" s="321" t="str">
        <f t="shared" si="26"/>
        <v/>
      </c>
      <c r="C115" s="321" t="str">
        <f t="shared" si="27"/>
        <v/>
      </c>
      <c r="D115" s="348"/>
      <c r="E115" s="349"/>
      <c r="F115" s="349"/>
      <c r="G115" s="349"/>
      <c r="H115" s="349"/>
      <c r="I115" s="349"/>
      <c r="J115" s="349"/>
      <c r="K115" s="349"/>
      <c r="L115" s="351"/>
    </row>
    <row r="116" spans="1:12" x14ac:dyDescent="0.2">
      <c r="A116" s="315" t="str">
        <f t="shared" si="25"/>
        <v>Viljandi Lasteaed Mängupesa</v>
      </c>
      <c r="B116" s="321" t="str">
        <f t="shared" si="26"/>
        <v/>
      </c>
      <c r="C116" s="321" t="str">
        <f t="shared" si="27"/>
        <v/>
      </c>
      <c r="D116" s="348"/>
      <c r="E116" s="349"/>
      <c r="F116" s="349"/>
      <c r="G116" s="349"/>
      <c r="H116" s="349"/>
      <c r="I116" s="349"/>
      <c r="J116" s="349"/>
      <c r="K116" s="349"/>
      <c r="L116" s="351"/>
    </row>
    <row r="117" spans="1:12" x14ac:dyDescent="0.2">
      <c r="A117" s="315" t="str">
        <f t="shared" si="25"/>
        <v>Viljandi Lasteaed Mängupesa</v>
      </c>
      <c r="B117" s="321" t="str">
        <f t="shared" si="26"/>
        <v/>
      </c>
      <c r="C117" s="321" t="str">
        <f t="shared" si="27"/>
        <v/>
      </c>
      <c r="D117" s="352"/>
      <c r="E117" s="330" t="s">
        <v>129</v>
      </c>
      <c r="F117" s="353">
        <f>F118+F144+F151</f>
        <v>93722.699999999983</v>
      </c>
      <c r="G117" s="353">
        <f t="shared" ref="G117:I117" si="39">G118+G144+G151</f>
        <v>97443.14</v>
      </c>
      <c r="H117" s="353">
        <f t="shared" si="39"/>
        <v>112210.59999999999</v>
      </c>
      <c r="I117" s="353">
        <f t="shared" si="39"/>
        <v>111634.59999999999</v>
      </c>
      <c r="J117" s="353">
        <f>J118+J144+J151</f>
        <v>0</v>
      </c>
      <c r="K117" s="353">
        <f t="shared" si="38"/>
        <v>111634.59999999999</v>
      </c>
      <c r="L117" s="332"/>
    </row>
    <row r="118" spans="1:12" x14ac:dyDescent="0.2">
      <c r="A118" s="315" t="str">
        <f t="shared" si="25"/>
        <v>Viljandi Lasteaed Mängupesa</v>
      </c>
      <c r="B118" s="321"/>
      <c r="C118" s="321"/>
      <c r="D118" s="352" t="s">
        <v>156</v>
      </c>
      <c r="E118" s="354" t="s">
        <v>130</v>
      </c>
      <c r="F118" s="355">
        <f>SUM(F119:F143)</f>
        <v>92956.469999999987</v>
      </c>
      <c r="G118" s="355">
        <f t="shared" ref="G118:I118" si="40">SUM(G119:G143)</f>
        <v>97443.14</v>
      </c>
      <c r="H118" s="355">
        <f t="shared" si="40"/>
        <v>112210.59999999999</v>
      </c>
      <c r="I118" s="355">
        <f t="shared" si="40"/>
        <v>111634.59999999999</v>
      </c>
      <c r="J118" s="355">
        <f>SUM(J119:J143)</f>
        <v>0</v>
      </c>
      <c r="K118" s="355">
        <f t="shared" si="38"/>
        <v>111634.59999999999</v>
      </c>
      <c r="L118" s="356"/>
    </row>
    <row r="119" spans="1:12" x14ac:dyDescent="0.2">
      <c r="A119" s="315" t="str">
        <f t="shared" si="25"/>
        <v>Viljandi Lasteaed Mängupesa</v>
      </c>
      <c r="B119" s="321" t="str">
        <f t="shared" si="26"/>
        <v>32</v>
      </c>
      <c r="C119" s="321" t="str">
        <f t="shared" si="27"/>
        <v>3220</v>
      </c>
      <c r="D119" s="333" t="s">
        <v>1589</v>
      </c>
      <c r="E119" s="334" t="s">
        <v>166</v>
      </c>
      <c r="F119" s="324">
        <v>55863.75</v>
      </c>
      <c r="G119" s="324">
        <v>56961.06</v>
      </c>
      <c r="H119" s="324">
        <v>62437.549999999996</v>
      </c>
      <c r="I119" s="324">
        <v>62437.549999999996</v>
      </c>
      <c r="J119" s="324"/>
      <c r="K119" s="324">
        <f t="shared" si="38"/>
        <v>62437.549999999996</v>
      </c>
      <c r="L119" s="335"/>
    </row>
    <row r="120" spans="1:12" x14ac:dyDescent="0.2">
      <c r="A120" s="315" t="str">
        <f t="shared" si="25"/>
        <v>Viljandi Lasteaed Mängupesa</v>
      </c>
      <c r="B120" s="321" t="str">
        <f t="shared" si="26"/>
        <v>32</v>
      </c>
      <c r="C120" s="321" t="str">
        <f t="shared" si="27"/>
        <v>3220</v>
      </c>
      <c r="D120" s="333" t="s">
        <v>1590</v>
      </c>
      <c r="E120" s="334" t="s">
        <v>838</v>
      </c>
      <c r="F120" s="324">
        <v>36014.74</v>
      </c>
      <c r="G120" s="324">
        <v>39258.58</v>
      </c>
      <c r="H120" s="324">
        <v>48373.049999999996</v>
      </c>
      <c r="I120" s="324">
        <v>48373.049999999996</v>
      </c>
      <c r="J120" s="324"/>
      <c r="K120" s="324">
        <f t="shared" si="38"/>
        <v>48373.049999999996</v>
      </c>
      <c r="L120" s="335"/>
    </row>
    <row r="121" spans="1:12" x14ac:dyDescent="0.2">
      <c r="A121" s="315" t="str">
        <f t="shared" si="25"/>
        <v>Viljandi Lasteaed Mängupesa</v>
      </c>
      <c r="B121" s="321" t="str">
        <f t="shared" si="26"/>
        <v>32</v>
      </c>
      <c r="C121" s="321" t="str">
        <f t="shared" si="27"/>
        <v>3220</v>
      </c>
      <c r="D121" s="333" t="s">
        <v>1591</v>
      </c>
      <c r="E121" s="334" t="s">
        <v>839</v>
      </c>
      <c r="F121" s="324">
        <v>1077.98</v>
      </c>
      <c r="G121" s="324">
        <v>1079.5</v>
      </c>
      <c r="H121" s="324">
        <v>824</v>
      </c>
      <c r="I121" s="324">
        <v>824</v>
      </c>
      <c r="J121" s="324"/>
      <c r="K121" s="324">
        <f t="shared" si="38"/>
        <v>824</v>
      </c>
      <c r="L121" s="335"/>
    </row>
    <row r="122" spans="1:12" x14ac:dyDescent="0.2">
      <c r="A122" s="315" t="str">
        <f t="shared" si="25"/>
        <v>Viljandi Lasteaed Mängupesa</v>
      </c>
      <c r="B122" s="321" t="str">
        <f t="shared" si="26"/>
        <v>32</v>
      </c>
      <c r="C122" s="321" t="str">
        <f t="shared" si="27"/>
        <v>3220</v>
      </c>
      <c r="D122" s="333" t="s">
        <v>1592</v>
      </c>
      <c r="E122" s="334" t="s">
        <v>840</v>
      </c>
      <c r="F122" s="324">
        <v>0</v>
      </c>
      <c r="G122" s="324">
        <v>0</v>
      </c>
      <c r="H122" s="324">
        <v>0</v>
      </c>
      <c r="I122" s="324">
        <v>0</v>
      </c>
      <c r="J122" s="324"/>
      <c r="K122" s="324">
        <f t="shared" si="38"/>
        <v>0</v>
      </c>
      <c r="L122" s="335"/>
    </row>
    <row r="123" spans="1:12" x14ac:dyDescent="0.2">
      <c r="A123" s="315" t="str">
        <f t="shared" si="25"/>
        <v>Viljandi Lasteaed Mängupesa</v>
      </c>
      <c r="B123" s="321" t="str">
        <f t="shared" si="26"/>
        <v>32</v>
      </c>
      <c r="C123" s="321" t="str">
        <f t="shared" si="27"/>
        <v>3220</v>
      </c>
      <c r="D123" s="333" t="s">
        <v>1593</v>
      </c>
      <c r="E123" s="334" t="s">
        <v>841</v>
      </c>
      <c r="F123" s="324">
        <v>0</v>
      </c>
      <c r="G123" s="324">
        <v>0</v>
      </c>
      <c r="H123" s="324">
        <v>0</v>
      </c>
      <c r="I123" s="324">
        <v>0</v>
      </c>
      <c r="J123" s="324"/>
      <c r="K123" s="324">
        <f t="shared" si="38"/>
        <v>0</v>
      </c>
      <c r="L123" s="335"/>
    </row>
    <row r="124" spans="1:12" x14ac:dyDescent="0.2">
      <c r="A124" s="315" t="str">
        <f t="shared" si="25"/>
        <v>Viljandi Lasteaed Mängupesa</v>
      </c>
      <c r="B124" s="321" t="str">
        <f t="shared" si="26"/>
        <v>32</v>
      </c>
      <c r="C124" s="321" t="str">
        <f t="shared" si="27"/>
        <v>3220</v>
      </c>
      <c r="D124" s="333" t="s">
        <v>1594</v>
      </c>
      <c r="E124" s="334" t="s">
        <v>842</v>
      </c>
      <c r="F124" s="324">
        <v>0</v>
      </c>
      <c r="G124" s="324">
        <v>144</v>
      </c>
      <c r="H124" s="324">
        <v>576</v>
      </c>
      <c r="I124" s="324">
        <v>0</v>
      </c>
      <c r="J124" s="324"/>
      <c r="K124" s="324">
        <f t="shared" si="38"/>
        <v>0</v>
      </c>
      <c r="L124" s="335"/>
    </row>
    <row r="125" spans="1:12" x14ac:dyDescent="0.2">
      <c r="A125" s="315" t="str">
        <f t="shared" si="25"/>
        <v>Viljandi Lasteaed Mängupesa</v>
      </c>
      <c r="B125" s="321" t="str">
        <f t="shared" si="26"/>
        <v>32</v>
      </c>
      <c r="C125" s="321" t="str">
        <f t="shared" si="27"/>
        <v>3220</v>
      </c>
      <c r="D125" s="333" t="s">
        <v>1595</v>
      </c>
      <c r="E125" s="334" t="s">
        <v>843</v>
      </c>
      <c r="F125" s="324">
        <v>0</v>
      </c>
      <c r="G125" s="324">
        <v>0</v>
      </c>
      <c r="H125" s="324">
        <v>0</v>
      </c>
      <c r="I125" s="324">
        <v>0</v>
      </c>
      <c r="J125" s="324"/>
      <c r="K125" s="324">
        <f t="shared" si="38"/>
        <v>0</v>
      </c>
      <c r="L125" s="335"/>
    </row>
    <row r="126" spans="1:12" x14ac:dyDescent="0.2">
      <c r="A126" s="315" t="str">
        <f t="shared" si="25"/>
        <v>Viljandi Lasteaed Mängupesa</v>
      </c>
      <c r="B126" s="321" t="str">
        <f t="shared" si="26"/>
        <v>32</v>
      </c>
      <c r="C126" s="321" t="str">
        <f t="shared" si="27"/>
        <v>3221</v>
      </c>
      <c r="D126" s="333" t="s">
        <v>1609</v>
      </c>
      <c r="E126" s="334" t="s">
        <v>969</v>
      </c>
      <c r="F126" s="324">
        <v>0</v>
      </c>
      <c r="G126" s="324">
        <v>0</v>
      </c>
      <c r="H126" s="324">
        <v>0</v>
      </c>
      <c r="I126" s="324">
        <v>0</v>
      </c>
      <c r="J126" s="324"/>
      <c r="K126" s="324">
        <f t="shared" si="38"/>
        <v>0</v>
      </c>
      <c r="L126" s="335"/>
    </row>
    <row r="127" spans="1:12" x14ac:dyDescent="0.2">
      <c r="A127" s="315" t="str">
        <f t="shared" si="25"/>
        <v>Viljandi Lasteaed Mängupesa</v>
      </c>
      <c r="B127" s="321" t="str">
        <f t="shared" si="26"/>
        <v>32</v>
      </c>
      <c r="C127" s="321" t="str">
        <f t="shared" si="27"/>
        <v>3221</v>
      </c>
      <c r="D127" s="333" t="s">
        <v>1610</v>
      </c>
      <c r="E127" s="334" t="s">
        <v>970</v>
      </c>
      <c r="F127" s="324">
        <v>0</v>
      </c>
      <c r="G127" s="324">
        <v>0</v>
      </c>
      <c r="H127" s="324">
        <v>0</v>
      </c>
      <c r="I127" s="324">
        <v>0</v>
      </c>
      <c r="J127" s="324"/>
      <c r="K127" s="324">
        <f t="shared" si="38"/>
        <v>0</v>
      </c>
      <c r="L127" s="335"/>
    </row>
    <row r="128" spans="1:12" x14ac:dyDescent="0.2">
      <c r="A128" s="315" t="str">
        <f t="shared" si="25"/>
        <v>Viljandi Lasteaed Mängupesa</v>
      </c>
      <c r="B128" s="321" t="str">
        <f t="shared" si="26"/>
        <v>32</v>
      </c>
      <c r="C128" s="321" t="str">
        <f t="shared" si="27"/>
        <v>3221</v>
      </c>
      <c r="D128" s="333" t="s">
        <v>1611</v>
      </c>
      <c r="E128" s="334" t="s">
        <v>971</v>
      </c>
      <c r="F128" s="324">
        <v>0</v>
      </c>
      <c r="G128" s="324">
        <v>0</v>
      </c>
      <c r="H128" s="324">
        <v>0</v>
      </c>
      <c r="I128" s="324">
        <v>0</v>
      </c>
      <c r="J128" s="324"/>
      <c r="K128" s="324">
        <f t="shared" si="38"/>
        <v>0</v>
      </c>
      <c r="L128" s="335"/>
    </row>
    <row r="129" spans="1:12" x14ac:dyDescent="0.2">
      <c r="A129" s="315" t="str">
        <f t="shared" si="25"/>
        <v>Viljandi Lasteaed Mängupesa</v>
      </c>
      <c r="B129" s="321" t="str">
        <f t="shared" si="26"/>
        <v>32</v>
      </c>
      <c r="C129" s="321" t="str">
        <f t="shared" si="27"/>
        <v>3221</v>
      </c>
      <c r="D129" s="333" t="s">
        <v>1603</v>
      </c>
      <c r="E129" s="334" t="s">
        <v>972</v>
      </c>
      <c r="F129" s="324">
        <v>0</v>
      </c>
      <c r="G129" s="324">
        <v>0</v>
      </c>
      <c r="H129" s="324">
        <v>0</v>
      </c>
      <c r="I129" s="324">
        <v>0</v>
      </c>
      <c r="J129" s="324"/>
      <c r="K129" s="324">
        <f t="shared" si="38"/>
        <v>0</v>
      </c>
      <c r="L129" s="335"/>
    </row>
    <row r="130" spans="1:12" x14ac:dyDescent="0.2">
      <c r="A130" s="315" t="str">
        <f t="shared" si="25"/>
        <v>Viljandi Lasteaed Mängupesa</v>
      </c>
      <c r="B130" s="321" t="str">
        <f t="shared" si="26"/>
        <v>32</v>
      </c>
      <c r="C130" s="321" t="str">
        <f t="shared" si="27"/>
        <v>3221</v>
      </c>
      <c r="D130" s="333" t="s">
        <v>1612</v>
      </c>
      <c r="E130" s="334" t="s">
        <v>973</v>
      </c>
      <c r="F130" s="324">
        <v>0</v>
      </c>
      <c r="G130" s="324">
        <v>0</v>
      </c>
      <c r="H130" s="324">
        <v>0</v>
      </c>
      <c r="I130" s="324">
        <v>0</v>
      </c>
      <c r="J130" s="324"/>
      <c r="K130" s="324">
        <f t="shared" si="38"/>
        <v>0</v>
      </c>
      <c r="L130" s="335"/>
    </row>
    <row r="131" spans="1:12" x14ac:dyDescent="0.2">
      <c r="A131" s="315" t="str">
        <f t="shared" si="25"/>
        <v>Viljandi Lasteaed Mängupesa</v>
      </c>
      <c r="B131" s="321" t="str">
        <f t="shared" si="26"/>
        <v>32</v>
      </c>
      <c r="C131" s="321" t="str">
        <f t="shared" si="27"/>
        <v>3221</v>
      </c>
      <c r="D131" s="333" t="s">
        <v>1613</v>
      </c>
      <c r="E131" s="334" t="s">
        <v>974</v>
      </c>
      <c r="F131" s="324">
        <v>0</v>
      </c>
      <c r="G131" s="324">
        <v>0</v>
      </c>
      <c r="H131" s="324">
        <v>0</v>
      </c>
      <c r="I131" s="324">
        <v>0</v>
      </c>
      <c r="J131" s="324"/>
      <c r="K131" s="324">
        <f t="shared" si="38"/>
        <v>0</v>
      </c>
      <c r="L131" s="335"/>
    </row>
    <row r="132" spans="1:12" x14ac:dyDescent="0.2">
      <c r="A132" s="315" t="str">
        <f t="shared" si="25"/>
        <v>Viljandi Lasteaed Mängupesa</v>
      </c>
      <c r="B132" s="321" t="str">
        <f t="shared" si="26"/>
        <v>32</v>
      </c>
      <c r="C132" s="321" t="str">
        <f t="shared" si="27"/>
        <v>3221</v>
      </c>
      <c r="D132" s="333" t="s">
        <v>1614</v>
      </c>
      <c r="E132" s="334" t="s">
        <v>975</v>
      </c>
      <c r="F132" s="324">
        <v>0</v>
      </c>
      <c r="G132" s="324">
        <v>0</v>
      </c>
      <c r="H132" s="324">
        <v>0</v>
      </c>
      <c r="I132" s="324">
        <v>0</v>
      </c>
      <c r="J132" s="324"/>
      <c r="K132" s="324">
        <f t="shared" si="38"/>
        <v>0</v>
      </c>
      <c r="L132" s="335"/>
    </row>
    <row r="133" spans="1:12" x14ac:dyDescent="0.2">
      <c r="A133" s="315" t="str">
        <f t="shared" si="25"/>
        <v>Viljandi Lasteaed Mängupesa</v>
      </c>
      <c r="B133" s="321" t="str">
        <f t="shared" si="26"/>
        <v>32</v>
      </c>
      <c r="C133" s="321" t="str">
        <f t="shared" si="27"/>
        <v>3221</v>
      </c>
      <c r="D133" s="333" t="s">
        <v>1630</v>
      </c>
      <c r="E133" s="334" t="s">
        <v>976</v>
      </c>
      <c r="F133" s="324">
        <v>0</v>
      </c>
      <c r="G133" s="324">
        <v>0</v>
      </c>
      <c r="H133" s="324">
        <v>0</v>
      </c>
      <c r="I133" s="324">
        <v>0</v>
      </c>
      <c r="J133" s="324"/>
      <c r="K133" s="324">
        <f t="shared" si="38"/>
        <v>0</v>
      </c>
      <c r="L133" s="335"/>
    </row>
    <row r="134" spans="1:12" x14ac:dyDescent="0.2">
      <c r="A134" s="315" t="str">
        <f t="shared" si="25"/>
        <v>Viljandi Lasteaed Mängupesa</v>
      </c>
      <c r="B134" s="321" t="str">
        <f t="shared" si="26"/>
        <v>32</v>
      </c>
      <c r="C134" s="321" t="str">
        <f t="shared" si="27"/>
        <v>3221</v>
      </c>
      <c r="D134" s="333" t="s">
        <v>1604</v>
      </c>
      <c r="E134" s="334" t="s">
        <v>977</v>
      </c>
      <c r="F134" s="324">
        <v>0</v>
      </c>
      <c r="G134" s="324">
        <v>0</v>
      </c>
      <c r="H134" s="324">
        <v>0</v>
      </c>
      <c r="I134" s="324">
        <v>0</v>
      </c>
      <c r="J134" s="324"/>
      <c r="K134" s="324">
        <f t="shared" si="38"/>
        <v>0</v>
      </c>
      <c r="L134" s="335"/>
    </row>
    <row r="135" spans="1:12" x14ac:dyDescent="0.2">
      <c r="A135" s="315" t="str">
        <f t="shared" si="25"/>
        <v>Viljandi Lasteaed Mängupesa</v>
      </c>
      <c r="B135" s="321" t="str">
        <f t="shared" si="26"/>
        <v>32</v>
      </c>
      <c r="C135" s="321" t="str">
        <f t="shared" si="27"/>
        <v>3222</v>
      </c>
      <c r="D135" s="333" t="s">
        <v>1618</v>
      </c>
      <c r="E135" s="334" t="s">
        <v>984</v>
      </c>
      <c r="F135" s="324">
        <v>0</v>
      </c>
      <c r="G135" s="324">
        <v>0</v>
      </c>
      <c r="H135" s="324">
        <v>0</v>
      </c>
      <c r="I135" s="324">
        <v>0</v>
      </c>
      <c r="J135" s="324"/>
      <c r="K135" s="324">
        <f t="shared" si="38"/>
        <v>0</v>
      </c>
      <c r="L135" s="335"/>
    </row>
    <row r="136" spans="1:12" x14ac:dyDescent="0.2">
      <c r="A136" s="315" t="str">
        <f t="shared" si="25"/>
        <v>Viljandi Lasteaed Mängupesa</v>
      </c>
      <c r="B136" s="321" t="str">
        <f t="shared" si="26"/>
        <v>32</v>
      </c>
      <c r="C136" s="321" t="str">
        <f t="shared" si="27"/>
        <v>3222</v>
      </c>
      <c r="D136" s="333" t="s">
        <v>1619</v>
      </c>
      <c r="E136" s="334" t="s">
        <v>985</v>
      </c>
      <c r="F136" s="324">
        <v>0</v>
      </c>
      <c r="G136" s="324">
        <v>0</v>
      </c>
      <c r="H136" s="324">
        <v>0</v>
      </c>
      <c r="I136" s="324">
        <v>0</v>
      </c>
      <c r="J136" s="324"/>
      <c r="K136" s="324">
        <f t="shared" si="38"/>
        <v>0</v>
      </c>
      <c r="L136" s="335"/>
    </row>
    <row r="137" spans="1:12" x14ac:dyDescent="0.2">
      <c r="A137" s="315" t="str">
        <f t="shared" si="25"/>
        <v>Viljandi Lasteaed Mängupesa</v>
      </c>
      <c r="B137" s="321" t="str">
        <f t="shared" si="26"/>
        <v>32</v>
      </c>
      <c r="C137" s="321" t="str">
        <f t="shared" si="27"/>
        <v>3222</v>
      </c>
      <c r="D137" s="333" t="s">
        <v>1615</v>
      </c>
      <c r="E137" s="334" t="s">
        <v>986</v>
      </c>
      <c r="F137" s="324">
        <v>0</v>
      </c>
      <c r="G137" s="324">
        <v>0</v>
      </c>
      <c r="H137" s="324">
        <v>0</v>
      </c>
      <c r="I137" s="324">
        <v>0</v>
      </c>
      <c r="J137" s="324"/>
      <c r="K137" s="324">
        <f t="shared" si="38"/>
        <v>0</v>
      </c>
      <c r="L137" s="335"/>
    </row>
    <row r="138" spans="1:12" x14ac:dyDescent="0.2">
      <c r="A138" s="315" t="str">
        <f t="shared" si="25"/>
        <v>Viljandi Lasteaed Mängupesa</v>
      </c>
      <c r="B138" s="321" t="str">
        <f t="shared" si="26"/>
        <v>32</v>
      </c>
      <c r="C138" s="321" t="str">
        <f t="shared" si="27"/>
        <v>3222</v>
      </c>
      <c r="D138" s="333" t="s">
        <v>1605</v>
      </c>
      <c r="E138" s="334" t="s">
        <v>986</v>
      </c>
      <c r="F138" s="324">
        <v>0</v>
      </c>
      <c r="G138" s="324">
        <v>0</v>
      </c>
      <c r="H138" s="324">
        <v>0</v>
      </c>
      <c r="I138" s="324">
        <v>0</v>
      </c>
      <c r="J138" s="324"/>
      <c r="K138" s="324">
        <f t="shared" si="38"/>
        <v>0</v>
      </c>
      <c r="L138" s="335"/>
    </row>
    <row r="139" spans="1:12" x14ac:dyDescent="0.2">
      <c r="A139" s="315" t="str">
        <f t="shared" si="25"/>
        <v>Viljandi Lasteaed Mängupesa</v>
      </c>
      <c r="B139" s="321" t="str">
        <f t="shared" si="26"/>
        <v>32</v>
      </c>
      <c r="C139" s="321" t="str">
        <f t="shared" si="27"/>
        <v>3222</v>
      </c>
      <c r="D139" s="333" t="s">
        <v>1620</v>
      </c>
      <c r="E139" s="334" t="s">
        <v>987</v>
      </c>
      <c r="F139" s="324">
        <v>0</v>
      </c>
      <c r="G139" s="324">
        <v>0</v>
      </c>
      <c r="H139" s="324">
        <v>0</v>
      </c>
      <c r="I139" s="324">
        <v>0</v>
      </c>
      <c r="J139" s="324"/>
      <c r="K139" s="324">
        <f t="shared" si="38"/>
        <v>0</v>
      </c>
      <c r="L139" s="335"/>
    </row>
    <row r="140" spans="1:12" x14ac:dyDescent="0.2">
      <c r="A140" s="315" t="str">
        <f t="shared" si="25"/>
        <v>Viljandi Lasteaed Mängupesa</v>
      </c>
      <c r="B140" s="321" t="str">
        <f t="shared" si="26"/>
        <v>32</v>
      </c>
      <c r="C140" s="321" t="str">
        <f t="shared" si="27"/>
        <v>3222</v>
      </c>
      <c r="D140" s="333" t="s">
        <v>1606</v>
      </c>
      <c r="E140" s="334" t="s">
        <v>982</v>
      </c>
      <c r="F140" s="324">
        <v>0</v>
      </c>
      <c r="G140" s="324">
        <v>0</v>
      </c>
      <c r="H140" s="324">
        <v>0</v>
      </c>
      <c r="I140" s="324">
        <v>0</v>
      </c>
      <c r="J140" s="324"/>
      <c r="K140" s="324">
        <f t="shared" si="38"/>
        <v>0</v>
      </c>
      <c r="L140" s="335"/>
    </row>
    <row r="141" spans="1:12" x14ac:dyDescent="0.2">
      <c r="A141" s="315" t="str">
        <f t="shared" si="25"/>
        <v>Viljandi Lasteaed Mängupesa</v>
      </c>
      <c r="B141" s="321" t="str">
        <f t="shared" si="26"/>
        <v>32</v>
      </c>
      <c r="C141" s="321" t="str">
        <f t="shared" si="27"/>
        <v>3224</v>
      </c>
      <c r="D141" s="333" t="s">
        <v>1626</v>
      </c>
      <c r="E141" s="579" t="s">
        <v>966</v>
      </c>
      <c r="F141" s="324">
        <v>0</v>
      </c>
      <c r="G141" s="324">
        <v>0</v>
      </c>
      <c r="H141" s="324">
        <v>0</v>
      </c>
      <c r="I141" s="324">
        <v>0</v>
      </c>
      <c r="J141" s="324"/>
      <c r="K141" s="324">
        <f t="shared" si="38"/>
        <v>0</v>
      </c>
      <c r="L141" s="335"/>
    </row>
    <row r="142" spans="1:12" x14ac:dyDescent="0.2">
      <c r="A142" s="315" t="str">
        <f t="shared" si="25"/>
        <v>Viljandi Lasteaed Mängupesa</v>
      </c>
      <c r="B142" s="321" t="str">
        <f t="shared" si="26"/>
        <v>32</v>
      </c>
      <c r="C142" s="321" t="str">
        <f t="shared" si="27"/>
        <v>3224</v>
      </c>
      <c r="D142" s="333" t="s">
        <v>1627</v>
      </c>
      <c r="E142" s="579" t="s">
        <v>967</v>
      </c>
      <c r="F142" s="324">
        <v>0</v>
      </c>
      <c r="G142" s="324">
        <v>0</v>
      </c>
      <c r="H142" s="324">
        <v>0</v>
      </c>
      <c r="I142" s="324">
        <v>0</v>
      </c>
      <c r="J142" s="324"/>
      <c r="K142" s="324">
        <f t="shared" si="38"/>
        <v>0</v>
      </c>
      <c r="L142" s="335"/>
    </row>
    <row r="143" spans="1:12" x14ac:dyDescent="0.2">
      <c r="A143" s="315" t="str">
        <f t="shared" si="25"/>
        <v>Viljandi Lasteaed Mängupesa</v>
      </c>
      <c r="B143" s="321" t="str">
        <f t="shared" si="26"/>
        <v>32</v>
      </c>
      <c r="C143" s="321" t="str">
        <f t="shared" si="27"/>
        <v>3224</v>
      </c>
      <c r="D143" s="333" t="s">
        <v>1628</v>
      </c>
      <c r="E143" s="579" t="s">
        <v>968</v>
      </c>
      <c r="F143" s="324">
        <v>0</v>
      </c>
      <c r="G143" s="324">
        <v>0</v>
      </c>
      <c r="H143" s="324">
        <v>0</v>
      </c>
      <c r="I143" s="324">
        <v>0</v>
      </c>
      <c r="J143" s="324"/>
      <c r="K143" s="324">
        <f t="shared" si="38"/>
        <v>0</v>
      </c>
      <c r="L143" s="335"/>
    </row>
    <row r="144" spans="1:12" x14ac:dyDescent="0.2">
      <c r="A144" s="315" t="str">
        <f t="shared" si="25"/>
        <v>Viljandi Lasteaed Mängupesa</v>
      </c>
      <c r="B144" s="321"/>
      <c r="C144" s="321"/>
      <c r="D144" s="352" t="s">
        <v>157</v>
      </c>
      <c r="E144" s="354" t="s">
        <v>133</v>
      </c>
      <c r="F144" s="355">
        <f>SUM(F145:F150)</f>
        <v>766.23</v>
      </c>
      <c r="G144" s="355">
        <f t="shared" ref="G144:I144" si="41">SUM(G145:G150)</f>
        <v>0</v>
      </c>
      <c r="H144" s="355">
        <f t="shared" si="41"/>
        <v>0</v>
      </c>
      <c r="I144" s="355">
        <f t="shared" si="41"/>
        <v>0</v>
      </c>
      <c r="J144" s="355">
        <f>SUM(J145:J150)</f>
        <v>0</v>
      </c>
      <c r="K144" s="355">
        <f t="shared" si="38"/>
        <v>0</v>
      </c>
      <c r="L144" s="356"/>
    </row>
    <row r="145" spans="1:12" x14ac:dyDescent="0.2">
      <c r="A145" s="315" t="str">
        <f t="shared" si="25"/>
        <v>Viljandi Lasteaed Mängupesa</v>
      </c>
      <c r="B145" s="321" t="str">
        <f t="shared" si="26"/>
        <v>35</v>
      </c>
      <c r="C145" s="321" t="str">
        <f t="shared" si="27"/>
        <v>3500</v>
      </c>
      <c r="D145" s="333" t="s">
        <v>1596</v>
      </c>
      <c r="E145" s="334" t="s">
        <v>832</v>
      </c>
      <c r="F145" s="324">
        <v>0</v>
      </c>
      <c r="G145" s="324">
        <v>0</v>
      </c>
      <c r="H145" s="324">
        <v>0</v>
      </c>
      <c r="I145" s="324">
        <v>0</v>
      </c>
      <c r="J145" s="324"/>
      <c r="K145" s="324">
        <f t="shared" si="38"/>
        <v>0</v>
      </c>
      <c r="L145" s="335"/>
    </row>
    <row r="146" spans="1:12" x14ac:dyDescent="0.2">
      <c r="A146" s="315" t="str">
        <f t="shared" si="25"/>
        <v>Viljandi Lasteaed Mängupesa</v>
      </c>
      <c r="B146" s="321" t="str">
        <f t="shared" si="26"/>
        <v>35</v>
      </c>
      <c r="C146" s="321" t="str">
        <f t="shared" si="27"/>
        <v>3500</v>
      </c>
      <c r="D146" s="333" t="s">
        <v>1631</v>
      </c>
      <c r="E146" s="334" t="s">
        <v>833</v>
      </c>
      <c r="F146" s="324">
        <v>0</v>
      </c>
      <c r="G146" s="324">
        <v>0</v>
      </c>
      <c r="H146" s="324">
        <v>0</v>
      </c>
      <c r="I146" s="324">
        <v>0</v>
      </c>
      <c r="J146" s="324"/>
      <c r="K146" s="324">
        <f t="shared" si="38"/>
        <v>0</v>
      </c>
      <c r="L146" s="335"/>
    </row>
    <row r="147" spans="1:12" x14ac:dyDescent="0.2">
      <c r="A147" s="315" t="str">
        <f t="shared" si="25"/>
        <v>Viljandi Lasteaed Mängupesa</v>
      </c>
      <c r="B147" s="321" t="str">
        <f t="shared" si="26"/>
        <v>35</v>
      </c>
      <c r="C147" s="321" t="str">
        <f t="shared" si="27"/>
        <v>3500</v>
      </c>
      <c r="D147" s="333" t="s">
        <v>1597</v>
      </c>
      <c r="E147" s="334" t="s">
        <v>834</v>
      </c>
      <c r="F147" s="324">
        <v>0</v>
      </c>
      <c r="G147" s="324">
        <v>0</v>
      </c>
      <c r="H147" s="324">
        <v>0</v>
      </c>
      <c r="I147" s="324">
        <v>0</v>
      </c>
      <c r="J147" s="324"/>
      <c r="K147" s="324">
        <f t="shared" si="38"/>
        <v>0</v>
      </c>
      <c r="L147" s="335"/>
    </row>
    <row r="148" spans="1:12" x14ac:dyDescent="0.2">
      <c r="A148" s="315" t="str">
        <f t="shared" si="25"/>
        <v>Viljandi Lasteaed Mängupesa</v>
      </c>
      <c r="B148" s="321" t="str">
        <f t="shared" si="26"/>
        <v>35</v>
      </c>
      <c r="C148" s="321" t="str">
        <f t="shared" si="27"/>
        <v>3500</v>
      </c>
      <c r="D148" s="333" t="s">
        <v>1598</v>
      </c>
      <c r="E148" s="334" t="s">
        <v>835</v>
      </c>
      <c r="F148" s="324">
        <v>0</v>
      </c>
      <c r="G148" s="324">
        <v>0</v>
      </c>
      <c r="H148" s="324">
        <v>0</v>
      </c>
      <c r="I148" s="324">
        <v>0</v>
      </c>
      <c r="J148" s="324"/>
      <c r="K148" s="324">
        <f t="shared" si="38"/>
        <v>0</v>
      </c>
      <c r="L148" s="335"/>
    </row>
    <row r="149" spans="1:12" x14ac:dyDescent="0.2">
      <c r="A149" s="315" t="str">
        <f t="shared" si="25"/>
        <v>Viljandi Lasteaed Mängupesa</v>
      </c>
      <c r="B149" s="321" t="str">
        <f t="shared" si="26"/>
        <v>35</v>
      </c>
      <c r="C149" s="321" t="str">
        <f t="shared" si="27"/>
        <v>3500</v>
      </c>
      <c r="D149" s="333" t="s">
        <v>1607</v>
      </c>
      <c r="E149" s="334" t="s">
        <v>836</v>
      </c>
      <c r="F149" s="324">
        <v>766.23</v>
      </c>
      <c r="G149" s="324">
        <v>0</v>
      </c>
      <c r="H149" s="324">
        <v>0</v>
      </c>
      <c r="I149" s="324">
        <v>0</v>
      </c>
      <c r="J149" s="324"/>
      <c r="K149" s="324">
        <f t="shared" si="38"/>
        <v>0</v>
      </c>
      <c r="L149" s="335"/>
    </row>
    <row r="150" spans="1:12" x14ac:dyDescent="0.2">
      <c r="A150" s="315" t="str">
        <f t="shared" si="25"/>
        <v>Viljandi Lasteaed Mängupesa</v>
      </c>
      <c r="B150" s="321" t="str">
        <f t="shared" si="26"/>
        <v>35</v>
      </c>
      <c r="C150" s="321" t="str">
        <f t="shared" si="27"/>
        <v>3500</v>
      </c>
      <c r="D150" s="333" t="s">
        <v>1599</v>
      </c>
      <c r="E150" s="334" t="s">
        <v>837</v>
      </c>
      <c r="F150" s="324">
        <v>0</v>
      </c>
      <c r="G150" s="324">
        <v>0</v>
      </c>
      <c r="H150" s="324">
        <v>0</v>
      </c>
      <c r="I150" s="324">
        <v>0</v>
      </c>
      <c r="J150" s="324"/>
      <c r="K150" s="324">
        <f t="shared" si="38"/>
        <v>0</v>
      </c>
      <c r="L150" s="335"/>
    </row>
    <row r="151" spans="1:12" x14ac:dyDescent="0.2">
      <c r="A151" s="315" t="str">
        <f t="shared" si="25"/>
        <v>Viljandi Lasteaed Mängupesa</v>
      </c>
      <c r="B151" s="321"/>
      <c r="C151" s="321"/>
      <c r="D151" s="352" t="s">
        <v>158</v>
      </c>
      <c r="E151" s="354" t="s">
        <v>151</v>
      </c>
      <c r="F151" s="355">
        <f>SUM(F152:F152)</f>
        <v>0</v>
      </c>
      <c r="G151" s="355">
        <f t="shared" ref="G151:I151" si="42">SUM(G152:G152)</f>
        <v>0</v>
      </c>
      <c r="H151" s="355">
        <f t="shared" si="42"/>
        <v>0</v>
      </c>
      <c r="I151" s="355">
        <f t="shared" si="42"/>
        <v>0</v>
      </c>
      <c r="J151" s="355">
        <f>SUM(J152:J152)</f>
        <v>0</v>
      </c>
      <c r="K151" s="355">
        <f t="shared" si="38"/>
        <v>0</v>
      </c>
      <c r="L151" s="356"/>
    </row>
    <row r="152" spans="1:12" x14ac:dyDescent="0.2">
      <c r="A152" s="315" t="str">
        <f t="shared" si="25"/>
        <v>Viljandi Lasteaed Mängupesa</v>
      </c>
      <c r="B152" s="321" t="str">
        <f>LEFT(D152,2)</f>
        <v>38</v>
      </c>
      <c r="C152" s="321" t="str">
        <f>LEFT(D152,4)</f>
        <v>3888</v>
      </c>
      <c r="D152" s="333" t="s">
        <v>1600</v>
      </c>
      <c r="E152" s="334" t="s">
        <v>152</v>
      </c>
      <c r="F152" s="324">
        <v>0</v>
      </c>
      <c r="G152" s="324">
        <v>0</v>
      </c>
      <c r="H152" s="324">
        <v>0</v>
      </c>
      <c r="I152" s="324">
        <v>0</v>
      </c>
      <c r="J152" s="324"/>
      <c r="K152" s="324">
        <f t="shared" si="38"/>
        <v>0</v>
      </c>
      <c r="L152" s="335"/>
    </row>
    <row r="158" spans="1:12" x14ac:dyDescent="0.2">
      <c r="E158" s="305"/>
      <c r="F158" s="305"/>
      <c r="G158" s="305"/>
      <c r="H158" s="305"/>
      <c r="I158" s="305"/>
      <c r="J158" s="305"/>
      <c r="K158" s="305"/>
      <c r="L158" s="310"/>
    </row>
    <row r="166" spans="5:12" x14ac:dyDescent="0.2">
      <c r="E166" s="306"/>
      <c r="F166" s="306"/>
      <c r="G166" s="306"/>
      <c r="H166" s="306"/>
      <c r="I166" s="306"/>
      <c r="J166" s="306"/>
      <c r="K166" s="306"/>
      <c r="L166" s="309"/>
    </row>
    <row r="171" spans="5:12" x14ac:dyDescent="0.2">
      <c r="E171" s="306"/>
      <c r="F171" s="306"/>
      <c r="G171" s="306"/>
      <c r="H171" s="306"/>
      <c r="I171" s="306"/>
      <c r="J171" s="306"/>
      <c r="K171" s="306"/>
      <c r="L171" s="309"/>
    </row>
    <row r="176" spans="5:12" x14ac:dyDescent="0.2">
      <c r="E176" s="304"/>
      <c r="F176" s="304"/>
      <c r="G176" s="304"/>
      <c r="H176" s="304"/>
      <c r="I176" s="304"/>
      <c r="J176" s="304"/>
      <c r="K176" s="304"/>
      <c r="L176" s="309"/>
    </row>
  </sheetData>
  <printOptions gridLines="1"/>
  <pageMargins left="0.39370078740157483" right="0" top="0" bottom="0" header="0" footer="0"/>
  <pageSetup paperSize="9" scale="59" orientation="portrait" r:id="rId1"/>
  <headerFooter alignWithMargins="0">
    <oddFooter>&amp;A</oddFooter>
  </headerFooter>
  <rowBreaks count="1" manualBreakCount="1">
    <brk id="11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176"/>
  <sheetViews>
    <sheetView zoomScaleNormal="100" workbookViewId="0">
      <pane ySplit="2" topLeftCell="A75" activePane="bottomLeft" state="frozen"/>
      <selection activeCell="E91" sqref="E91"/>
      <selection pane="bottomLeft" activeCell="L3" sqref="L3"/>
    </sheetView>
  </sheetViews>
  <sheetFormatPr defaultRowHeight="12.75" x14ac:dyDescent="0.2"/>
  <cols>
    <col min="1" max="1" width="19.85546875" style="298" hidden="1" customWidth="1"/>
    <col min="2" max="2" width="3.28515625" style="298" hidden="1" customWidth="1"/>
    <col min="3" max="3" width="5" style="298" hidden="1" customWidth="1"/>
    <col min="4" max="4" width="10.28515625" style="299" customWidth="1"/>
    <col min="5" max="5" width="45.42578125" style="301" customWidth="1"/>
    <col min="6" max="9" width="10.85546875" style="301" customWidth="1"/>
    <col min="10" max="10" width="12.28515625" style="301" customWidth="1"/>
    <col min="11" max="11" width="10.85546875" style="301" customWidth="1"/>
    <col min="12" max="12" width="43" style="308" customWidth="1"/>
    <col min="13" max="16384" width="9.140625" style="298"/>
  </cols>
  <sheetData>
    <row r="1" spans="1:12" x14ac:dyDescent="0.2">
      <c r="E1" s="300" t="s">
        <v>951</v>
      </c>
      <c r="F1" s="298" t="s">
        <v>1632</v>
      </c>
      <c r="G1" s="300"/>
      <c r="H1" s="300"/>
      <c r="I1" s="300"/>
      <c r="J1" s="300"/>
      <c r="K1" s="300"/>
      <c r="L1" s="307"/>
    </row>
    <row r="2" spans="1:12" ht="54.75" x14ac:dyDescent="0.2">
      <c r="A2" s="358" t="s">
        <v>826</v>
      </c>
      <c r="B2" s="311" t="s">
        <v>827</v>
      </c>
      <c r="C2" s="311" t="s">
        <v>831</v>
      </c>
      <c r="D2" s="357" t="s">
        <v>830</v>
      </c>
      <c r="E2" s="312" t="s">
        <v>828</v>
      </c>
      <c r="F2" s="313" t="s">
        <v>848</v>
      </c>
      <c r="G2" s="313" t="s">
        <v>1553</v>
      </c>
      <c r="H2" s="313" t="s">
        <v>1634</v>
      </c>
      <c r="I2" s="313" t="s">
        <v>1633</v>
      </c>
      <c r="J2" s="656" t="s">
        <v>863</v>
      </c>
      <c r="K2" s="313" t="s">
        <v>1554</v>
      </c>
      <c r="L2" s="657" t="s">
        <v>849</v>
      </c>
    </row>
    <row r="3" spans="1:12" ht="13.5" x14ac:dyDescent="0.25">
      <c r="A3" s="315" t="str">
        <f t="shared" ref="A3:A75" si="0">+$E$1</f>
        <v>Viljandi Lasteaed Mesimumm</v>
      </c>
      <c r="B3" s="311"/>
      <c r="C3" s="311"/>
      <c r="D3" s="316" t="s">
        <v>187</v>
      </c>
      <c r="E3" s="317" t="s">
        <v>180</v>
      </c>
      <c r="F3" s="318">
        <f>SUM(F4:F8)</f>
        <v>865.56000000000006</v>
      </c>
      <c r="G3" s="318">
        <f t="shared" ref="G3:I3" si="1">SUM(G4:G8)</f>
        <v>1163.21</v>
      </c>
      <c r="H3" s="318">
        <f t="shared" si="1"/>
        <v>2457.8000000000002</v>
      </c>
      <c r="I3" s="318">
        <f t="shared" si="1"/>
        <v>2457.8000000000002</v>
      </c>
      <c r="J3" s="319">
        <f t="shared" ref="J3:K3" si="2">SUM(J4:J8)</f>
        <v>0</v>
      </c>
      <c r="K3" s="319">
        <f t="shared" si="2"/>
        <v>2457.8000000000002</v>
      </c>
      <c r="L3" s="320"/>
    </row>
    <row r="4" spans="1:12" x14ac:dyDescent="0.2">
      <c r="A4" s="315" t="str">
        <f t="shared" si="0"/>
        <v>Viljandi Lasteaed Mesimumm</v>
      </c>
      <c r="B4" s="321" t="str">
        <f>LEFT(D4,2)</f>
        <v>41</v>
      </c>
      <c r="C4" s="321" t="str">
        <f>LEFT(D4,4)</f>
        <v>4134</v>
      </c>
      <c r="D4" s="322" t="s">
        <v>1601</v>
      </c>
      <c r="E4" s="323" t="s">
        <v>178</v>
      </c>
      <c r="F4" s="324">
        <v>865.56000000000006</v>
      </c>
      <c r="G4" s="324">
        <v>1011.34</v>
      </c>
      <c r="H4" s="324">
        <v>1485</v>
      </c>
      <c r="I4" s="324">
        <v>1485</v>
      </c>
      <c r="J4" s="324"/>
      <c r="K4" s="324">
        <f t="shared" ref="K4:K8" si="3">+I4+J4</f>
        <v>1485</v>
      </c>
      <c r="L4" s="325"/>
    </row>
    <row r="5" spans="1:12" x14ac:dyDescent="0.2">
      <c r="A5" s="315" t="str">
        <f t="shared" si="0"/>
        <v>Viljandi Lasteaed Mesimumm</v>
      </c>
      <c r="B5" s="321" t="str">
        <f>LEFT(D5,2)</f>
        <v>41</v>
      </c>
      <c r="C5" s="321" t="str">
        <f>LEFT(D5,4)</f>
        <v>4134</v>
      </c>
      <c r="D5" s="322" t="s">
        <v>1608</v>
      </c>
      <c r="E5" s="323" t="s">
        <v>1625</v>
      </c>
      <c r="F5" s="324">
        <v>0</v>
      </c>
      <c r="G5" s="324">
        <v>151.87</v>
      </c>
      <c r="H5" s="324">
        <v>932.80000000000007</v>
      </c>
      <c r="I5" s="324">
        <v>932.80000000000007</v>
      </c>
      <c r="J5" s="324"/>
      <c r="K5" s="324">
        <f t="shared" si="3"/>
        <v>932.80000000000007</v>
      </c>
      <c r="L5" s="325"/>
    </row>
    <row r="6" spans="1:12" x14ac:dyDescent="0.2">
      <c r="A6" s="315"/>
      <c r="B6" s="321"/>
      <c r="C6" s="321"/>
      <c r="D6" s="322" t="s">
        <v>1131</v>
      </c>
      <c r="E6" s="323" t="s">
        <v>1656</v>
      </c>
      <c r="F6" s="324">
        <v>0</v>
      </c>
      <c r="G6" s="324">
        <v>0</v>
      </c>
      <c r="H6" s="324">
        <v>0</v>
      </c>
      <c r="I6" s="324">
        <v>0</v>
      </c>
      <c r="J6" s="324"/>
      <c r="K6" s="324">
        <f t="shared" si="3"/>
        <v>0</v>
      </c>
      <c r="L6" s="325"/>
    </row>
    <row r="7" spans="1:12" x14ac:dyDescent="0.2">
      <c r="A7" s="315" t="str">
        <f t="shared" si="0"/>
        <v>Viljandi Lasteaed Mesimumm</v>
      </c>
      <c r="B7" s="321" t="str">
        <f t="shared" ref="B7:B76" si="4">LEFT(D7,2)</f>
        <v>45</v>
      </c>
      <c r="C7" s="321" t="str">
        <f t="shared" ref="C7:C76" si="5">LEFT(D7,4)</f>
        <v>4500</v>
      </c>
      <c r="D7" s="322" t="s">
        <v>357</v>
      </c>
      <c r="E7" s="323" t="s">
        <v>358</v>
      </c>
      <c r="F7" s="324">
        <v>0</v>
      </c>
      <c r="G7" s="324">
        <v>0</v>
      </c>
      <c r="H7" s="324">
        <v>0</v>
      </c>
      <c r="I7" s="324">
        <v>0</v>
      </c>
      <c r="J7" s="324"/>
      <c r="K7" s="324">
        <f t="shared" si="3"/>
        <v>0</v>
      </c>
      <c r="L7" s="325"/>
    </row>
    <row r="8" spans="1:12" x14ac:dyDescent="0.2">
      <c r="A8" s="315"/>
      <c r="B8" s="321"/>
      <c r="C8" s="321"/>
      <c r="D8" s="322" t="s">
        <v>1072</v>
      </c>
      <c r="E8" s="323" t="s">
        <v>1651</v>
      </c>
      <c r="F8" s="324">
        <v>0</v>
      </c>
      <c r="G8" s="324">
        <v>0</v>
      </c>
      <c r="H8" s="324">
        <v>40</v>
      </c>
      <c r="I8" s="324">
        <v>40</v>
      </c>
      <c r="J8" s="324"/>
      <c r="K8" s="324">
        <f t="shared" si="3"/>
        <v>40</v>
      </c>
      <c r="L8" s="325"/>
    </row>
    <row r="9" spans="1:12" ht="13.5" x14ac:dyDescent="0.25">
      <c r="A9" s="315" t="str">
        <f t="shared" si="0"/>
        <v>Viljandi Lasteaed Mesimumm</v>
      </c>
      <c r="B9" s="321"/>
      <c r="C9" s="321"/>
      <c r="D9" s="326" t="s">
        <v>184</v>
      </c>
      <c r="E9" s="327" t="s">
        <v>183</v>
      </c>
      <c r="F9" s="319">
        <f t="shared" ref="F9:K9" si="6">F10+F17+F18+F19+F20+F21+F22+F26</f>
        <v>172762.85</v>
      </c>
      <c r="G9" s="319">
        <f t="shared" si="6"/>
        <v>179785.85</v>
      </c>
      <c r="H9" s="319">
        <f t="shared" si="6"/>
        <v>204768.19999999998</v>
      </c>
      <c r="I9" s="319">
        <f t="shared" si="6"/>
        <v>203862.19999999998</v>
      </c>
      <c r="J9" s="319">
        <f t="shared" si="6"/>
        <v>0</v>
      </c>
      <c r="K9" s="319">
        <f t="shared" si="6"/>
        <v>203862.19999999998</v>
      </c>
      <c r="L9" s="328"/>
    </row>
    <row r="10" spans="1:12" ht="25.5" x14ac:dyDescent="0.2">
      <c r="A10" s="315" t="str">
        <f t="shared" si="0"/>
        <v>Viljandi Lasteaed Mesimumm</v>
      </c>
      <c r="B10" s="321"/>
      <c r="C10" s="321"/>
      <c r="D10" s="329" t="s">
        <v>850</v>
      </c>
      <c r="E10" s="330" t="s">
        <v>360</v>
      </c>
      <c r="F10" s="331">
        <f>SUM(F11:F16)</f>
        <v>124275.20000000001</v>
      </c>
      <c r="G10" s="331">
        <f t="shared" ref="G10:I10" si="7">SUM(G11:G16)</f>
        <v>131556</v>
      </c>
      <c r="H10" s="331">
        <f t="shared" si="7"/>
        <v>150430</v>
      </c>
      <c r="I10" s="331">
        <f t="shared" si="7"/>
        <v>150430</v>
      </c>
      <c r="J10" s="331">
        <f t="shared" ref="J10" si="8">SUM(J11:J14)</f>
        <v>0</v>
      </c>
      <c r="K10" s="331">
        <f>SUM(K11:K16)</f>
        <v>150430</v>
      </c>
      <c r="L10" s="640" t="s">
        <v>1555</v>
      </c>
    </row>
    <row r="11" spans="1:12" x14ac:dyDescent="0.2">
      <c r="A11" s="315" t="str">
        <f t="shared" si="0"/>
        <v>Viljandi Lasteaed Mesimumm</v>
      </c>
      <c r="B11" s="321" t="str">
        <f t="shared" si="4"/>
        <v>50</v>
      </c>
      <c r="C11" s="321" t="str">
        <f t="shared" si="5"/>
        <v>5002</v>
      </c>
      <c r="D11" s="333" t="s">
        <v>361</v>
      </c>
      <c r="E11" s="334" t="s">
        <v>847</v>
      </c>
      <c r="F11" s="324">
        <v>63292.94</v>
      </c>
      <c r="G11" s="324">
        <v>0</v>
      </c>
      <c r="H11" s="324">
        <v>0</v>
      </c>
      <c r="I11" s="324">
        <v>0</v>
      </c>
      <c r="J11" s="324"/>
      <c r="K11" s="324">
        <f>SUM(I11:J11)</f>
        <v>0</v>
      </c>
      <c r="L11" s="335"/>
    </row>
    <row r="12" spans="1:12" x14ac:dyDescent="0.2">
      <c r="A12" s="315" t="str">
        <f t="shared" si="0"/>
        <v>Viljandi Lasteaed Mesimumm</v>
      </c>
      <c r="B12" s="321" t="str">
        <f t="shared" si="4"/>
        <v>50</v>
      </c>
      <c r="C12" s="321" t="str">
        <f t="shared" si="5"/>
        <v>5002</v>
      </c>
      <c r="D12" s="333" t="s">
        <v>363</v>
      </c>
      <c r="E12" s="334" t="s">
        <v>194</v>
      </c>
      <c r="F12" s="324">
        <v>60722.26</v>
      </c>
      <c r="G12" s="324">
        <v>131495</v>
      </c>
      <c r="H12" s="324">
        <v>150430</v>
      </c>
      <c r="I12" s="324">
        <v>150430</v>
      </c>
      <c r="J12" s="324"/>
      <c r="K12" s="324">
        <f t="shared" ref="K12:K76" si="9">SUM(I12:J12)</f>
        <v>150430</v>
      </c>
      <c r="L12" s="335"/>
    </row>
    <row r="13" spans="1:12" x14ac:dyDescent="0.2">
      <c r="A13" s="315" t="str">
        <f t="shared" si="0"/>
        <v>Viljandi Lasteaed Mesimumm</v>
      </c>
      <c r="B13" s="321" t="str">
        <f t="shared" si="4"/>
        <v>50</v>
      </c>
      <c r="C13" s="321" t="str">
        <f t="shared" si="5"/>
        <v>5002</v>
      </c>
      <c r="D13" s="333" t="s">
        <v>365</v>
      </c>
      <c r="E13" s="334" t="s">
        <v>328</v>
      </c>
      <c r="F13" s="324">
        <v>0</v>
      </c>
      <c r="G13" s="324">
        <v>0</v>
      </c>
      <c r="H13" s="324">
        <v>0</v>
      </c>
      <c r="I13" s="324">
        <v>0</v>
      </c>
      <c r="J13" s="324"/>
      <c r="K13" s="324">
        <f t="shared" si="9"/>
        <v>0</v>
      </c>
      <c r="L13" s="335"/>
    </row>
    <row r="14" spans="1:12" x14ac:dyDescent="0.2">
      <c r="A14" s="315" t="str">
        <f t="shared" si="0"/>
        <v>Viljandi Lasteaed Mesimumm</v>
      </c>
      <c r="B14" s="321" t="str">
        <f t="shared" si="4"/>
        <v>50</v>
      </c>
      <c r="C14" s="321" t="str">
        <f t="shared" si="5"/>
        <v>5002</v>
      </c>
      <c r="D14" s="333" t="s">
        <v>367</v>
      </c>
      <c r="E14" s="336" t="s">
        <v>368</v>
      </c>
      <c r="F14" s="324">
        <v>260</v>
      </c>
      <c r="G14" s="324">
        <v>61</v>
      </c>
      <c r="H14" s="324">
        <v>0</v>
      </c>
      <c r="I14" s="324">
        <v>0</v>
      </c>
      <c r="J14" s="324"/>
      <c r="K14" s="324">
        <f t="shared" si="9"/>
        <v>0</v>
      </c>
      <c r="L14" s="325"/>
    </row>
    <row r="15" spans="1:12" x14ac:dyDescent="0.2">
      <c r="A15" s="315"/>
      <c r="B15" s="321"/>
      <c r="C15" s="321"/>
      <c r="D15" s="333" t="s">
        <v>1602</v>
      </c>
      <c r="E15" s="336" t="s">
        <v>1652</v>
      </c>
      <c r="F15" s="324">
        <v>0</v>
      </c>
      <c r="G15" s="324">
        <v>0</v>
      </c>
      <c r="H15" s="324">
        <v>0</v>
      </c>
      <c r="I15" s="324">
        <v>0</v>
      </c>
      <c r="J15" s="324"/>
      <c r="K15" s="324">
        <f t="shared" si="9"/>
        <v>0</v>
      </c>
      <c r="L15" s="325"/>
    </row>
    <row r="16" spans="1:12" x14ac:dyDescent="0.2">
      <c r="A16" s="315"/>
      <c r="B16" s="321"/>
      <c r="C16" s="321"/>
      <c r="D16" s="333" t="s">
        <v>1621</v>
      </c>
      <c r="E16" s="336" t="s">
        <v>1653</v>
      </c>
      <c r="F16" s="324">
        <v>0</v>
      </c>
      <c r="G16" s="324">
        <v>0</v>
      </c>
      <c r="H16" s="324">
        <v>0</v>
      </c>
      <c r="I16" s="324">
        <v>0</v>
      </c>
      <c r="J16" s="324"/>
      <c r="K16" s="324">
        <f t="shared" si="9"/>
        <v>0</v>
      </c>
      <c r="L16" s="325"/>
    </row>
    <row r="17" spans="1:12" x14ac:dyDescent="0.2">
      <c r="A17" s="315" t="str">
        <f t="shared" si="0"/>
        <v>Viljandi Lasteaed Mesimumm</v>
      </c>
      <c r="B17" s="321" t="str">
        <f t="shared" si="4"/>
        <v>50</v>
      </c>
      <c r="C17" s="321" t="str">
        <f t="shared" si="5"/>
        <v>5005</v>
      </c>
      <c r="D17" s="322" t="s">
        <v>369</v>
      </c>
      <c r="E17" s="323" t="s">
        <v>370</v>
      </c>
      <c r="F17" s="324">
        <v>81.61</v>
      </c>
      <c r="G17" s="324">
        <v>0</v>
      </c>
      <c r="H17" s="324">
        <v>0</v>
      </c>
      <c r="I17" s="324">
        <v>0</v>
      </c>
      <c r="J17" s="324"/>
      <c r="K17" s="324">
        <f t="shared" si="9"/>
        <v>0</v>
      </c>
      <c r="L17" s="325"/>
    </row>
    <row r="18" spans="1:12" x14ac:dyDescent="0.2">
      <c r="A18" s="315" t="str">
        <f t="shared" si="0"/>
        <v>Viljandi Lasteaed Mesimumm</v>
      </c>
      <c r="B18" s="321" t="str">
        <f t="shared" si="4"/>
        <v>50</v>
      </c>
      <c r="C18" s="321" t="str">
        <f t="shared" si="5"/>
        <v>5051</v>
      </c>
      <c r="D18" s="322" t="s">
        <v>371</v>
      </c>
      <c r="E18" s="323" t="s">
        <v>202</v>
      </c>
      <c r="F18" s="324">
        <v>2937.47</v>
      </c>
      <c r="G18" s="324">
        <v>1886.02</v>
      </c>
      <c r="H18" s="324">
        <v>1896</v>
      </c>
      <c r="I18" s="324">
        <v>1358</v>
      </c>
      <c r="J18" s="324"/>
      <c r="K18" s="324">
        <f t="shared" si="9"/>
        <v>1358</v>
      </c>
      <c r="L18" s="325"/>
    </row>
    <row r="19" spans="1:12" x14ac:dyDescent="0.2">
      <c r="A19" s="315" t="str">
        <f t="shared" si="0"/>
        <v>Viljandi Lasteaed Mesimumm</v>
      </c>
      <c r="B19" s="321" t="str">
        <f t="shared" si="4"/>
        <v>50</v>
      </c>
      <c r="C19" s="321" t="str">
        <f t="shared" si="5"/>
        <v>5053</v>
      </c>
      <c r="D19" s="322" t="s">
        <v>372</v>
      </c>
      <c r="E19" s="323" t="s">
        <v>373</v>
      </c>
      <c r="F19" s="324">
        <v>0</v>
      </c>
      <c r="G19" s="324">
        <v>0</v>
      </c>
      <c r="H19" s="324">
        <v>0</v>
      </c>
      <c r="I19" s="324">
        <v>0</v>
      </c>
      <c r="J19" s="324"/>
      <c r="K19" s="324">
        <f t="shared" si="9"/>
        <v>0</v>
      </c>
      <c r="L19" s="325"/>
    </row>
    <row r="20" spans="1:12" x14ac:dyDescent="0.2">
      <c r="A20" s="315" t="str">
        <f t="shared" si="0"/>
        <v>Viljandi Lasteaed Mesimumm</v>
      </c>
      <c r="B20" s="321" t="str">
        <f t="shared" si="4"/>
        <v>50</v>
      </c>
      <c r="C20" s="321" t="str">
        <f t="shared" si="5"/>
        <v>5061</v>
      </c>
      <c r="D20" s="322" t="s">
        <v>374</v>
      </c>
      <c r="E20" s="323" t="s">
        <v>375</v>
      </c>
      <c r="F20" s="324">
        <v>1243.8300000000002</v>
      </c>
      <c r="G20" s="324">
        <v>786.13</v>
      </c>
      <c r="H20" s="324">
        <v>792</v>
      </c>
      <c r="I20" s="324">
        <v>567</v>
      </c>
      <c r="J20" s="324"/>
      <c r="K20" s="324">
        <f t="shared" si="9"/>
        <v>567</v>
      </c>
      <c r="L20" s="325"/>
    </row>
    <row r="21" spans="1:12" x14ac:dyDescent="0.2">
      <c r="A21" s="315" t="str">
        <f t="shared" si="0"/>
        <v>Viljandi Lasteaed Mesimumm</v>
      </c>
      <c r="B21" s="321" t="str">
        <f t="shared" si="4"/>
        <v>50</v>
      </c>
      <c r="C21" s="321" t="str">
        <f t="shared" si="5"/>
        <v>5062</v>
      </c>
      <c r="D21" s="322" t="s">
        <v>376</v>
      </c>
      <c r="E21" s="323" t="s">
        <v>377</v>
      </c>
      <c r="F21" s="324">
        <v>791.53000000000009</v>
      </c>
      <c r="G21" s="324">
        <v>500.25</v>
      </c>
      <c r="H21" s="324">
        <v>504</v>
      </c>
      <c r="I21" s="324">
        <v>361</v>
      </c>
      <c r="J21" s="324"/>
      <c r="K21" s="324">
        <f t="shared" si="9"/>
        <v>361</v>
      </c>
      <c r="L21" s="325"/>
    </row>
    <row r="22" spans="1:12" x14ac:dyDescent="0.2">
      <c r="A22" s="315" t="str">
        <f t="shared" si="0"/>
        <v>Viljandi Lasteaed Mesimumm</v>
      </c>
      <c r="B22" s="321"/>
      <c r="C22" s="321"/>
      <c r="D22" s="329" t="s">
        <v>851</v>
      </c>
      <c r="E22" s="330" t="s">
        <v>379</v>
      </c>
      <c r="F22" s="337">
        <f>SUM(F23:F25)</f>
        <v>41667.909999999996</v>
      </c>
      <c r="G22" s="337">
        <f t="shared" ref="G22:I22" si="10">SUM(G23:G25)</f>
        <v>43223.66</v>
      </c>
      <c r="H22" s="337">
        <f t="shared" si="10"/>
        <v>49641.9</v>
      </c>
      <c r="I22" s="337">
        <f t="shared" si="10"/>
        <v>49641.9</v>
      </c>
      <c r="J22" s="337">
        <f t="shared" ref="J22" si="11">SUM(J23:J24)</f>
        <v>0</v>
      </c>
      <c r="K22" s="337">
        <f>SUM(K23:K25)</f>
        <v>49641.9</v>
      </c>
      <c r="L22" s="332"/>
    </row>
    <row r="23" spans="1:12" x14ac:dyDescent="0.2">
      <c r="A23" s="315" t="str">
        <f t="shared" si="0"/>
        <v>Viljandi Lasteaed Mesimumm</v>
      </c>
      <c r="B23" s="321" t="str">
        <f t="shared" si="4"/>
        <v>50</v>
      </c>
      <c r="C23" s="321" t="str">
        <f t="shared" si="5"/>
        <v>5063</v>
      </c>
      <c r="D23" s="333" t="s">
        <v>380</v>
      </c>
      <c r="E23" s="334" t="s">
        <v>381</v>
      </c>
      <c r="F23" s="324">
        <v>0</v>
      </c>
      <c r="G23" s="324">
        <v>0</v>
      </c>
      <c r="H23" s="324">
        <f>SUM(H11+H15)*0.33</f>
        <v>0</v>
      </c>
      <c r="I23" s="324">
        <f>SUM(I11+I15)*0.33</f>
        <v>0</v>
      </c>
      <c r="J23" s="324"/>
      <c r="K23" s="324">
        <f t="shared" si="9"/>
        <v>0</v>
      </c>
      <c r="L23" s="335"/>
    </row>
    <row r="24" spans="1:12" x14ac:dyDescent="0.2">
      <c r="A24" s="315" t="str">
        <f t="shared" si="0"/>
        <v>Viljandi Lasteaed Mesimumm</v>
      </c>
      <c r="B24" s="321" t="str">
        <f t="shared" si="4"/>
        <v>50</v>
      </c>
      <c r="C24" s="321" t="str">
        <f t="shared" si="5"/>
        <v>5063</v>
      </c>
      <c r="D24" s="333" t="s">
        <v>382</v>
      </c>
      <c r="E24" s="334" t="s">
        <v>383</v>
      </c>
      <c r="F24" s="324">
        <v>41667.909999999996</v>
      </c>
      <c r="G24" s="324">
        <v>43223.66</v>
      </c>
      <c r="H24" s="324">
        <f>SUM(H12+H13+H14+H17)*0.33</f>
        <v>49641.9</v>
      </c>
      <c r="I24" s="324">
        <f>SUM(I12+I13+I14+I17)*0.33</f>
        <v>49641.9</v>
      </c>
      <c r="J24" s="324">
        <f t="shared" ref="J24" si="12">SUM(J10+J17)*0.33</f>
        <v>0</v>
      </c>
      <c r="K24" s="324">
        <f t="shared" si="9"/>
        <v>49641.9</v>
      </c>
      <c r="L24" s="335"/>
    </row>
    <row r="25" spans="1:12" x14ac:dyDescent="0.2">
      <c r="A25" s="315"/>
      <c r="B25" s="321"/>
      <c r="C25" s="321"/>
      <c r="D25" s="333" t="s">
        <v>1622</v>
      </c>
      <c r="E25" s="334" t="s">
        <v>1623</v>
      </c>
      <c r="F25" s="324">
        <v>0</v>
      </c>
      <c r="G25" s="324">
        <v>0</v>
      </c>
      <c r="H25" s="324">
        <f>SUM(H16*0.33)</f>
        <v>0</v>
      </c>
      <c r="I25" s="324">
        <f>SUM(I16*0.33)</f>
        <v>0</v>
      </c>
      <c r="J25" s="324"/>
      <c r="K25" s="324">
        <f t="shared" si="9"/>
        <v>0</v>
      </c>
      <c r="L25" s="335"/>
    </row>
    <row r="26" spans="1:12" x14ac:dyDescent="0.2">
      <c r="A26" s="315" t="str">
        <f t="shared" si="0"/>
        <v>Viljandi Lasteaed Mesimumm</v>
      </c>
      <c r="B26" s="321"/>
      <c r="C26" s="321"/>
      <c r="D26" s="329" t="s">
        <v>852</v>
      </c>
      <c r="E26" s="330" t="s">
        <v>385</v>
      </c>
      <c r="F26" s="337">
        <f>SUM(F27:F29)</f>
        <v>1765.3</v>
      </c>
      <c r="G26" s="337">
        <f t="shared" ref="G26:I26" si="13">SUM(G27:G29)</f>
        <v>1833.79</v>
      </c>
      <c r="H26" s="337">
        <f t="shared" si="13"/>
        <v>1504.3</v>
      </c>
      <c r="I26" s="337">
        <f t="shared" si="13"/>
        <v>1504.3</v>
      </c>
      <c r="J26" s="337">
        <f t="shared" ref="J26" si="14">SUM(J27:J28)</f>
        <v>0</v>
      </c>
      <c r="K26" s="337">
        <f>SUM(K27:K29)</f>
        <v>1504.3</v>
      </c>
      <c r="L26" s="332"/>
    </row>
    <row r="27" spans="1:12" x14ac:dyDescent="0.2">
      <c r="A27" s="315" t="str">
        <f t="shared" si="0"/>
        <v>Viljandi Lasteaed Mesimumm</v>
      </c>
      <c r="B27" s="321" t="str">
        <f t="shared" si="4"/>
        <v>50</v>
      </c>
      <c r="C27" s="321" t="str">
        <f t="shared" si="5"/>
        <v>5064</v>
      </c>
      <c r="D27" s="333" t="s">
        <v>386</v>
      </c>
      <c r="E27" s="334" t="s">
        <v>1654</v>
      </c>
      <c r="F27" s="324">
        <v>0</v>
      </c>
      <c r="G27" s="324">
        <v>0</v>
      </c>
      <c r="H27" s="324">
        <f>SUM(H11+H15)*0.01</f>
        <v>0</v>
      </c>
      <c r="I27" s="324">
        <v>0</v>
      </c>
      <c r="J27" s="324"/>
      <c r="K27" s="324">
        <f t="shared" si="9"/>
        <v>0</v>
      </c>
      <c r="L27" s="335"/>
    </row>
    <row r="28" spans="1:12" x14ac:dyDescent="0.2">
      <c r="A28" s="315" t="str">
        <f t="shared" si="0"/>
        <v>Viljandi Lasteaed Mesimumm</v>
      </c>
      <c r="B28" s="321" t="str">
        <f t="shared" si="4"/>
        <v>50</v>
      </c>
      <c r="C28" s="321" t="str">
        <f t="shared" si="5"/>
        <v>5064</v>
      </c>
      <c r="D28" s="333" t="s">
        <v>388</v>
      </c>
      <c r="E28" s="334" t="s">
        <v>389</v>
      </c>
      <c r="F28" s="324">
        <v>1765.3</v>
      </c>
      <c r="G28" s="324">
        <v>1833.79</v>
      </c>
      <c r="H28" s="324">
        <f>SUM(H12+H13+H14+H17)*0.01</f>
        <v>1504.3</v>
      </c>
      <c r="I28" s="324">
        <f>SUM(I12+I13+I14+I17)*0.01</f>
        <v>1504.3</v>
      </c>
      <c r="J28" s="324">
        <f t="shared" ref="J28" si="15">SUM(J10+J17)*0.01</f>
        <v>0</v>
      </c>
      <c r="K28" s="324">
        <f t="shared" si="9"/>
        <v>1504.3</v>
      </c>
      <c r="L28" s="335"/>
    </row>
    <row r="29" spans="1:12" x14ac:dyDescent="0.2">
      <c r="A29" s="315"/>
      <c r="B29" s="321"/>
      <c r="C29" s="321"/>
      <c r="D29" s="333" t="s">
        <v>1624</v>
      </c>
      <c r="E29" s="334" t="s">
        <v>1655</v>
      </c>
      <c r="F29" s="324">
        <v>0</v>
      </c>
      <c r="G29" s="324">
        <v>0</v>
      </c>
      <c r="H29" s="324">
        <f>SUM(H16*0.01)</f>
        <v>0</v>
      </c>
      <c r="I29" s="324">
        <v>0</v>
      </c>
      <c r="J29" s="324"/>
      <c r="K29" s="324">
        <f t="shared" si="9"/>
        <v>0</v>
      </c>
      <c r="L29" s="335"/>
    </row>
    <row r="30" spans="1:12" s="301" customFormat="1" ht="13.5" x14ac:dyDescent="0.25">
      <c r="A30" s="315" t="str">
        <f t="shared" si="0"/>
        <v>Viljandi Lasteaed Mesimumm</v>
      </c>
      <c r="B30" s="321"/>
      <c r="C30" s="321"/>
      <c r="D30" s="326" t="s">
        <v>186</v>
      </c>
      <c r="E30" s="327" t="s">
        <v>185</v>
      </c>
      <c r="F30" s="319">
        <f>F31+F41+F44+F48+F59+F65+F72+F79+F86+F87+F88+F92+F93+F99+F100+F103+F104</f>
        <v>58283.65</v>
      </c>
      <c r="G30" s="319">
        <v>64869.93</v>
      </c>
      <c r="H30" s="319">
        <f t="shared" ref="H30:J30" si="16">H31+H41+H44+H48+H59+H65+H72+H79+H86+H87+H88+H92+H93+H99+H101+H103+H104</f>
        <v>77165.75</v>
      </c>
      <c r="I30" s="319">
        <f t="shared" si="16"/>
        <v>73662.633949999989</v>
      </c>
      <c r="J30" s="319">
        <f t="shared" si="16"/>
        <v>0</v>
      </c>
      <c r="K30" s="319">
        <f t="shared" si="9"/>
        <v>73662.633949999989</v>
      </c>
      <c r="L30" s="328"/>
    </row>
    <row r="31" spans="1:12" ht="13.5" x14ac:dyDescent="0.25">
      <c r="A31" s="315" t="str">
        <f t="shared" si="0"/>
        <v>Viljandi Lasteaed Mesimumm</v>
      </c>
      <c r="B31" s="321"/>
      <c r="C31" s="321"/>
      <c r="D31" s="329" t="s">
        <v>853</v>
      </c>
      <c r="E31" s="330" t="s">
        <v>391</v>
      </c>
      <c r="F31" s="337">
        <f t="shared" ref="F31:J31" si="17">SUM(F32:F40)</f>
        <v>1499.81</v>
      </c>
      <c r="G31" s="337">
        <f t="shared" si="17"/>
        <v>1585.8500000000001</v>
      </c>
      <c r="H31" s="337">
        <f t="shared" si="17"/>
        <v>2076</v>
      </c>
      <c r="I31" s="337">
        <f t="shared" si="17"/>
        <v>1634.1299999999999</v>
      </c>
      <c r="J31" s="337">
        <f t="shared" si="17"/>
        <v>0</v>
      </c>
      <c r="K31" s="319">
        <f t="shared" si="9"/>
        <v>1634.1299999999999</v>
      </c>
      <c r="L31" s="332"/>
    </row>
    <row r="32" spans="1:12" x14ac:dyDescent="0.2">
      <c r="A32" s="315" t="str">
        <f t="shared" si="0"/>
        <v>Viljandi Lasteaed Mesimumm</v>
      </c>
      <c r="B32" s="321" t="str">
        <f t="shared" si="4"/>
        <v>55</v>
      </c>
      <c r="C32" s="321" t="str">
        <f t="shared" si="5"/>
        <v>5500</v>
      </c>
      <c r="D32" s="333" t="s">
        <v>392</v>
      </c>
      <c r="E32" s="334" t="s">
        <v>393</v>
      </c>
      <c r="F32" s="324">
        <v>283.66999999999996</v>
      </c>
      <c r="G32" s="324">
        <v>414.75</v>
      </c>
      <c r="H32" s="324">
        <v>442</v>
      </c>
      <c r="I32" s="324">
        <v>192.95999999999998</v>
      </c>
      <c r="J32" s="324"/>
      <c r="K32" s="324">
        <f t="shared" si="9"/>
        <v>192.95999999999998</v>
      </c>
      <c r="L32" s="335"/>
    </row>
    <row r="33" spans="1:12" x14ac:dyDescent="0.2">
      <c r="A33" s="315" t="str">
        <f t="shared" si="0"/>
        <v>Viljandi Lasteaed Mesimumm</v>
      </c>
      <c r="B33" s="321" t="str">
        <f t="shared" si="4"/>
        <v>55</v>
      </c>
      <c r="C33" s="321" t="str">
        <f t="shared" si="5"/>
        <v>5500</v>
      </c>
      <c r="D33" s="333" t="s">
        <v>394</v>
      </c>
      <c r="E33" s="334" t="s">
        <v>395</v>
      </c>
      <c r="F33" s="324">
        <v>197.83</v>
      </c>
      <c r="G33" s="324">
        <v>315.95999999999998</v>
      </c>
      <c r="H33" s="324">
        <v>190</v>
      </c>
      <c r="I33" s="324">
        <v>190.95</v>
      </c>
      <c r="J33" s="324"/>
      <c r="K33" s="324">
        <f t="shared" si="9"/>
        <v>190.95</v>
      </c>
      <c r="L33" s="335"/>
    </row>
    <row r="34" spans="1:12" x14ac:dyDescent="0.2">
      <c r="A34" s="315" t="str">
        <f t="shared" si="0"/>
        <v>Viljandi Lasteaed Mesimumm</v>
      </c>
      <c r="B34" s="321" t="str">
        <f t="shared" si="4"/>
        <v>55</v>
      </c>
      <c r="C34" s="321" t="str">
        <f t="shared" si="5"/>
        <v>5500</v>
      </c>
      <c r="D34" s="333" t="s">
        <v>396</v>
      </c>
      <c r="E34" s="334" t="s">
        <v>397</v>
      </c>
      <c r="F34" s="324">
        <v>0</v>
      </c>
      <c r="G34" s="324">
        <v>168.94</v>
      </c>
      <c r="H34" s="324">
        <v>150</v>
      </c>
      <c r="I34" s="324">
        <v>126.62999999999998</v>
      </c>
      <c r="J34" s="324"/>
      <c r="K34" s="324">
        <f t="shared" si="9"/>
        <v>126.62999999999998</v>
      </c>
      <c r="L34" s="335"/>
    </row>
    <row r="35" spans="1:12" x14ac:dyDescent="0.2">
      <c r="A35" s="315" t="str">
        <f t="shared" si="0"/>
        <v>Viljandi Lasteaed Mesimumm</v>
      </c>
      <c r="B35" s="321" t="str">
        <f t="shared" si="4"/>
        <v>55</v>
      </c>
      <c r="C35" s="321" t="str">
        <f t="shared" si="5"/>
        <v>5500</v>
      </c>
      <c r="D35" s="333" t="s">
        <v>398</v>
      </c>
      <c r="E35" s="334" t="s">
        <v>399</v>
      </c>
      <c r="F35" s="324">
        <v>1004.78</v>
      </c>
      <c r="G35" s="324">
        <v>686.2</v>
      </c>
      <c r="H35" s="324">
        <v>1087</v>
      </c>
      <c r="I35" s="324">
        <v>1092.4349999999999</v>
      </c>
      <c r="J35" s="324"/>
      <c r="K35" s="324">
        <f t="shared" si="9"/>
        <v>1092.4349999999999</v>
      </c>
      <c r="L35" s="335"/>
    </row>
    <row r="36" spans="1:12" x14ac:dyDescent="0.2">
      <c r="A36" s="315" t="str">
        <f t="shared" si="0"/>
        <v>Viljandi Lasteaed Mesimumm</v>
      </c>
      <c r="B36" s="321" t="str">
        <f t="shared" si="4"/>
        <v>55</v>
      </c>
      <c r="C36" s="321" t="str">
        <f t="shared" si="5"/>
        <v>5500</v>
      </c>
      <c r="D36" s="333" t="s">
        <v>400</v>
      </c>
      <c r="E36" s="334" t="s">
        <v>401</v>
      </c>
      <c r="F36" s="324">
        <v>13.530000000000001</v>
      </c>
      <c r="G36" s="324">
        <v>0</v>
      </c>
      <c r="H36" s="324">
        <v>31</v>
      </c>
      <c r="I36" s="324">
        <v>31.154999999999998</v>
      </c>
      <c r="J36" s="324"/>
      <c r="K36" s="324">
        <f t="shared" si="9"/>
        <v>31.154999999999998</v>
      </c>
      <c r="L36" s="335"/>
    </row>
    <row r="37" spans="1:12" x14ac:dyDescent="0.2">
      <c r="A37" s="315" t="str">
        <f t="shared" si="0"/>
        <v>Viljandi Lasteaed Mesimumm</v>
      </c>
      <c r="B37" s="321" t="str">
        <f t="shared" si="4"/>
        <v>55</v>
      </c>
      <c r="C37" s="321" t="str">
        <f t="shared" si="5"/>
        <v>5500</v>
      </c>
      <c r="D37" s="333" t="s">
        <v>402</v>
      </c>
      <c r="E37" s="334" t="s">
        <v>403</v>
      </c>
      <c r="F37" s="324">
        <v>0</v>
      </c>
      <c r="G37" s="324">
        <v>0</v>
      </c>
      <c r="H37" s="324">
        <v>0</v>
      </c>
      <c r="I37" s="324">
        <v>0</v>
      </c>
      <c r="J37" s="324"/>
      <c r="K37" s="324">
        <f t="shared" si="9"/>
        <v>0</v>
      </c>
      <c r="L37" s="335"/>
    </row>
    <row r="38" spans="1:12" x14ac:dyDescent="0.2">
      <c r="A38" s="315" t="str">
        <f t="shared" si="0"/>
        <v>Viljandi Lasteaed Mesimumm</v>
      </c>
      <c r="B38" s="321" t="str">
        <f t="shared" si="4"/>
        <v>55</v>
      </c>
      <c r="C38" s="321" t="str">
        <f t="shared" si="5"/>
        <v>5500</v>
      </c>
      <c r="D38" s="333" t="s">
        <v>404</v>
      </c>
      <c r="E38" s="334" t="s">
        <v>405</v>
      </c>
      <c r="F38" s="324">
        <v>0</v>
      </c>
      <c r="G38" s="324">
        <v>0</v>
      </c>
      <c r="H38" s="324">
        <v>33</v>
      </c>
      <c r="I38" s="324">
        <v>0</v>
      </c>
      <c r="J38" s="324"/>
      <c r="K38" s="324">
        <f t="shared" si="9"/>
        <v>0</v>
      </c>
      <c r="L38" s="335"/>
    </row>
    <row r="39" spans="1:12" x14ac:dyDescent="0.2">
      <c r="A39" s="315" t="str">
        <f t="shared" si="0"/>
        <v>Viljandi Lasteaed Mesimumm</v>
      </c>
      <c r="B39" s="321" t="str">
        <f t="shared" si="4"/>
        <v>55</v>
      </c>
      <c r="C39" s="321" t="str">
        <f t="shared" si="5"/>
        <v>5500</v>
      </c>
      <c r="D39" s="333" t="s">
        <v>406</v>
      </c>
      <c r="E39" s="334" t="s">
        <v>846</v>
      </c>
      <c r="F39" s="324">
        <v>0</v>
      </c>
      <c r="G39" s="324">
        <v>0</v>
      </c>
      <c r="H39" s="324">
        <v>15</v>
      </c>
      <c r="I39" s="324">
        <v>0</v>
      </c>
      <c r="J39" s="324"/>
      <c r="K39" s="324">
        <f t="shared" si="9"/>
        <v>0</v>
      </c>
      <c r="L39" s="335"/>
    </row>
    <row r="40" spans="1:12" x14ac:dyDescent="0.2">
      <c r="A40" s="315" t="str">
        <f t="shared" si="0"/>
        <v>Viljandi Lasteaed Mesimumm</v>
      </c>
      <c r="B40" s="321" t="str">
        <f t="shared" si="4"/>
        <v>55</v>
      </c>
      <c r="C40" s="321" t="str">
        <f t="shared" si="5"/>
        <v>5500</v>
      </c>
      <c r="D40" s="333" t="s">
        <v>408</v>
      </c>
      <c r="E40" s="334" t="s">
        <v>409</v>
      </c>
      <c r="F40" s="324">
        <v>0</v>
      </c>
      <c r="G40" s="324">
        <v>0</v>
      </c>
      <c r="H40" s="324">
        <v>128</v>
      </c>
      <c r="I40" s="324">
        <v>0</v>
      </c>
      <c r="J40" s="324"/>
      <c r="K40" s="324">
        <f t="shared" si="9"/>
        <v>0</v>
      </c>
      <c r="L40" s="335"/>
    </row>
    <row r="41" spans="1:12" x14ac:dyDescent="0.2">
      <c r="A41" s="315" t="str">
        <f t="shared" si="0"/>
        <v>Viljandi Lasteaed Mesimumm</v>
      </c>
      <c r="B41" s="321"/>
      <c r="C41" s="321"/>
      <c r="D41" s="329" t="s">
        <v>854</v>
      </c>
      <c r="E41" s="330" t="s">
        <v>411</v>
      </c>
      <c r="F41" s="337">
        <f t="shared" ref="F41:J41" si="18">SUM(F42:F43)</f>
        <v>0</v>
      </c>
      <c r="G41" s="337">
        <v>0</v>
      </c>
      <c r="H41" s="337">
        <f>SUM(H42:H43)</f>
        <v>0</v>
      </c>
      <c r="I41" s="337">
        <f>SUM(I42:I43)</f>
        <v>0</v>
      </c>
      <c r="J41" s="337">
        <f t="shared" si="18"/>
        <v>0</v>
      </c>
      <c r="K41" s="337">
        <f t="shared" si="9"/>
        <v>0</v>
      </c>
      <c r="L41" s="332"/>
    </row>
    <row r="42" spans="1:12" x14ac:dyDescent="0.2">
      <c r="A42" s="315" t="str">
        <f t="shared" si="0"/>
        <v>Viljandi Lasteaed Mesimumm</v>
      </c>
      <c r="B42" s="321" t="str">
        <f t="shared" si="4"/>
        <v>55</v>
      </c>
      <c r="C42" s="321" t="str">
        <f t="shared" si="5"/>
        <v>5503</v>
      </c>
      <c r="D42" s="333" t="s">
        <v>412</v>
      </c>
      <c r="E42" s="334" t="s">
        <v>413</v>
      </c>
      <c r="F42" s="324">
        <v>0</v>
      </c>
      <c r="G42" s="324">
        <v>0</v>
      </c>
      <c r="H42" s="324">
        <v>0</v>
      </c>
      <c r="I42" s="324">
        <v>0</v>
      </c>
      <c r="J42" s="324"/>
      <c r="K42" s="324">
        <f t="shared" si="9"/>
        <v>0</v>
      </c>
      <c r="L42" s="335"/>
    </row>
    <row r="43" spans="1:12" x14ac:dyDescent="0.2">
      <c r="A43" s="315" t="str">
        <f t="shared" si="0"/>
        <v>Viljandi Lasteaed Mesimumm</v>
      </c>
      <c r="B43" s="321" t="str">
        <f t="shared" si="4"/>
        <v>55</v>
      </c>
      <c r="C43" s="321" t="str">
        <f t="shared" si="5"/>
        <v>5503</v>
      </c>
      <c r="D43" s="333" t="s">
        <v>414</v>
      </c>
      <c r="E43" s="334" t="s">
        <v>415</v>
      </c>
      <c r="F43" s="324">
        <v>0</v>
      </c>
      <c r="G43" s="324">
        <v>0</v>
      </c>
      <c r="H43" s="324">
        <v>0</v>
      </c>
      <c r="I43" s="324">
        <v>0</v>
      </c>
      <c r="J43" s="324"/>
      <c r="K43" s="324">
        <f t="shared" si="9"/>
        <v>0</v>
      </c>
      <c r="L43" s="335"/>
    </row>
    <row r="44" spans="1:12" x14ac:dyDescent="0.2">
      <c r="A44" s="315" t="str">
        <f t="shared" si="0"/>
        <v>Viljandi Lasteaed Mesimumm</v>
      </c>
      <c r="B44" s="321"/>
      <c r="C44" s="321"/>
      <c r="D44" s="329" t="s">
        <v>855</v>
      </c>
      <c r="E44" s="330" t="s">
        <v>417</v>
      </c>
      <c r="F44" s="337">
        <f t="shared" ref="F44:J44" si="19">SUM(F45:F47)</f>
        <v>1876.73</v>
      </c>
      <c r="G44" s="337">
        <f t="shared" si="19"/>
        <v>1477.9099999999999</v>
      </c>
      <c r="H44" s="337">
        <f t="shared" si="19"/>
        <v>1850.8</v>
      </c>
      <c r="I44" s="337">
        <f t="shared" si="19"/>
        <v>890.31</v>
      </c>
      <c r="J44" s="337">
        <f t="shared" si="19"/>
        <v>0</v>
      </c>
      <c r="K44" s="337">
        <f t="shared" si="9"/>
        <v>890.31</v>
      </c>
      <c r="L44" s="332"/>
    </row>
    <row r="45" spans="1:12" x14ac:dyDescent="0.2">
      <c r="A45" s="315" t="str">
        <f t="shared" si="0"/>
        <v>Viljandi Lasteaed Mesimumm</v>
      </c>
      <c r="B45" s="321" t="str">
        <f t="shared" si="4"/>
        <v>55</v>
      </c>
      <c r="C45" s="321" t="str">
        <f t="shared" si="5"/>
        <v>5504</v>
      </c>
      <c r="D45" s="333" t="s">
        <v>418</v>
      </c>
      <c r="E45" s="334" t="s">
        <v>419</v>
      </c>
      <c r="F45" s="324">
        <v>0</v>
      </c>
      <c r="G45" s="324">
        <v>0</v>
      </c>
      <c r="H45" s="324">
        <v>961.8</v>
      </c>
      <c r="I45" s="324">
        <v>0</v>
      </c>
      <c r="J45" s="324"/>
      <c r="K45" s="324">
        <f t="shared" si="9"/>
        <v>0</v>
      </c>
      <c r="L45" s="335"/>
    </row>
    <row r="46" spans="1:12" x14ac:dyDescent="0.2">
      <c r="A46" s="315" t="str">
        <f t="shared" si="0"/>
        <v>Viljandi Lasteaed Mesimumm</v>
      </c>
      <c r="B46" s="321" t="str">
        <f t="shared" si="4"/>
        <v>55</v>
      </c>
      <c r="C46" s="321" t="str">
        <f t="shared" si="5"/>
        <v>5504</v>
      </c>
      <c r="D46" s="333" t="s">
        <v>420</v>
      </c>
      <c r="E46" s="334" t="s">
        <v>421</v>
      </c>
      <c r="F46" s="324">
        <v>1565.75</v>
      </c>
      <c r="G46" s="324">
        <v>1308.8</v>
      </c>
      <c r="H46" s="324">
        <v>627</v>
      </c>
      <c r="I46" s="324">
        <v>627</v>
      </c>
      <c r="J46" s="324"/>
      <c r="K46" s="324">
        <f t="shared" si="9"/>
        <v>627</v>
      </c>
      <c r="L46" s="335"/>
    </row>
    <row r="47" spans="1:12" x14ac:dyDescent="0.2">
      <c r="A47" s="315" t="str">
        <f t="shared" si="0"/>
        <v>Viljandi Lasteaed Mesimumm</v>
      </c>
      <c r="B47" s="321" t="str">
        <f t="shared" si="4"/>
        <v>55</v>
      </c>
      <c r="C47" s="321" t="str">
        <f t="shared" si="5"/>
        <v>5504</v>
      </c>
      <c r="D47" s="333" t="s">
        <v>422</v>
      </c>
      <c r="E47" s="334" t="s">
        <v>423</v>
      </c>
      <c r="F47" s="324">
        <v>310.98</v>
      </c>
      <c r="G47" s="324">
        <v>169.11</v>
      </c>
      <c r="H47" s="324">
        <v>262</v>
      </c>
      <c r="I47" s="324">
        <v>263.30999999999995</v>
      </c>
      <c r="J47" s="324"/>
      <c r="K47" s="324">
        <f t="shared" si="9"/>
        <v>263.30999999999995</v>
      </c>
      <c r="L47" s="335"/>
    </row>
    <row r="48" spans="1:12" x14ac:dyDescent="0.2">
      <c r="A48" s="315" t="str">
        <f t="shared" si="0"/>
        <v>Viljandi Lasteaed Mesimumm</v>
      </c>
      <c r="B48" s="321"/>
      <c r="C48" s="321"/>
      <c r="D48" s="329" t="s">
        <v>856</v>
      </c>
      <c r="E48" s="330" t="s">
        <v>425</v>
      </c>
      <c r="F48" s="337">
        <f>SUM(F49:F58)</f>
        <v>34730.380000000005</v>
      </c>
      <c r="G48" s="337">
        <f t="shared" ref="G48:I48" si="20">SUM(G49:G58)</f>
        <v>38759.47</v>
      </c>
      <c r="H48" s="337">
        <f t="shared" si="20"/>
        <v>43620.58</v>
      </c>
      <c r="I48" s="337">
        <f t="shared" si="20"/>
        <v>42870.052099999994</v>
      </c>
      <c r="J48" s="337">
        <f>SUM(J50:J58)</f>
        <v>0</v>
      </c>
      <c r="K48" s="337">
        <f t="shared" si="9"/>
        <v>42870.052099999994</v>
      </c>
      <c r="L48" s="332"/>
    </row>
    <row r="49" spans="1:12" x14ac:dyDescent="0.2">
      <c r="A49" s="315" t="str">
        <f t="shared" si="0"/>
        <v>Viljandi Lasteaed Mesimumm</v>
      </c>
      <c r="B49" s="321" t="str">
        <f t="shared" si="4"/>
        <v>55</v>
      </c>
      <c r="C49" s="321" t="str">
        <f t="shared" si="5"/>
        <v>5511</v>
      </c>
      <c r="D49" s="338" t="s">
        <v>253</v>
      </c>
      <c r="E49" s="339" t="s">
        <v>254</v>
      </c>
      <c r="F49" s="324">
        <v>470.4</v>
      </c>
      <c r="G49" s="324">
        <v>0</v>
      </c>
      <c r="H49" s="324">
        <v>2400</v>
      </c>
      <c r="I49" s="324">
        <v>2411.9999999999995</v>
      </c>
      <c r="J49" s="324"/>
      <c r="K49" s="324">
        <f t="shared" si="9"/>
        <v>2411.9999999999995</v>
      </c>
      <c r="L49" s="340"/>
    </row>
    <row r="50" spans="1:12" x14ac:dyDescent="0.2">
      <c r="A50" s="315" t="str">
        <f t="shared" si="0"/>
        <v>Viljandi Lasteaed Mesimumm</v>
      </c>
      <c r="B50" s="321" t="str">
        <f t="shared" si="4"/>
        <v>55</v>
      </c>
      <c r="C50" s="321" t="str">
        <f t="shared" si="5"/>
        <v>5511</v>
      </c>
      <c r="D50" s="333" t="s">
        <v>426</v>
      </c>
      <c r="E50" s="334" t="s">
        <v>427</v>
      </c>
      <c r="F50" s="324">
        <v>14197.549999999997</v>
      </c>
      <c r="G50" s="324">
        <v>16814.650000000001</v>
      </c>
      <c r="H50" s="324">
        <v>17773.68</v>
      </c>
      <c r="I50" s="324">
        <v>17773.68</v>
      </c>
      <c r="J50" s="324"/>
      <c r="K50" s="324">
        <f t="shared" si="9"/>
        <v>17773.68</v>
      </c>
      <c r="L50" s="335"/>
    </row>
    <row r="51" spans="1:12" x14ac:dyDescent="0.2">
      <c r="A51" s="315" t="str">
        <f t="shared" si="0"/>
        <v>Viljandi Lasteaed Mesimumm</v>
      </c>
      <c r="B51" s="321" t="str">
        <f t="shared" si="4"/>
        <v>55</v>
      </c>
      <c r="C51" s="321" t="str">
        <f t="shared" si="5"/>
        <v>5511</v>
      </c>
      <c r="D51" s="333" t="s">
        <v>428</v>
      </c>
      <c r="E51" s="334" t="s">
        <v>2</v>
      </c>
      <c r="F51" s="324">
        <v>6164.99</v>
      </c>
      <c r="G51" s="324">
        <v>7146.15</v>
      </c>
      <c r="H51" s="324">
        <v>8896.0399999999991</v>
      </c>
      <c r="I51" s="324">
        <v>9162.9211999999989</v>
      </c>
      <c r="J51" s="324"/>
      <c r="K51" s="324">
        <f t="shared" si="9"/>
        <v>9162.9211999999989</v>
      </c>
      <c r="L51" s="335"/>
    </row>
    <row r="52" spans="1:12" x14ac:dyDescent="0.2">
      <c r="A52" s="315" t="str">
        <f t="shared" si="0"/>
        <v>Viljandi Lasteaed Mesimumm</v>
      </c>
      <c r="B52" s="321" t="str">
        <f t="shared" si="4"/>
        <v>55</v>
      </c>
      <c r="C52" s="321" t="str">
        <f t="shared" si="5"/>
        <v>5511</v>
      </c>
      <c r="D52" s="333" t="s">
        <v>3</v>
      </c>
      <c r="E52" s="334" t="s">
        <v>4</v>
      </c>
      <c r="F52" s="324">
        <v>1251.0600000000002</v>
      </c>
      <c r="G52" s="324">
        <v>1388.42</v>
      </c>
      <c r="H52" s="324">
        <v>1354.68</v>
      </c>
      <c r="I52" s="324">
        <v>1284.3899999999999</v>
      </c>
      <c r="J52" s="324"/>
      <c r="K52" s="324">
        <f t="shared" si="9"/>
        <v>1284.3899999999999</v>
      </c>
      <c r="L52" s="335"/>
    </row>
    <row r="53" spans="1:12" x14ac:dyDescent="0.2">
      <c r="A53" s="315" t="str">
        <f t="shared" si="0"/>
        <v>Viljandi Lasteaed Mesimumm</v>
      </c>
      <c r="B53" s="321" t="str">
        <f t="shared" si="4"/>
        <v>55</v>
      </c>
      <c r="C53" s="321" t="str">
        <f t="shared" si="5"/>
        <v>5511</v>
      </c>
      <c r="D53" s="333" t="s">
        <v>5</v>
      </c>
      <c r="E53" s="334" t="s">
        <v>6</v>
      </c>
      <c r="F53" s="324">
        <v>8739.35</v>
      </c>
      <c r="G53" s="324">
        <v>8288.91</v>
      </c>
      <c r="H53" s="324">
        <v>8940.18</v>
      </c>
      <c r="I53" s="324">
        <v>8080.3808999999992</v>
      </c>
      <c r="J53" s="324"/>
      <c r="K53" s="324">
        <f t="shared" si="9"/>
        <v>8080.3808999999992</v>
      </c>
      <c r="L53" s="335"/>
    </row>
    <row r="54" spans="1:12" x14ac:dyDescent="0.2">
      <c r="A54" s="315" t="str">
        <f t="shared" si="0"/>
        <v>Viljandi Lasteaed Mesimumm</v>
      </c>
      <c r="B54" s="321" t="str">
        <f t="shared" si="4"/>
        <v>55</v>
      </c>
      <c r="C54" s="321" t="str">
        <f t="shared" si="5"/>
        <v>5511</v>
      </c>
      <c r="D54" s="333" t="s">
        <v>7</v>
      </c>
      <c r="E54" s="334" t="s">
        <v>8</v>
      </c>
      <c r="F54" s="324">
        <v>2775.12</v>
      </c>
      <c r="G54" s="324">
        <v>2911.45</v>
      </c>
      <c r="H54" s="324">
        <v>3106</v>
      </c>
      <c r="I54" s="324">
        <v>3121.5299999999997</v>
      </c>
      <c r="J54" s="324"/>
      <c r="K54" s="324">
        <f t="shared" si="9"/>
        <v>3121.5299999999997</v>
      </c>
      <c r="L54" s="335"/>
    </row>
    <row r="55" spans="1:12" x14ac:dyDescent="0.2">
      <c r="A55" s="315" t="str">
        <f t="shared" si="0"/>
        <v>Viljandi Lasteaed Mesimumm</v>
      </c>
      <c r="B55" s="321" t="str">
        <f t="shared" si="4"/>
        <v>55</v>
      </c>
      <c r="C55" s="321" t="str">
        <f t="shared" si="5"/>
        <v>5511</v>
      </c>
      <c r="D55" s="333" t="s">
        <v>9</v>
      </c>
      <c r="E55" s="334" t="s">
        <v>10</v>
      </c>
      <c r="F55" s="324">
        <v>1131.9100000000001</v>
      </c>
      <c r="G55" s="324">
        <v>1153.8900000000001</v>
      </c>
      <c r="H55" s="324">
        <v>1030</v>
      </c>
      <c r="I55" s="324">
        <v>1035.1499999999999</v>
      </c>
      <c r="J55" s="324"/>
      <c r="K55" s="324">
        <f t="shared" si="9"/>
        <v>1035.1499999999999</v>
      </c>
      <c r="L55" s="335"/>
    </row>
    <row r="56" spans="1:12" x14ac:dyDescent="0.2">
      <c r="A56" s="315" t="str">
        <f t="shared" si="0"/>
        <v>Viljandi Lasteaed Mesimumm</v>
      </c>
      <c r="B56" s="321" t="str">
        <f t="shared" si="4"/>
        <v>55</v>
      </c>
      <c r="C56" s="321" t="str">
        <f t="shared" si="5"/>
        <v>5511</v>
      </c>
      <c r="D56" s="333" t="s">
        <v>11</v>
      </c>
      <c r="E56" s="334" t="s">
        <v>12</v>
      </c>
      <c r="F56" s="324">
        <v>0</v>
      </c>
      <c r="G56" s="324">
        <v>0</v>
      </c>
      <c r="H56" s="324">
        <v>0</v>
      </c>
      <c r="I56" s="324">
        <v>0</v>
      </c>
      <c r="J56" s="324"/>
      <c r="K56" s="324">
        <f t="shared" si="9"/>
        <v>0</v>
      </c>
      <c r="L56" s="335"/>
    </row>
    <row r="57" spans="1:12" x14ac:dyDescent="0.2">
      <c r="A57" s="315" t="str">
        <f t="shared" si="0"/>
        <v>Viljandi Lasteaed Mesimumm</v>
      </c>
      <c r="B57" s="321" t="str">
        <f t="shared" si="4"/>
        <v>55</v>
      </c>
      <c r="C57" s="321" t="str">
        <f t="shared" si="5"/>
        <v>5511</v>
      </c>
      <c r="D57" s="333" t="s">
        <v>13</v>
      </c>
      <c r="E57" s="334" t="s">
        <v>14</v>
      </c>
      <c r="F57" s="324">
        <v>0</v>
      </c>
      <c r="G57" s="324">
        <v>0</v>
      </c>
      <c r="H57" s="324">
        <v>0</v>
      </c>
      <c r="I57" s="324">
        <v>0</v>
      </c>
      <c r="J57" s="324"/>
      <c r="K57" s="324">
        <f t="shared" si="9"/>
        <v>0</v>
      </c>
      <c r="L57" s="335"/>
    </row>
    <row r="58" spans="1:12" x14ac:dyDescent="0.2">
      <c r="A58" s="315" t="str">
        <f t="shared" si="0"/>
        <v>Viljandi Lasteaed Mesimumm</v>
      </c>
      <c r="B58" s="321" t="str">
        <f t="shared" si="4"/>
        <v>55</v>
      </c>
      <c r="C58" s="321" t="str">
        <f t="shared" si="5"/>
        <v>5511</v>
      </c>
      <c r="D58" s="333" t="s">
        <v>15</v>
      </c>
      <c r="E58" s="334" t="s">
        <v>16</v>
      </c>
      <c r="F58" s="324">
        <v>0</v>
      </c>
      <c r="G58" s="324">
        <v>1056</v>
      </c>
      <c r="H58" s="324">
        <v>120</v>
      </c>
      <c r="I58" s="324">
        <v>0</v>
      </c>
      <c r="J58" s="324"/>
      <c r="K58" s="324">
        <f t="shared" si="9"/>
        <v>0</v>
      </c>
      <c r="L58" s="335"/>
    </row>
    <row r="59" spans="1:12" x14ac:dyDescent="0.2">
      <c r="A59" s="315" t="str">
        <f t="shared" si="0"/>
        <v>Viljandi Lasteaed Mesimumm</v>
      </c>
      <c r="B59" s="321"/>
      <c r="C59" s="321"/>
      <c r="D59" s="329" t="s">
        <v>857</v>
      </c>
      <c r="E59" s="330" t="s">
        <v>18</v>
      </c>
      <c r="F59" s="337">
        <f>SUM(F60:F64)</f>
        <v>0</v>
      </c>
      <c r="G59" s="337">
        <f t="shared" ref="G59:I59" si="21">SUM(G60:G64)</f>
        <v>0</v>
      </c>
      <c r="H59" s="337">
        <f t="shared" si="21"/>
        <v>0</v>
      </c>
      <c r="I59" s="337">
        <f t="shared" si="21"/>
        <v>0</v>
      </c>
      <c r="J59" s="337">
        <f t="shared" ref="J59" si="22">SUM(J61:J64)</f>
        <v>0</v>
      </c>
      <c r="K59" s="337">
        <f t="shared" si="9"/>
        <v>0</v>
      </c>
      <c r="L59" s="332"/>
    </row>
    <row r="60" spans="1:12" x14ac:dyDescent="0.2">
      <c r="A60" s="315"/>
      <c r="B60" s="321"/>
      <c r="C60" s="321"/>
      <c r="D60" s="333" t="s">
        <v>1629</v>
      </c>
      <c r="E60" s="334" t="s">
        <v>427</v>
      </c>
      <c r="F60" s="324">
        <v>0</v>
      </c>
      <c r="G60" s="324">
        <v>0</v>
      </c>
      <c r="H60" s="324">
        <v>0</v>
      </c>
      <c r="I60" s="324">
        <v>0</v>
      </c>
      <c r="J60" s="324"/>
      <c r="K60" s="324">
        <f t="shared" si="9"/>
        <v>0</v>
      </c>
      <c r="L60" s="335"/>
    </row>
    <row r="61" spans="1:12" x14ac:dyDescent="0.2">
      <c r="A61" s="315" t="str">
        <f t="shared" si="0"/>
        <v>Viljandi Lasteaed Mesimumm</v>
      </c>
      <c r="B61" s="321" t="str">
        <f t="shared" si="4"/>
        <v>55</v>
      </c>
      <c r="C61" s="321" t="str">
        <f t="shared" si="5"/>
        <v>5512</v>
      </c>
      <c r="D61" s="333" t="s">
        <v>19</v>
      </c>
      <c r="E61" s="334" t="s">
        <v>6</v>
      </c>
      <c r="F61" s="324">
        <v>0</v>
      </c>
      <c r="G61" s="324">
        <v>0</v>
      </c>
      <c r="H61" s="324">
        <v>0</v>
      </c>
      <c r="I61" s="324">
        <v>0</v>
      </c>
      <c r="J61" s="324"/>
      <c r="K61" s="324">
        <f t="shared" si="9"/>
        <v>0</v>
      </c>
      <c r="L61" s="335"/>
    </row>
    <row r="62" spans="1:12" x14ac:dyDescent="0.2">
      <c r="A62" s="315" t="str">
        <f t="shared" si="0"/>
        <v>Viljandi Lasteaed Mesimumm</v>
      </c>
      <c r="B62" s="321" t="str">
        <f t="shared" si="4"/>
        <v>55</v>
      </c>
      <c r="C62" s="321" t="str">
        <f t="shared" si="5"/>
        <v>5512</v>
      </c>
      <c r="D62" s="333" t="s">
        <v>20</v>
      </c>
      <c r="E62" s="334" t="s">
        <v>8</v>
      </c>
      <c r="F62" s="324">
        <v>0</v>
      </c>
      <c r="G62" s="324">
        <v>0</v>
      </c>
      <c r="H62" s="324">
        <v>0</v>
      </c>
      <c r="I62" s="324">
        <v>0</v>
      </c>
      <c r="J62" s="324"/>
      <c r="K62" s="324">
        <f t="shared" si="9"/>
        <v>0</v>
      </c>
      <c r="L62" s="335"/>
    </row>
    <row r="63" spans="1:12" x14ac:dyDescent="0.2">
      <c r="A63" s="315" t="str">
        <f t="shared" si="0"/>
        <v>Viljandi Lasteaed Mesimumm</v>
      </c>
      <c r="B63" s="321" t="str">
        <f t="shared" si="4"/>
        <v>55</v>
      </c>
      <c r="C63" s="321" t="str">
        <f t="shared" si="5"/>
        <v>5512</v>
      </c>
      <c r="D63" s="333" t="s">
        <v>21</v>
      </c>
      <c r="E63" s="334" t="s">
        <v>10</v>
      </c>
      <c r="F63" s="324">
        <v>0</v>
      </c>
      <c r="G63" s="324">
        <v>0</v>
      </c>
      <c r="H63" s="324">
        <v>0</v>
      </c>
      <c r="I63" s="324">
        <v>0</v>
      </c>
      <c r="J63" s="324"/>
      <c r="K63" s="324">
        <f t="shared" si="9"/>
        <v>0</v>
      </c>
      <c r="L63" s="335"/>
    </row>
    <row r="64" spans="1:12" x14ac:dyDescent="0.2">
      <c r="A64" s="315" t="str">
        <f t="shared" si="0"/>
        <v>Viljandi Lasteaed Mesimumm</v>
      </c>
      <c r="B64" s="321" t="str">
        <f t="shared" si="4"/>
        <v>55</v>
      </c>
      <c r="C64" s="321" t="str">
        <f t="shared" si="5"/>
        <v>5512</v>
      </c>
      <c r="D64" s="333" t="s">
        <v>22</v>
      </c>
      <c r="E64" s="334" t="s">
        <v>16</v>
      </c>
      <c r="F64" s="324">
        <v>0</v>
      </c>
      <c r="G64" s="324">
        <v>0</v>
      </c>
      <c r="H64" s="324">
        <v>0</v>
      </c>
      <c r="I64" s="324">
        <v>0</v>
      </c>
      <c r="J64" s="324"/>
      <c r="K64" s="324">
        <f t="shared" si="9"/>
        <v>0</v>
      </c>
      <c r="L64" s="335"/>
    </row>
    <row r="65" spans="1:12" x14ac:dyDescent="0.2">
      <c r="A65" s="315" t="str">
        <f t="shared" si="0"/>
        <v>Viljandi Lasteaed Mesimumm</v>
      </c>
      <c r="B65" s="321"/>
      <c r="C65" s="321"/>
      <c r="D65" s="329" t="s">
        <v>858</v>
      </c>
      <c r="E65" s="330" t="s">
        <v>24</v>
      </c>
      <c r="F65" s="337">
        <f t="shared" ref="F65:J65" si="23">SUM(F66:F71)</f>
        <v>192</v>
      </c>
      <c r="G65" s="337">
        <f t="shared" si="23"/>
        <v>274</v>
      </c>
      <c r="H65" s="337">
        <f t="shared" si="23"/>
        <v>550</v>
      </c>
      <c r="I65" s="337">
        <f t="shared" si="23"/>
        <v>251.24999999999997</v>
      </c>
      <c r="J65" s="337">
        <f t="shared" si="23"/>
        <v>0</v>
      </c>
      <c r="K65" s="337">
        <f t="shared" si="9"/>
        <v>251.24999999999997</v>
      </c>
      <c r="L65" s="332"/>
    </row>
    <row r="66" spans="1:12" x14ac:dyDescent="0.2">
      <c r="A66" s="315" t="str">
        <f t="shared" si="0"/>
        <v>Viljandi Lasteaed Mesimumm</v>
      </c>
      <c r="B66" s="321" t="str">
        <f t="shared" si="4"/>
        <v>55</v>
      </c>
      <c r="C66" s="321" t="str">
        <f t="shared" si="5"/>
        <v>5513</v>
      </c>
      <c r="D66" s="333" t="s">
        <v>25</v>
      </c>
      <c r="E66" s="334" t="s">
        <v>26</v>
      </c>
      <c r="F66" s="324">
        <v>0</v>
      </c>
      <c r="G66" s="324">
        <v>0</v>
      </c>
      <c r="H66" s="324">
        <v>0</v>
      </c>
      <c r="I66" s="324">
        <v>0</v>
      </c>
      <c r="J66" s="324"/>
      <c r="K66" s="324">
        <f t="shared" si="9"/>
        <v>0</v>
      </c>
      <c r="L66" s="335"/>
    </row>
    <row r="67" spans="1:12" x14ac:dyDescent="0.2">
      <c r="A67" s="315" t="str">
        <f t="shared" si="0"/>
        <v>Viljandi Lasteaed Mesimumm</v>
      </c>
      <c r="B67" s="321" t="str">
        <f t="shared" si="4"/>
        <v>55</v>
      </c>
      <c r="C67" s="321" t="str">
        <f t="shared" si="5"/>
        <v>5513</v>
      </c>
      <c r="D67" s="333" t="s">
        <v>27</v>
      </c>
      <c r="E67" s="334" t="s">
        <v>28</v>
      </c>
      <c r="F67" s="324">
        <v>0</v>
      </c>
      <c r="G67" s="324">
        <v>0</v>
      </c>
      <c r="H67" s="324">
        <v>0</v>
      </c>
      <c r="I67" s="324">
        <v>0</v>
      </c>
      <c r="J67" s="324"/>
      <c r="K67" s="324">
        <f t="shared" si="9"/>
        <v>0</v>
      </c>
      <c r="L67" s="335"/>
    </row>
    <row r="68" spans="1:12" x14ac:dyDescent="0.2">
      <c r="A68" s="315" t="str">
        <f t="shared" si="0"/>
        <v>Viljandi Lasteaed Mesimumm</v>
      </c>
      <c r="B68" s="321" t="str">
        <f t="shared" si="4"/>
        <v>55</v>
      </c>
      <c r="C68" s="321" t="str">
        <f t="shared" si="5"/>
        <v>5513</v>
      </c>
      <c r="D68" s="333" t="s">
        <v>29</v>
      </c>
      <c r="E68" s="334" t="s">
        <v>12</v>
      </c>
      <c r="F68" s="324">
        <v>0</v>
      </c>
      <c r="G68" s="324">
        <v>0</v>
      </c>
      <c r="H68" s="324">
        <v>0</v>
      </c>
      <c r="I68" s="324">
        <v>0</v>
      </c>
      <c r="J68" s="324"/>
      <c r="K68" s="324">
        <f t="shared" si="9"/>
        <v>0</v>
      </c>
      <c r="L68" s="335"/>
    </row>
    <row r="69" spans="1:12" x14ac:dyDescent="0.2">
      <c r="A69" s="315" t="str">
        <f t="shared" si="0"/>
        <v>Viljandi Lasteaed Mesimumm</v>
      </c>
      <c r="B69" s="321" t="str">
        <f t="shared" si="4"/>
        <v>55</v>
      </c>
      <c r="C69" s="321" t="str">
        <f t="shared" si="5"/>
        <v>5513</v>
      </c>
      <c r="D69" s="333" t="s">
        <v>30</v>
      </c>
      <c r="E69" s="334" t="s">
        <v>14</v>
      </c>
      <c r="F69" s="324">
        <v>0</v>
      </c>
      <c r="G69" s="324">
        <v>0</v>
      </c>
      <c r="H69" s="324">
        <v>0</v>
      </c>
      <c r="I69" s="324">
        <v>0</v>
      </c>
      <c r="J69" s="324"/>
      <c r="K69" s="324">
        <f t="shared" si="9"/>
        <v>0</v>
      </c>
      <c r="L69" s="335"/>
    </row>
    <row r="70" spans="1:12" x14ac:dyDescent="0.2">
      <c r="A70" s="315" t="str">
        <f t="shared" si="0"/>
        <v>Viljandi Lasteaed Mesimumm</v>
      </c>
      <c r="B70" s="321" t="str">
        <f t="shared" si="4"/>
        <v>55</v>
      </c>
      <c r="C70" s="321" t="str">
        <f t="shared" si="5"/>
        <v>5513</v>
      </c>
      <c r="D70" s="333" t="s">
        <v>31</v>
      </c>
      <c r="E70" s="334" t="s">
        <v>799</v>
      </c>
      <c r="F70" s="324">
        <v>192</v>
      </c>
      <c r="G70" s="324">
        <v>274</v>
      </c>
      <c r="H70" s="324">
        <v>550</v>
      </c>
      <c r="I70" s="324">
        <v>251.24999999999997</v>
      </c>
      <c r="J70" s="324"/>
      <c r="K70" s="324">
        <f t="shared" si="9"/>
        <v>251.24999999999997</v>
      </c>
      <c r="L70" s="335"/>
    </row>
    <row r="71" spans="1:12" x14ac:dyDescent="0.2">
      <c r="A71" s="315" t="str">
        <f t="shared" si="0"/>
        <v>Viljandi Lasteaed Mesimumm</v>
      </c>
      <c r="B71" s="321" t="str">
        <f t="shared" si="4"/>
        <v>55</v>
      </c>
      <c r="C71" s="321" t="str">
        <f t="shared" si="5"/>
        <v>5513</v>
      </c>
      <c r="D71" s="333" t="s">
        <v>33</v>
      </c>
      <c r="E71" s="334" t="s">
        <v>34</v>
      </c>
      <c r="F71" s="324">
        <v>0</v>
      </c>
      <c r="G71" s="324">
        <v>0</v>
      </c>
      <c r="H71" s="324">
        <v>0</v>
      </c>
      <c r="I71" s="324">
        <v>0</v>
      </c>
      <c r="J71" s="324"/>
      <c r="K71" s="324">
        <f t="shared" si="9"/>
        <v>0</v>
      </c>
      <c r="L71" s="335"/>
    </row>
    <row r="72" spans="1:12" x14ac:dyDescent="0.2">
      <c r="A72" s="315" t="str">
        <f t="shared" si="0"/>
        <v>Viljandi Lasteaed Mesimumm</v>
      </c>
      <c r="B72" s="321"/>
      <c r="C72" s="321"/>
      <c r="D72" s="329" t="s">
        <v>859</v>
      </c>
      <c r="E72" s="330" t="s">
        <v>36</v>
      </c>
      <c r="F72" s="337">
        <f t="shared" ref="F72:J72" si="24">SUM(F73:F78)</f>
        <v>448.34000000000009</v>
      </c>
      <c r="G72" s="337">
        <f t="shared" si="24"/>
        <v>652.1</v>
      </c>
      <c r="H72" s="337">
        <f t="shared" si="24"/>
        <v>1654</v>
      </c>
      <c r="I72" s="337">
        <f t="shared" si="24"/>
        <v>1662.2699999999998</v>
      </c>
      <c r="J72" s="337">
        <f t="shared" si="24"/>
        <v>0</v>
      </c>
      <c r="K72" s="337">
        <f t="shared" si="9"/>
        <v>1662.2699999999998</v>
      </c>
      <c r="L72" s="332"/>
    </row>
    <row r="73" spans="1:12" x14ac:dyDescent="0.2">
      <c r="A73" s="315" t="str">
        <f t="shared" si="0"/>
        <v>Viljandi Lasteaed Mesimumm</v>
      </c>
      <c r="B73" s="321" t="str">
        <f t="shared" si="4"/>
        <v>55</v>
      </c>
      <c r="C73" s="321" t="str">
        <f t="shared" si="5"/>
        <v>5514</v>
      </c>
      <c r="D73" s="333" t="s">
        <v>37</v>
      </c>
      <c r="E73" s="334" t="s">
        <v>38</v>
      </c>
      <c r="F73" s="324">
        <v>0</v>
      </c>
      <c r="G73" s="324">
        <v>0</v>
      </c>
      <c r="H73" s="324">
        <v>0</v>
      </c>
      <c r="I73" s="324">
        <v>0</v>
      </c>
      <c r="J73" s="324"/>
      <c r="K73" s="324">
        <f t="shared" si="9"/>
        <v>0</v>
      </c>
      <c r="L73" s="335"/>
    </row>
    <row r="74" spans="1:12" x14ac:dyDescent="0.2">
      <c r="A74" s="315" t="str">
        <f t="shared" si="0"/>
        <v>Viljandi Lasteaed Mesimumm</v>
      </c>
      <c r="B74" s="321" t="str">
        <f t="shared" si="4"/>
        <v>55</v>
      </c>
      <c r="C74" s="321" t="str">
        <f t="shared" si="5"/>
        <v>5514</v>
      </c>
      <c r="D74" s="333" t="s">
        <v>39</v>
      </c>
      <c r="E74" s="334" t="s">
        <v>40</v>
      </c>
      <c r="F74" s="324">
        <v>22.5</v>
      </c>
      <c r="G74" s="324">
        <v>0</v>
      </c>
      <c r="H74" s="324">
        <v>32</v>
      </c>
      <c r="I74" s="324">
        <v>32.159999999999997</v>
      </c>
      <c r="J74" s="324"/>
      <c r="K74" s="324">
        <f t="shared" si="9"/>
        <v>32.159999999999997</v>
      </c>
      <c r="L74" s="335"/>
    </row>
    <row r="75" spans="1:12" x14ac:dyDescent="0.2">
      <c r="A75" s="315" t="str">
        <f t="shared" si="0"/>
        <v>Viljandi Lasteaed Mesimumm</v>
      </c>
      <c r="B75" s="321" t="str">
        <f t="shared" si="4"/>
        <v>55</v>
      </c>
      <c r="C75" s="321" t="str">
        <f t="shared" si="5"/>
        <v>5514</v>
      </c>
      <c r="D75" s="333" t="s">
        <v>41</v>
      </c>
      <c r="E75" s="334" t="s">
        <v>42</v>
      </c>
      <c r="F75" s="324">
        <v>0</v>
      </c>
      <c r="G75" s="324">
        <v>0</v>
      </c>
      <c r="H75" s="324">
        <v>310</v>
      </c>
      <c r="I75" s="324">
        <v>311.54999999999995</v>
      </c>
      <c r="J75" s="324"/>
      <c r="K75" s="324">
        <f t="shared" si="9"/>
        <v>311.54999999999995</v>
      </c>
      <c r="L75" s="335"/>
    </row>
    <row r="76" spans="1:12" s="303" customFormat="1" x14ac:dyDescent="0.2">
      <c r="A76" s="315" t="str">
        <f t="shared" ref="A76:A152" si="25">+$E$1</f>
        <v>Viljandi Lasteaed Mesimumm</v>
      </c>
      <c r="B76" s="321" t="str">
        <f t="shared" si="4"/>
        <v>55</v>
      </c>
      <c r="C76" s="321" t="str">
        <f t="shared" si="5"/>
        <v>5514</v>
      </c>
      <c r="D76" s="341" t="s">
        <v>43</v>
      </c>
      <c r="E76" s="342" t="s">
        <v>44</v>
      </c>
      <c r="F76" s="324">
        <v>425.84000000000009</v>
      </c>
      <c r="G76" s="324">
        <v>585.21</v>
      </c>
      <c r="H76" s="324">
        <v>1290</v>
      </c>
      <c r="I76" s="324">
        <v>1296.4499999999998</v>
      </c>
      <c r="J76" s="324"/>
      <c r="K76" s="324">
        <f t="shared" si="9"/>
        <v>1296.4499999999998</v>
      </c>
      <c r="L76" s="343"/>
    </row>
    <row r="77" spans="1:12" x14ac:dyDescent="0.2">
      <c r="A77" s="315" t="str">
        <f t="shared" si="25"/>
        <v>Viljandi Lasteaed Mesimumm</v>
      </c>
      <c r="B77" s="321" t="str">
        <f t="shared" ref="B77:B150" si="26">LEFT(D77,2)</f>
        <v>55</v>
      </c>
      <c r="C77" s="321" t="str">
        <f t="shared" ref="C77:C150" si="27">LEFT(D77,4)</f>
        <v>5514</v>
      </c>
      <c r="D77" s="333" t="s">
        <v>45</v>
      </c>
      <c r="E77" s="334" t="s">
        <v>46</v>
      </c>
      <c r="F77" s="324">
        <v>0</v>
      </c>
      <c r="G77" s="324">
        <v>66.89</v>
      </c>
      <c r="H77" s="324">
        <v>22</v>
      </c>
      <c r="I77" s="324">
        <v>22.11</v>
      </c>
      <c r="J77" s="324"/>
      <c r="K77" s="324">
        <f t="shared" ref="K77:K113" si="28">SUM(I77:J77)</f>
        <v>22.11</v>
      </c>
      <c r="L77" s="335"/>
    </row>
    <row r="78" spans="1:12" x14ac:dyDescent="0.2">
      <c r="A78" s="315" t="str">
        <f t="shared" si="25"/>
        <v>Viljandi Lasteaed Mesimumm</v>
      </c>
      <c r="B78" s="321" t="str">
        <f t="shared" si="26"/>
        <v>55</v>
      </c>
      <c r="C78" s="321" t="str">
        <f t="shared" si="27"/>
        <v>5514</v>
      </c>
      <c r="D78" s="333" t="s">
        <v>47</v>
      </c>
      <c r="E78" s="334" t="s">
        <v>48</v>
      </c>
      <c r="F78" s="324">
        <v>0</v>
      </c>
      <c r="G78" s="324">
        <v>0</v>
      </c>
      <c r="H78" s="324">
        <v>0</v>
      </c>
      <c r="I78" s="324">
        <v>0</v>
      </c>
      <c r="J78" s="324"/>
      <c r="K78" s="324">
        <f t="shared" si="28"/>
        <v>0</v>
      </c>
      <c r="L78" s="335"/>
    </row>
    <row r="79" spans="1:12" x14ac:dyDescent="0.2">
      <c r="A79" s="315" t="str">
        <f t="shared" si="25"/>
        <v>Viljandi Lasteaed Mesimumm</v>
      </c>
      <c r="B79" s="321"/>
      <c r="C79" s="321"/>
      <c r="D79" s="329" t="s">
        <v>860</v>
      </c>
      <c r="E79" s="330" t="s">
        <v>50</v>
      </c>
      <c r="F79" s="337">
        <f t="shared" ref="F79:J79" si="29">SUM(F80:F85)</f>
        <v>50</v>
      </c>
      <c r="G79" s="337">
        <v>2023.8200000000002</v>
      </c>
      <c r="H79" s="337">
        <f>SUM(H80:H85)</f>
        <v>2180</v>
      </c>
      <c r="I79" s="337">
        <f>SUM(I80:I85)</f>
        <v>1004.9999999999999</v>
      </c>
      <c r="J79" s="337">
        <f t="shared" si="29"/>
        <v>0</v>
      </c>
      <c r="K79" s="337">
        <f t="shared" si="28"/>
        <v>1004.9999999999999</v>
      </c>
      <c r="L79" s="332"/>
    </row>
    <row r="80" spans="1:12" x14ac:dyDescent="0.2">
      <c r="A80" s="315" t="str">
        <f t="shared" si="25"/>
        <v>Viljandi Lasteaed Mesimumm</v>
      </c>
      <c r="B80" s="321" t="str">
        <f t="shared" si="26"/>
        <v>55</v>
      </c>
      <c r="C80" s="321" t="str">
        <f t="shared" si="27"/>
        <v>5515</v>
      </c>
      <c r="D80" s="333" t="s">
        <v>51</v>
      </c>
      <c r="E80" s="334" t="s">
        <v>52</v>
      </c>
      <c r="F80" s="324">
        <v>0</v>
      </c>
      <c r="G80" s="324">
        <v>34.9</v>
      </c>
      <c r="H80" s="324">
        <v>1908</v>
      </c>
      <c r="I80" s="324">
        <v>1004.9999999999999</v>
      </c>
      <c r="J80" s="324"/>
      <c r="K80" s="324">
        <f t="shared" si="28"/>
        <v>1004.9999999999999</v>
      </c>
      <c r="L80" s="335"/>
    </row>
    <row r="81" spans="1:12" x14ac:dyDescent="0.2">
      <c r="A81" s="315" t="str">
        <f t="shared" si="25"/>
        <v>Viljandi Lasteaed Mesimumm</v>
      </c>
      <c r="B81" s="321" t="str">
        <f t="shared" si="26"/>
        <v>55</v>
      </c>
      <c r="C81" s="321" t="str">
        <f t="shared" si="27"/>
        <v>5515</v>
      </c>
      <c r="D81" s="333" t="s">
        <v>53</v>
      </c>
      <c r="E81" s="334" t="s">
        <v>54</v>
      </c>
      <c r="F81" s="324">
        <v>0</v>
      </c>
      <c r="G81" s="324">
        <v>135</v>
      </c>
      <c r="H81" s="324">
        <v>0</v>
      </c>
      <c r="I81" s="324">
        <v>0</v>
      </c>
      <c r="J81" s="324"/>
      <c r="K81" s="324">
        <f t="shared" si="28"/>
        <v>0</v>
      </c>
      <c r="L81" s="335"/>
    </row>
    <row r="82" spans="1:12" x14ac:dyDescent="0.2">
      <c r="A82" s="315" t="str">
        <f t="shared" si="25"/>
        <v>Viljandi Lasteaed Mesimumm</v>
      </c>
      <c r="B82" s="321" t="str">
        <f t="shared" si="26"/>
        <v>55</v>
      </c>
      <c r="C82" s="321" t="str">
        <f t="shared" si="27"/>
        <v>5515</v>
      </c>
      <c r="D82" s="333" t="s">
        <v>70</v>
      </c>
      <c r="E82" s="334" t="s">
        <v>71</v>
      </c>
      <c r="F82" s="324">
        <v>50</v>
      </c>
      <c r="G82" s="324">
        <v>0</v>
      </c>
      <c r="H82" s="324">
        <v>272</v>
      </c>
      <c r="I82" s="324">
        <v>0</v>
      </c>
      <c r="J82" s="324"/>
      <c r="K82" s="324">
        <f t="shared" si="28"/>
        <v>0</v>
      </c>
      <c r="L82" s="335"/>
    </row>
    <row r="83" spans="1:12" x14ac:dyDescent="0.2">
      <c r="A83" s="315" t="str">
        <f t="shared" si="25"/>
        <v>Viljandi Lasteaed Mesimumm</v>
      </c>
      <c r="B83" s="321" t="str">
        <f t="shared" si="26"/>
        <v>55</v>
      </c>
      <c r="C83" s="321" t="str">
        <f t="shared" si="27"/>
        <v>5515</v>
      </c>
      <c r="D83" s="333" t="s">
        <v>72</v>
      </c>
      <c r="E83" s="334" t="s">
        <v>73</v>
      </c>
      <c r="F83" s="324">
        <v>0</v>
      </c>
      <c r="G83" s="324">
        <v>0</v>
      </c>
      <c r="H83" s="324">
        <v>0</v>
      </c>
      <c r="I83" s="324">
        <v>0</v>
      </c>
      <c r="J83" s="324"/>
      <c r="K83" s="324">
        <f t="shared" si="28"/>
        <v>0</v>
      </c>
      <c r="L83" s="335"/>
    </row>
    <row r="84" spans="1:12" x14ac:dyDescent="0.2">
      <c r="A84" s="315" t="str">
        <f t="shared" si="25"/>
        <v>Viljandi Lasteaed Mesimumm</v>
      </c>
      <c r="B84" s="321" t="str">
        <f t="shared" si="26"/>
        <v>55</v>
      </c>
      <c r="C84" s="321" t="str">
        <f t="shared" si="27"/>
        <v>5515</v>
      </c>
      <c r="D84" s="333" t="s">
        <v>74</v>
      </c>
      <c r="E84" s="334" t="s">
        <v>75</v>
      </c>
      <c r="F84" s="324">
        <v>0</v>
      </c>
      <c r="G84" s="324">
        <v>0</v>
      </c>
      <c r="H84" s="324">
        <v>0</v>
      </c>
      <c r="I84" s="324">
        <v>0</v>
      </c>
      <c r="J84" s="324"/>
      <c r="K84" s="324">
        <f t="shared" si="28"/>
        <v>0</v>
      </c>
      <c r="L84" s="335"/>
    </row>
    <row r="85" spans="1:12" x14ac:dyDescent="0.2">
      <c r="A85" s="315" t="str">
        <f t="shared" si="25"/>
        <v>Viljandi Lasteaed Mesimumm</v>
      </c>
      <c r="B85" s="321" t="str">
        <f t="shared" si="26"/>
        <v>55</v>
      </c>
      <c r="C85" s="321" t="str">
        <f t="shared" si="27"/>
        <v>5515</v>
      </c>
      <c r="D85" s="333" t="s">
        <v>76</v>
      </c>
      <c r="E85" s="334" t="s">
        <v>77</v>
      </c>
      <c r="F85" s="324">
        <v>0</v>
      </c>
      <c r="G85" s="324">
        <v>1853.92</v>
      </c>
      <c r="H85" s="324">
        <v>0</v>
      </c>
      <c r="I85" s="324">
        <v>0</v>
      </c>
      <c r="J85" s="324"/>
      <c r="K85" s="324">
        <f t="shared" si="28"/>
        <v>0</v>
      </c>
      <c r="L85" s="335"/>
    </row>
    <row r="86" spans="1:12" x14ac:dyDescent="0.2">
      <c r="A86" s="315" t="str">
        <f t="shared" si="25"/>
        <v>Viljandi Lasteaed Mesimumm</v>
      </c>
      <c r="B86" s="321" t="str">
        <f t="shared" si="26"/>
        <v>55</v>
      </c>
      <c r="C86" s="321" t="str">
        <f t="shared" si="27"/>
        <v>5516</v>
      </c>
      <c r="D86" s="322" t="s">
        <v>78</v>
      </c>
      <c r="E86" s="344" t="s">
        <v>79</v>
      </c>
      <c r="F86" s="345">
        <v>0</v>
      </c>
      <c r="G86" s="324">
        <v>0</v>
      </c>
      <c r="H86" s="324">
        <v>0</v>
      </c>
      <c r="I86" s="324">
        <v>0</v>
      </c>
      <c r="J86" s="345"/>
      <c r="K86" s="324">
        <f t="shared" si="28"/>
        <v>0</v>
      </c>
      <c r="L86" s="325"/>
    </row>
    <row r="87" spans="1:12" x14ac:dyDescent="0.2">
      <c r="A87" s="315" t="str">
        <f t="shared" si="25"/>
        <v>Viljandi Lasteaed Mesimumm</v>
      </c>
      <c r="B87" s="321" t="str">
        <f t="shared" si="26"/>
        <v>55</v>
      </c>
      <c r="C87" s="321" t="str">
        <f t="shared" si="27"/>
        <v>5521</v>
      </c>
      <c r="D87" s="322" t="s">
        <v>80</v>
      </c>
      <c r="E87" s="323" t="s">
        <v>81</v>
      </c>
      <c r="F87" s="345">
        <v>16700.78</v>
      </c>
      <c r="G87" s="345">
        <v>17615.13</v>
      </c>
      <c r="H87" s="345">
        <v>22224</v>
      </c>
      <c r="I87" s="345">
        <v>22335.119999999999</v>
      </c>
      <c r="J87" s="345"/>
      <c r="K87" s="324">
        <f t="shared" si="28"/>
        <v>22335.119999999999</v>
      </c>
      <c r="L87" s="325"/>
    </row>
    <row r="88" spans="1:12" x14ac:dyDescent="0.2">
      <c r="A88" s="315" t="str">
        <f t="shared" si="25"/>
        <v>Viljandi Lasteaed Mesimumm</v>
      </c>
      <c r="B88" s="321"/>
      <c r="C88" s="321"/>
      <c r="D88" s="329" t="s">
        <v>861</v>
      </c>
      <c r="E88" s="330" t="s">
        <v>83</v>
      </c>
      <c r="F88" s="337">
        <f t="shared" ref="F88:J88" si="30">SUM(F89:F91)</f>
        <v>813.85000000000014</v>
      </c>
      <c r="G88" s="337">
        <f t="shared" si="30"/>
        <v>678.62</v>
      </c>
      <c r="H88" s="337">
        <f t="shared" si="30"/>
        <v>698.37</v>
      </c>
      <c r="I88" s="337">
        <f t="shared" si="30"/>
        <v>701.86185</v>
      </c>
      <c r="J88" s="337">
        <f t="shared" si="30"/>
        <v>0</v>
      </c>
      <c r="K88" s="337">
        <f t="shared" si="28"/>
        <v>701.86185</v>
      </c>
      <c r="L88" s="332"/>
    </row>
    <row r="89" spans="1:12" x14ac:dyDescent="0.2">
      <c r="A89" s="315" t="str">
        <f t="shared" si="25"/>
        <v>Viljandi Lasteaed Mesimumm</v>
      </c>
      <c r="B89" s="321" t="str">
        <f t="shared" si="26"/>
        <v>55</v>
      </c>
      <c r="C89" s="321" t="str">
        <f t="shared" si="27"/>
        <v>5522</v>
      </c>
      <c r="D89" s="333" t="s">
        <v>84</v>
      </c>
      <c r="E89" s="334" t="s">
        <v>85</v>
      </c>
      <c r="F89" s="324">
        <v>607.56000000000006</v>
      </c>
      <c r="G89" s="324">
        <v>474.77</v>
      </c>
      <c r="H89" s="324">
        <v>493.37</v>
      </c>
      <c r="I89" s="324">
        <v>495.83684999999997</v>
      </c>
      <c r="J89" s="324"/>
      <c r="K89" s="324">
        <f t="shared" si="28"/>
        <v>495.83684999999997</v>
      </c>
      <c r="L89" s="335"/>
    </row>
    <row r="90" spans="1:12" x14ac:dyDescent="0.2">
      <c r="A90" s="315" t="str">
        <f t="shared" si="25"/>
        <v>Viljandi Lasteaed Mesimumm</v>
      </c>
      <c r="B90" s="321" t="str">
        <f t="shared" si="26"/>
        <v>55</v>
      </c>
      <c r="C90" s="321" t="str">
        <f t="shared" si="27"/>
        <v>5522</v>
      </c>
      <c r="D90" s="333" t="s">
        <v>86</v>
      </c>
      <c r="E90" s="334" t="s">
        <v>87</v>
      </c>
      <c r="F90" s="324">
        <v>66.84</v>
      </c>
      <c r="G90" s="324">
        <v>102.35</v>
      </c>
      <c r="H90" s="324">
        <v>32</v>
      </c>
      <c r="I90" s="324">
        <v>32.159999999999997</v>
      </c>
      <c r="J90" s="324"/>
      <c r="K90" s="324">
        <f t="shared" si="28"/>
        <v>32.159999999999997</v>
      </c>
      <c r="L90" s="335"/>
    </row>
    <row r="91" spans="1:12" x14ac:dyDescent="0.2">
      <c r="A91" s="315" t="str">
        <f t="shared" si="25"/>
        <v>Viljandi Lasteaed Mesimumm</v>
      </c>
      <c r="B91" s="321" t="str">
        <f t="shared" si="26"/>
        <v>55</v>
      </c>
      <c r="C91" s="321" t="str">
        <f t="shared" si="27"/>
        <v>5522</v>
      </c>
      <c r="D91" s="333" t="s">
        <v>88</v>
      </c>
      <c r="E91" s="334" t="s">
        <v>89</v>
      </c>
      <c r="F91" s="324">
        <v>139.44999999999999</v>
      </c>
      <c r="G91" s="324">
        <v>101.5</v>
      </c>
      <c r="H91" s="324">
        <v>173</v>
      </c>
      <c r="I91" s="324">
        <v>173.86499999999998</v>
      </c>
      <c r="J91" s="324"/>
      <c r="K91" s="324">
        <f t="shared" si="28"/>
        <v>173.86499999999998</v>
      </c>
      <c r="L91" s="335"/>
    </row>
    <row r="92" spans="1:12" x14ac:dyDescent="0.2">
      <c r="A92" s="315" t="str">
        <f t="shared" si="25"/>
        <v>Viljandi Lasteaed Mesimumm</v>
      </c>
      <c r="B92" s="321" t="str">
        <f t="shared" si="26"/>
        <v>55</v>
      </c>
      <c r="C92" s="321" t="str">
        <f t="shared" si="27"/>
        <v>5523</v>
      </c>
      <c r="D92" s="322" t="s">
        <v>90</v>
      </c>
      <c r="E92" s="323" t="s">
        <v>91</v>
      </c>
      <c r="F92" s="324">
        <v>0</v>
      </c>
      <c r="G92" s="324">
        <v>0</v>
      </c>
      <c r="H92" s="324">
        <v>0</v>
      </c>
      <c r="I92" s="324">
        <v>0</v>
      </c>
      <c r="J92" s="324"/>
      <c r="K92" s="324">
        <f t="shared" si="28"/>
        <v>0</v>
      </c>
      <c r="L92" s="325"/>
    </row>
    <row r="93" spans="1:12" x14ac:dyDescent="0.2">
      <c r="A93" s="315" t="str">
        <f t="shared" si="25"/>
        <v>Viljandi Lasteaed Mesimumm</v>
      </c>
      <c r="B93" s="321"/>
      <c r="C93" s="321"/>
      <c r="D93" s="329" t="s">
        <v>862</v>
      </c>
      <c r="E93" s="330" t="s">
        <v>93</v>
      </c>
      <c r="F93" s="337">
        <f>SUM(F94:F98)</f>
        <v>1631.97</v>
      </c>
      <c r="G93" s="337">
        <f t="shared" ref="G93:I93" si="31">SUM(G94:G98)</f>
        <v>1679.03</v>
      </c>
      <c r="H93" s="337">
        <f t="shared" si="31"/>
        <v>2184</v>
      </c>
      <c r="I93" s="337">
        <f t="shared" si="31"/>
        <v>2184</v>
      </c>
      <c r="J93" s="337">
        <f>SUM(J94:J98)</f>
        <v>0</v>
      </c>
      <c r="K93" s="337">
        <f t="shared" si="28"/>
        <v>2184</v>
      </c>
      <c r="L93" s="332"/>
    </row>
    <row r="94" spans="1:12" x14ac:dyDescent="0.2">
      <c r="A94" s="315" t="str">
        <f t="shared" si="25"/>
        <v>Viljandi Lasteaed Mesimumm</v>
      </c>
      <c r="B94" s="321" t="str">
        <f t="shared" si="26"/>
        <v>55</v>
      </c>
      <c r="C94" s="321" t="str">
        <f t="shared" si="27"/>
        <v>5524</v>
      </c>
      <c r="D94" s="333" t="s">
        <v>94</v>
      </c>
      <c r="E94" s="334" t="s">
        <v>95</v>
      </c>
      <c r="F94" s="324">
        <v>0</v>
      </c>
      <c r="G94" s="324">
        <v>0</v>
      </c>
      <c r="H94" s="324">
        <v>0</v>
      </c>
      <c r="I94" s="324">
        <v>0</v>
      </c>
      <c r="J94" s="324"/>
      <c r="K94" s="324">
        <f t="shared" si="28"/>
        <v>0</v>
      </c>
      <c r="L94" s="335"/>
    </row>
    <row r="95" spans="1:12" x14ac:dyDescent="0.2">
      <c r="A95" s="315" t="str">
        <f t="shared" si="25"/>
        <v>Viljandi Lasteaed Mesimumm</v>
      </c>
      <c r="B95" s="321" t="str">
        <f t="shared" si="26"/>
        <v>55</v>
      </c>
      <c r="C95" s="321" t="str">
        <f t="shared" si="27"/>
        <v>5524</v>
      </c>
      <c r="D95" s="333" t="s">
        <v>96</v>
      </c>
      <c r="E95" s="334" t="s">
        <v>97</v>
      </c>
      <c r="F95" s="324">
        <v>0</v>
      </c>
      <c r="G95" s="324">
        <v>0</v>
      </c>
      <c r="H95" s="324">
        <v>0</v>
      </c>
      <c r="I95" s="324">
        <v>0</v>
      </c>
      <c r="J95" s="324"/>
      <c r="K95" s="324">
        <f t="shared" si="28"/>
        <v>0</v>
      </c>
      <c r="L95" s="335"/>
    </row>
    <row r="96" spans="1:12" x14ac:dyDescent="0.2">
      <c r="A96" s="315" t="str">
        <f t="shared" si="25"/>
        <v>Viljandi Lasteaed Mesimumm</v>
      </c>
      <c r="B96" s="321" t="str">
        <f t="shared" si="26"/>
        <v>55</v>
      </c>
      <c r="C96" s="321" t="str">
        <f t="shared" si="27"/>
        <v>5524</v>
      </c>
      <c r="D96" s="333" t="s">
        <v>98</v>
      </c>
      <c r="E96" s="334" t="s">
        <v>99</v>
      </c>
      <c r="F96" s="324">
        <v>1631.97</v>
      </c>
      <c r="G96" s="324">
        <v>1679.03</v>
      </c>
      <c r="H96" s="324">
        <v>2184</v>
      </c>
      <c r="I96" s="324">
        <v>2184</v>
      </c>
      <c r="J96" s="324"/>
      <c r="K96" s="324">
        <f t="shared" si="28"/>
        <v>2184</v>
      </c>
      <c r="L96" s="335"/>
    </row>
    <row r="97" spans="1:12" x14ac:dyDescent="0.2">
      <c r="A97" s="315" t="str">
        <f t="shared" si="25"/>
        <v>Viljandi Lasteaed Mesimumm</v>
      </c>
      <c r="B97" s="321" t="str">
        <f t="shared" si="26"/>
        <v>55</v>
      </c>
      <c r="C97" s="321" t="str">
        <f t="shared" si="27"/>
        <v>5524</v>
      </c>
      <c r="D97" s="333" t="s">
        <v>100</v>
      </c>
      <c r="E97" s="334" t="s">
        <v>101</v>
      </c>
      <c r="F97" s="324">
        <v>0</v>
      </c>
      <c r="G97" s="324">
        <v>0</v>
      </c>
      <c r="H97" s="324">
        <v>0</v>
      </c>
      <c r="I97" s="324">
        <v>0</v>
      </c>
      <c r="J97" s="324"/>
      <c r="K97" s="324">
        <f t="shared" si="28"/>
        <v>0</v>
      </c>
      <c r="L97" s="335"/>
    </row>
    <row r="98" spans="1:12" x14ac:dyDescent="0.2">
      <c r="A98" s="315" t="str">
        <f t="shared" si="25"/>
        <v>Viljandi Lasteaed Mesimumm</v>
      </c>
      <c r="B98" s="321" t="str">
        <f t="shared" si="26"/>
        <v>55</v>
      </c>
      <c r="C98" s="321" t="str">
        <f t="shared" si="27"/>
        <v>5524</v>
      </c>
      <c r="D98" s="333" t="s">
        <v>102</v>
      </c>
      <c r="E98" s="334" t="s">
        <v>103</v>
      </c>
      <c r="F98" s="324">
        <v>0</v>
      </c>
      <c r="G98" s="324">
        <v>0</v>
      </c>
      <c r="H98" s="324">
        <v>0</v>
      </c>
      <c r="I98" s="324">
        <v>0</v>
      </c>
      <c r="J98" s="324"/>
      <c r="K98" s="324">
        <f t="shared" si="28"/>
        <v>0</v>
      </c>
      <c r="L98" s="335"/>
    </row>
    <row r="99" spans="1:12" x14ac:dyDescent="0.2">
      <c r="A99" s="315" t="str">
        <f t="shared" si="25"/>
        <v>Viljandi Lasteaed Mesimumm</v>
      </c>
      <c r="B99" s="321" t="str">
        <f t="shared" si="26"/>
        <v>55</v>
      </c>
      <c r="C99" s="321" t="str">
        <f t="shared" si="27"/>
        <v>5525</v>
      </c>
      <c r="D99" s="322" t="s">
        <v>104</v>
      </c>
      <c r="E99" s="323" t="s">
        <v>844</v>
      </c>
      <c r="F99" s="345">
        <v>339.79</v>
      </c>
      <c r="G99" s="345">
        <v>124</v>
      </c>
      <c r="H99" s="345">
        <v>128</v>
      </c>
      <c r="I99" s="345">
        <v>128.63999999999999</v>
      </c>
      <c r="J99" s="345"/>
      <c r="K99" s="345">
        <f t="shared" si="28"/>
        <v>128.63999999999999</v>
      </c>
      <c r="L99" s="576"/>
    </row>
    <row r="100" spans="1:12" x14ac:dyDescent="0.2">
      <c r="A100" s="315"/>
      <c r="B100" s="321"/>
      <c r="C100" s="321"/>
      <c r="D100" s="329" t="s">
        <v>259</v>
      </c>
      <c r="E100" s="330" t="s">
        <v>1616</v>
      </c>
      <c r="F100" s="337">
        <f>SUM(F101:F102)</f>
        <v>0</v>
      </c>
      <c r="G100" s="337">
        <f t="shared" ref="G100:I100" si="32">SUM(G101:G102)</f>
        <v>0</v>
      </c>
      <c r="H100" s="337">
        <f t="shared" si="32"/>
        <v>0</v>
      </c>
      <c r="I100" s="337">
        <f t="shared" si="32"/>
        <v>0</v>
      </c>
      <c r="J100" s="337">
        <f>SUM(J101:J102)</f>
        <v>0</v>
      </c>
      <c r="K100" s="337">
        <f t="shared" ref="K100" si="33">SUM(K101:K102)</f>
        <v>0</v>
      </c>
      <c r="L100" s="576"/>
    </row>
    <row r="101" spans="1:12" x14ac:dyDescent="0.2">
      <c r="A101" s="315" t="str">
        <f t="shared" si="25"/>
        <v>Viljandi Lasteaed Mesimumm</v>
      </c>
      <c r="B101" s="321" t="str">
        <f t="shared" si="26"/>
        <v>55</v>
      </c>
      <c r="C101" s="321" t="str">
        <f t="shared" si="27"/>
        <v>5526</v>
      </c>
      <c r="D101" s="627" t="s">
        <v>106</v>
      </c>
      <c r="E101" s="336" t="s">
        <v>107</v>
      </c>
      <c r="F101" s="324">
        <v>0</v>
      </c>
      <c r="G101" s="324">
        <v>0</v>
      </c>
      <c r="H101" s="324">
        <v>0</v>
      </c>
      <c r="I101" s="324">
        <v>0</v>
      </c>
      <c r="J101" s="324"/>
      <c r="K101" s="324">
        <f t="shared" si="28"/>
        <v>0</v>
      </c>
      <c r="L101" s="576"/>
    </row>
    <row r="102" spans="1:12" x14ac:dyDescent="0.2">
      <c r="A102" s="315"/>
      <c r="B102" s="321"/>
      <c r="C102" s="321"/>
      <c r="D102" s="627" t="s">
        <v>1617</v>
      </c>
      <c r="E102" s="336" t="s">
        <v>1657</v>
      </c>
      <c r="F102" s="324">
        <v>0</v>
      </c>
      <c r="G102" s="324">
        <v>0</v>
      </c>
      <c r="H102" s="324">
        <v>0</v>
      </c>
      <c r="I102" s="324">
        <v>0</v>
      </c>
      <c r="J102" s="324"/>
      <c r="K102" s="324">
        <f t="shared" si="28"/>
        <v>0</v>
      </c>
      <c r="L102" s="576"/>
    </row>
    <row r="103" spans="1:12" x14ac:dyDescent="0.2">
      <c r="A103" s="315" t="str">
        <f t="shared" si="25"/>
        <v>Viljandi Lasteaed Mesimumm</v>
      </c>
      <c r="B103" s="321" t="str">
        <f t="shared" si="26"/>
        <v>55</v>
      </c>
      <c r="C103" s="321" t="str">
        <f t="shared" si="27"/>
        <v>5539</v>
      </c>
      <c r="D103" s="322" t="s">
        <v>108</v>
      </c>
      <c r="E103" s="323" t="s">
        <v>845</v>
      </c>
      <c r="F103" s="345">
        <v>0</v>
      </c>
      <c r="G103" s="345">
        <v>0</v>
      </c>
      <c r="H103" s="345">
        <v>0</v>
      </c>
      <c r="I103" s="345">
        <v>0</v>
      </c>
      <c r="J103" s="345"/>
      <c r="K103" s="345">
        <f t="shared" si="28"/>
        <v>0</v>
      </c>
      <c r="L103" s="576"/>
    </row>
    <row r="104" spans="1:12" x14ac:dyDescent="0.2">
      <c r="A104" s="315" t="str">
        <f t="shared" si="25"/>
        <v>Viljandi Lasteaed Mesimumm</v>
      </c>
      <c r="B104" s="321" t="str">
        <f t="shared" si="26"/>
        <v>55</v>
      </c>
      <c r="C104" s="321" t="str">
        <f t="shared" si="27"/>
        <v>5540</v>
      </c>
      <c r="D104" s="322" t="s">
        <v>110</v>
      </c>
      <c r="E104" s="323" t="s">
        <v>111</v>
      </c>
      <c r="F104" s="345">
        <v>0</v>
      </c>
      <c r="G104" s="345">
        <v>0</v>
      </c>
      <c r="H104" s="345">
        <v>0</v>
      </c>
      <c r="I104" s="345">
        <v>0</v>
      </c>
      <c r="J104" s="345"/>
      <c r="K104" s="345">
        <f t="shared" si="28"/>
        <v>0</v>
      </c>
      <c r="L104" s="576"/>
    </row>
    <row r="105" spans="1:12" ht="13.5" x14ac:dyDescent="0.25">
      <c r="A105" s="315" t="str">
        <f t="shared" si="25"/>
        <v>Viljandi Lasteaed Mesimumm</v>
      </c>
      <c r="B105" s="321"/>
      <c r="C105" s="321"/>
      <c r="D105" s="326" t="s">
        <v>189</v>
      </c>
      <c r="E105" s="327" t="s">
        <v>188</v>
      </c>
      <c r="F105" s="319">
        <f>F106+F107</f>
        <v>0</v>
      </c>
      <c r="G105" s="319">
        <f t="shared" ref="G105:I105" si="34">G106+G107</f>
        <v>0</v>
      </c>
      <c r="H105" s="319">
        <f t="shared" si="34"/>
        <v>0</v>
      </c>
      <c r="I105" s="319">
        <f t="shared" si="34"/>
        <v>0</v>
      </c>
      <c r="J105" s="319">
        <f>J106+J107</f>
        <v>0</v>
      </c>
      <c r="K105" s="337">
        <f t="shared" si="28"/>
        <v>0</v>
      </c>
      <c r="L105" s="577"/>
    </row>
    <row r="106" spans="1:12" x14ac:dyDescent="0.2">
      <c r="A106" s="315" t="str">
        <f t="shared" si="25"/>
        <v>Viljandi Lasteaed Mesimumm</v>
      </c>
      <c r="B106" s="321" t="str">
        <f t="shared" si="26"/>
        <v>60</v>
      </c>
      <c r="C106" s="321" t="str">
        <f t="shared" si="27"/>
        <v>6011</v>
      </c>
      <c r="D106" s="322" t="s">
        <v>112</v>
      </c>
      <c r="E106" s="323" t="s">
        <v>113</v>
      </c>
      <c r="F106" s="345">
        <v>0</v>
      </c>
      <c r="G106" s="324">
        <v>0</v>
      </c>
      <c r="H106" s="324">
        <v>0</v>
      </c>
      <c r="I106" s="324">
        <v>0</v>
      </c>
      <c r="J106" s="345"/>
      <c r="K106" s="324">
        <f t="shared" si="28"/>
        <v>0</v>
      </c>
      <c r="L106" s="576"/>
    </row>
    <row r="107" spans="1:12" x14ac:dyDescent="0.2">
      <c r="A107" s="315" t="str">
        <f t="shared" si="25"/>
        <v>Viljandi Lasteaed Mesimumm</v>
      </c>
      <c r="B107" s="321" t="str">
        <f t="shared" si="26"/>
        <v>65</v>
      </c>
      <c r="C107" s="321" t="str">
        <f t="shared" si="27"/>
        <v>6502</v>
      </c>
      <c r="D107" s="322" t="s">
        <v>114</v>
      </c>
      <c r="E107" s="323" t="s">
        <v>115</v>
      </c>
      <c r="F107" s="345">
        <v>0</v>
      </c>
      <c r="G107" s="324">
        <v>0</v>
      </c>
      <c r="H107" s="324">
        <v>0</v>
      </c>
      <c r="I107" s="324">
        <v>0</v>
      </c>
      <c r="J107" s="345"/>
      <c r="K107" s="324">
        <f t="shared" si="28"/>
        <v>0</v>
      </c>
      <c r="L107" s="576"/>
    </row>
    <row r="108" spans="1:12" ht="13.5" x14ac:dyDescent="0.25">
      <c r="A108" s="315" t="str">
        <f t="shared" si="25"/>
        <v>Viljandi Lasteaed Mesimumm</v>
      </c>
      <c r="B108" s="321"/>
      <c r="C108" s="321"/>
      <c r="D108" s="326" t="s">
        <v>181</v>
      </c>
      <c r="E108" s="346" t="s">
        <v>179</v>
      </c>
      <c r="F108" s="319">
        <f>F109+F110+F111</f>
        <v>0</v>
      </c>
      <c r="G108" s="319">
        <f t="shared" ref="G108:I108" si="35">G109+G110+G111</f>
        <v>0</v>
      </c>
      <c r="H108" s="319">
        <f t="shared" si="35"/>
        <v>0</v>
      </c>
      <c r="I108" s="319">
        <f t="shared" si="35"/>
        <v>0</v>
      </c>
      <c r="J108" s="319">
        <f>J109+J110+J111</f>
        <v>0</v>
      </c>
      <c r="K108" s="337">
        <f t="shared" si="28"/>
        <v>0</v>
      </c>
      <c r="L108" s="578"/>
    </row>
    <row r="109" spans="1:12" x14ac:dyDescent="0.2">
      <c r="A109" s="315" t="str">
        <f t="shared" si="25"/>
        <v>Viljandi Lasteaed Mesimumm</v>
      </c>
      <c r="B109" s="321" t="str">
        <f t="shared" si="26"/>
        <v>15</v>
      </c>
      <c r="C109" s="321" t="str">
        <f t="shared" si="27"/>
        <v>1551</v>
      </c>
      <c r="D109" s="322" t="s">
        <v>116</v>
      </c>
      <c r="E109" s="323" t="s">
        <v>117</v>
      </c>
      <c r="F109" s="324">
        <v>0</v>
      </c>
      <c r="G109" s="324">
        <v>0</v>
      </c>
      <c r="H109" s="324">
        <v>0</v>
      </c>
      <c r="I109" s="324">
        <v>0</v>
      </c>
      <c r="J109" s="324"/>
      <c r="K109" s="324">
        <f t="shared" si="28"/>
        <v>0</v>
      </c>
      <c r="L109" s="576"/>
    </row>
    <row r="110" spans="1:12" x14ac:dyDescent="0.2">
      <c r="A110" s="315" t="str">
        <f t="shared" si="25"/>
        <v>Viljandi Lasteaed Mesimumm</v>
      </c>
      <c r="B110" s="321" t="str">
        <f t="shared" si="26"/>
        <v>15</v>
      </c>
      <c r="C110" s="321" t="str">
        <f t="shared" si="27"/>
        <v>1554</v>
      </c>
      <c r="D110" s="322" t="s">
        <v>118</v>
      </c>
      <c r="E110" s="323" t="s">
        <v>119</v>
      </c>
      <c r="F110" s="324">
        <v>0</v>
      </c>
      <c r="G110" s="324">
        <v>0</v>
      </c>
      <c r="H110" s="324">
        <v>0</v>
      </c>
      <c r="I110" s="324">
        <v>0</v>
      </c>
      <c r="J110" s="324"/>
      <c r="K110" s="324">
        <f t="shared" si="28"/>
        <v>0</v>
      </c>
      <c r="L110" s="576"/>
    </row>
    <row r="111" spans="1:12" x14ac:dyDescent="0.2">
      <c r="A111" s="315" t="str">
        <f t="shared" si="25"/>
        <v>Viljandi Lasteaed Mesimumm</v>
      </c>
      <c r="B111" s="321" t="str">
        <f t="shared" si="26"/>
        <v>15</v>
      </c>
      <c r="C111" s="321" t="str">
        <f t="shared" si="27"/>
        <v>1555</v>
      </c>
      <c r="D111" s="322" t="s">
        <v>120</v>
      </c>
      <c r="E111" s="323" t="s">
        <v>125</v>
      </c>
      <c r="F111" s="324">
        <v>0</v>
      </c>
      <c r="G111" s="324">
        <v>0</v>
      </c>
      <c r="H111" s="324">
        <v>0</v>
      </c>
      <c r="I111" s="324">
        <v>0</v>
      </c>
      <c r="J111" s="324"/>
      <c r="K111" s="324">
        <f t="shared" si="28"/>
        <v>0</v>
      </c>
      <c r="L111" s="576"/>
    </row>
    <row r="112" spans="1:12" ht="13.5" x14ac:dyDescent="0.25">
      <c r="A112" s="315" t="str">
        <f t="shared" si="25"/>
        <v>Viljandi Lasteaed Mesimumm</v>
      </c>
      <c r="B112" s="321" t="str">
        <f t="shared" si="26"/>
        <v/>
      </c>
      <c r="C112" s="321" t="str">
        <f t="shared" si="27"/>
        <v/>
      </c>
      <c r="D112" s="347"/>
      <c r="E112" s="327" t="s">
        <v>182</v>
      </c>
      <c r="F112" s="319">
        <f>F113</f>
        <v>0</v>
      </c>
      <c r="G112" s="319">
        <f t="shared" ref="G112:I112" si="36">G113</f>
        <v>0</v>
      </c>
      <c r="H112" s="319">
        <f t="shared" si="36"/>
        <v>0</v>
      </c>
      <c r="I112" s="319">
        <f t="shared" si="36"/>
        <v>0</v>
      </c>
      <c r="J112" s="319">
        <f>J113</f>
        <v>0</v>
      </c>
      <c r="K112" s="337">
        <f t="shared" si="28"/>
        <v>0</v>
      </c>
      <c r="L112" s="577"/>
    </row>
    <row r="113" spans="1:12" x14ac:dyDescent="0.2">
      <c r="A113" s="315" t="str">
        <f t="shared" si="25"/>
        <v>Viljandi Lasteaed Mesimumm</v>
      </c>
      <c r="B113" s="321" t="str">
        <f t="shared" si="26"/>
        <v>20</v>
      </c>
      <c r="C113" s="321" t="str">
        <f t="shared" si="27"/>
        <v>2082</v>
      </c>
      <c r="D113" s="322" t="s">
        <v>988</v>
      </c>
      <c r="E113" s="323" t="s">
        <v>127</v>
      </c>
      <c r="F113" s="324">
        <v>0</v>
      </c>
      <c r="G113" s="324">
        <v>0</v>
      </c>
      <c r="H113" s="324">
        <v>0</v>
      </c>
      <c r="I113" s="324">
        <v>0</v>
      </c>
      <c r="J113" s="324"/>
      <c r="K113" s="324">
        <f t="shared" si="28"/>
        <v>0</v>
      </c>
      <c r="L113" s="576"/>
    </row>
    <row r="114" spans="1:12" x14ac:dyDescent="0.2">
      <c r="A114" s="315" t="str">
        <f t="shared" si="25"/>
        <v>Viljandi Lasteaed Mesimumm</v>
      </c>
      <c r="B114" s="321" t="str">
        <f t="shared" si="26"/>
        <v/>
      </c>
      <c r="C114" s="321" t="str">
        <f t="shared" si="27"/>
        <v/>
      </c>
      <c r="D114" s="348"/>
      <c r="E114" s="349" t="s">
        <v>128</v>
      </c>
      <c r="F114" s="350">
        <f>F4+F5+F6+F7+F8+F10+F17+F18+F19+F20+F21+F22+F26+F31+F41+F44+F48+F59+F65+F72+F79+F86+F87+F88+F92+F93+F99+F100+F103+F104+F106+F107+F108+F112</f>
        <v>231912.06000000003</v>
      </c>
      <c r="G114" s="350">
        <f t="shared" ref="G114:I114" si="37">G4+G5+G6+G7+G8+G10+G17+G18+G19+G20+G21+G22+G26+G31+G41+G44+G48+G59+G65+G72+G79+G86+G87+G88+G92+G93+G99+G100+G103+G104+G106+G107+G108+G112</f>
        <v>245818.99000000002</v>
      </c>
      <c r="H114" s="350">
        <f t="shared" si="37"/>
        <v>284391.74999999994</v>
      </c>
      <c r="I114" s="350">
        <f t="shared" si="37"/>
        <v>279982.63394999999</v>
      </c>
      <c r="J114" s="350">
        <f>J4+J10+J17+J18+J19+J20+J21+J22+J26+J31+J41+J44+J48+J59+J65+J72+J79+J86+J87+J88+J92+J93+J99+J101+J103+J104+J106+J107+J110+J111+J112</f>
        <v>0</v>
      </c>
      <c r="K114" s="350">
        <f t="shared" ref="K114:K152" si="38">+I114+J114</f>
        <v>279982.63394999999</v>
      </c>
      <c r="L114" s="351"/>
    </row>
    <row r="115" spans="1:12" x14ac:dyDescent="0.2">
      <c r="A115" s="315" t="str">
        <f t="shared" si="25"/>
        <v>Viljandi Lasteaed Mesimumm</v>
      </c>
      <c r="B115" s="321" t="str">
        <f t="shared" si="26"/>
        <v/>
      </c>
      <c r="C115" s="321" t="str">
        <f t="shared" si="27"/>
        <v/>
      </c>
      <c r="D115" s="348"/>
      <c r="E115" s="349"/>
      <c r="F115" s="349"/>
      <c r="G115" s="349"/>
      <c r="H115" s="349"/>
      <c r="I115" s="349"/>
      <c r="J115" s="349"/>
      <c r="K115" s="349"/>
      <c r="L115" s="351"/>
    </row>
    <row r="116" spans="1:12" x14ac:dyDescent="0.2">
      <c r="A116" s="315" t="str">
        <f t="shared" si="25"/>
        <v>Viljandi Lasteaed Mesimumm</v>
      </c>
      <c r="B116" s="321" t="str">
        <f t="shared" si="26"/>
        <v/>
      </c>
      <c r="C116" s="321" t="str">
        <f t="shared" si="27"/>
        <v/>
      </c>
      <c r="D116" s="348"/>
      <c r="E116" s="349"/>
      <c r="F116" s="349"/>
      <c r="G116" s="349"/>
      <c r="H116" s="349"/>
      <c r="I116" s="349"/>
      <c r="J116" s="349"/>
      <c r="K116" s="349"/>
      <c r="L116" s="351"/>
    </row>
    <row r="117" spans="1:12" x14ac:dyDescent="0.2">
      <c r="A117" s="315" t="str">
        <f t="shared" si="25"/>
        <v>Viljandi Lasteaed Mesimumm</v>
      </c>
      <c r="B117" s="321" t="str">
        <f t="shared" si="26"/>
        <v/>
      </c>
      <c r="C117" s="321" t="str">
        <f t="shared" si="27"/>
        <v/>
      </c>
      <c r="D117" s="352"/>
      <c r="E117" s="330" t="s">
        <v>129</v>
      </c>
      <c r="F117" s="353">
        <f>F118+F144+F151</f>
        <v>38200.780000000006</v>
      </c>
      <c r="G117" s="353">
        <f t="shared" ref="G117:I117" si="39">G118+G144+G151</f>
        <v>41285.379999999997</v>
      </c>
      <c r="H117" s="353">
        <f t="shared" si="39"/>
        <v>45132.45</v>
      </c>
      <c r="I117" s="353">
        <f t="shared" si="39"/>
        <v>45132.45</v>
      </c>
      <c r="J117" s="353">
        <f>J118+J144+J151</f>
        <v>0</v>
      </c>
      <c r="K117" s="353">
        <f t="shared" si="38"/>
        <v>45132.45</v>
      </c>
      <c r="L117" s="332"/>
    </row>
    <row r="118" spans="1:12" x14ac:dyDescent="0.2">
      <c r="A118" s="315" t="str">
        <f t="shared" si="25"/>
        <v>Viljandi Lasteaed Mesimumm</v>
      </c>
      <c r="B118" s="321"/>
      <c r="C118" s="321"/>
      <c r="D118" s="352" t="s">
        <v>156</v>
      </c>
      <c r="E118" s="354" t="s">
        <v>130</v>
      </c>
      <c r="F118" s="355">
        <f>SUM(F119:F143)</f>
        <v>37988.780000000006</v>
      </c>
      <c r="G118" s="355">
        <f t="shared" ref="G118:I118" si="40">SUM(G119:G143)</f>
        <v>41285.379999999997</v>
      </c>
      <c r="H118" s="355">
        <f t="shared" si="40"/>
        <v>45132.45</v>
      </c>
      <c r="I118" s="355">
        <f t="shared" si="40"/>
        <v>45132.45</v>
      </c>
      <c r="J118" s="355">
        <f>SUM(J119:J143)</f>
        <v>0</v>
      </c>
      <c r="K118" s="355">
        <f t="shared" si="38"/>
        <v>45132.45</v>
      </c>
      <c r="L118" s="356"/>
    </row>
    <row r="119" spans="1:12" x14ac:dyDescent="0.2">
      <c r="A119" s="315" t="str">
        <f t="shared" si="25"/>
        <v>Viljandi Lasteaed Mesimumm</v>
      </c>
      <c r="B119" s="321" t="str">
        <f t="shared" si="26"/>
        <v>32</v>
      </c>
      <c r="C119" s="321" t="str">
        <f t="shared" si="27"/>
        <v>3220</v>
      </c>
      <c r="D119" s="333" t="s">
        <v>1589</v>
      </c>
      <c r="E119" s="334" t="s">
        <v>166</v>
      </c>
      <c r="F119" s="324">
        <v>21500.959999999999</v>
      </c>
      <c r="G119" s="324">
        <v>23518.3</v>
      </c>
      <c r="H119" s="324">
        <v>25670</v>
      </c>
      <c r="I119" s="324">
        <v>25670</v>
      </c>
      <c r="J119" s="324"/>
      <c r="K119" s="324">
        <f t="shared" si="38"/>
        <v>25670</v>
      </c>
      <c r="L119" s="335"/>
    </row>
    <row r="120" spans="1:12" x14ac:dyDescent="0.2">
      <c r="A120" s="315" t="str">
        <f t="shared" si="25"/>
        <v>Viljandi Lasteaed Mesimumm</v>
      </c>
      <c r="B120" s="321" t="str">
        <f t="shared" si="26"/>
        <v>32</v>
      </c>
      <c r="C120" s="321" t="str">
        <f t="shared" si="27"/>
        <v>3220</v>
      </c>
      <c r="D120" s="333" t="s">
        <v>1590</v>
      </c>
      <c r="E120" s="334" t="s">
        <v>838</v>
      </c>
      <c r="F120" s="324">
        <v>14910.59</v>
      </c>
      <c r="G120" s="324">
        <v>16501.48</v>
      </c>
      <c r="H120" s="324">
        <v>18339.75</v>
      </c>
      <c r="I120" s="324">
        <v>18339.75</v>
      </c>
      <c r="J120" s="324"/>
      <c r="K120" s="324">
        <f t="shared" si="38"/>
        <v>18339.75</v>
      </c>
      <c r="L120" s="335"/>
    </row>
    <row r="121" spans="1:12" x14ac:dyDescent="0.2">
      <c r="A121" s="315" t="str">
        <f t="shared" si="25"/>
        <v>Viljandi Lasteaed Mesimumm</v>
      </c>
      <c r="B121" s="321" t="str">
        <f t="shared" si="26"/>
        <v>32</v>
      </c>
      <c r="C121" s="321" t="str">
        <f t="shared" si="27"/>
        <v>3220</v>
      </c>
      <c r="D121" s="333" t="s">
        <v>1591</v>
      </c>
      <c r="E121" s="334" t="s">
        <v>839</v>
      </c>
      <c r="F121" s="324">
        <v>1577.23</v>
      </c>
      <c r="G121" s="324">
        <v>1265.5999999999999</v>
      </c>
      <c r="H121" s="324">
        <v>1122.7</v>
      </c>
      <c r="I121" s="324">
        <v>1122.7</v>
      </c>
      <c r="J121" s="324"/>
      <c r="K121" s="324">
        <f t="shared" si="38"/>
        <v>1122.7</v>
      </c>
      <c r="L121" s="335"/>
    </row>
    <row r="122" spans="1:12" x14ac:dyDescent="0.2">
      <c r="A122" s="315" t="str">
        <f t="shared" si="25"/>
        <v>Viljandi Lasteaed Mesimumm</v>
      </c>
      <c r="B122" s="321" t="str">
        <f t="shared" si="26"/>
        <v>32</v>
      </c>
      <c r="C122" s="321" t="str">
        <f t="shared" si="27"/>
        <v>3220</v>
      </c>
      <c r="D122" s="333" t="s">
        <v>1592</v>
      </c>
      <c r="E122" s="334" t="s">
        <v>840</v>
      </c>
      <c r="F122" s="324">
        <v>0</v>
      </c>
      <c r="G122" s="324">
        <v>0</v>
      </c>
      <c r="H122" s="324">
        <v>0</v>
      </c>
      <c r="I122" s="324">
        <v>0</v>
      </c>
      <c r="J122" s="324"/>
      <c r="K122" s="324">
        <f t="shared" si="38"/>
        <v>0</v>
      </c>
      <c r="L122" s="335"/>
    </row>
    <row r="123" spans="1:12" x14ac:dyDescent="0.2">
      <c r="A123" s="315" t="str">
        <f t="shared" si="25"/>
        <v>Viljandi Lasteaed Mesimumm</v>
      </c>
      <c r="B123" s="321" t="str">
        <f t="shared" si="26"/>
        <v>32</v>
      </c>
      <c r="C123" s="321" t="str">
        <f t="shared" si="27"/>
        <v>3220</v>
      </c>
      <c r="D123" s="333" t="s">
        <v>1593</v>
      </c>
      <c r="E123" s="334" t="s">
        <v>841</v>
      </c>
      <c r="F123" s="324">
        <v>0</v>
      </c>
      <c r="G123" s="324">
        <v>0</v>
      </c>
      <c r="H123" s="324">
        <v>0</v>
      </c>
      <c r="I123" s="324">
        <v>0</v>
      </c>
      <c r="J123" s="324"/>
      <c r="K123" s="324">
        <f t="shared" si="38"/>
        <v>0</v>
      </c>
      <c r="L123" s="335"/>
    </row>
    <row r="124" spans="1:12" x14ac:dyDescent="0.2">
      <c r="A124" s="315" t="str">
        <f t="shared" si="25"/>
        <v>Viljandi Lasteaed Mesimumm</v>
      </c>
      <c r="B124" s="321" t="str">
        <f t="shared" si="26"/>
        <v>32</v>
      </c>
      <c r="C124" s="321" t="str">
        <f t="shared" si="27"/>
        <v>3220</v>
      </c>
      <c r="D124" s="333" t="s">
        <v>1594</v>
      </c>
      <c r="E124" s="334" t="s">
        <v>842</v>
      </c>
      <c r="F124" s="324">
        <v>0</v>
      </c>
      <c r="G124" s="324">
        <v>0</v>
      </c>
      <c r="H124" s="324">
        <v>0</v>
      </c>
      <c r="I124" s="324">
        <v>0</v>
      </c>
      <c r="J124" s="324"/>
      <c r="K124" s="324">
        <f t="shared" si="38"/>
        <v>0</v>
      </c>
      <c r="L124" s="335"/>
    </row>
    <row r="125" spans="1:12" x14ac:dyDescent="0.2">
      <c r="A125" s="315" t="str">
        <f t="shared" si="25"/>
        <v>Viljandi Lasteaed Mesimumm</v>
      </c>
      <c r="B125" s="321" t="str">
        <f t="shared" si="26"/>
        <v>32</v>
      </c>
      <c r="C125" s="321" t="str">
        <f t="shared" si="27"/>
        <v>3220</v>
      </c>
      <c r="D125" s="333" t="s">
        <v>1595</v>
      </c>
      <c r="E125" s="334" t="s">
        <v>843</v>
      </c>
      <c r="F125" s="324">
        <v>0</v>
      </c>
      <c r="G125" s="324">
        <v>0</v>
      </c>
      <c r="H125" s="324">
        <v>0</v>
      </c>
      <c r="I125" s="324">
        <v>0</v>
      </c>
      <c r="J125" s="324"/>
      <c r="K125" s="324">
        <f t="shared" si="38"/>
        <v>0</v>
      </c>
      <c r="L125" s="335"/>
    </row>
    <row r="126" spans="1:12" x14ac:dyDescent="0.2">
      <c r="A126" s="315" t="str">
        <f t="shared" si="25"/>
        <v>Viljandi Lasteaed Mesimumm</v>
      </c>
      <c r="B126" s="321" t="str">
        <f t="shared" si="26"/>
        <v>32</v>
      </c>
      <c r="C126" s="321" t="str">
        <f t="shared" si="27"/>
        <v>3221</v>
      </c>
      <c r="D126" s="333" t="s">
        <v>1609</v>
      </c>
      <c r="E126" s="334" t="s">
        <v>969</v>
      </c>
      <c r="F126" s="324">
        <v>0</v>
      </c>
      <c r="G126" s="324">
        <v>0</v>
      </c>
      <c r="H126" s="324">
        <v>0</v>
      </c>
      <c r="I126" s="324">
        <v>0</v>
      </c>
      <c r="J126" s="324"/>
      <c r="K126" s="324">
        <f t="shared" si="38"/>
        <v>0</v>
      </c>
      <c r="L126" s="335"/>
    </row>
    <row r="127" spans="1:12" x14ac:dyDescent="0.2">
      <c r="A127" s="315" t="str">
        <f t="shared" si="25"/>
        <v>Viljandi Lasteaed Mesimumm</v>
      </c>
      <c r="B127" s="321" t="str">
        <f t="shared" si="26"/>
        <v>32</v>
      </c>
      <c r="C127" s="321" t="str">
        <f t="shared" si="27"/>
        <v>3221</v>
      </c>
      <c r="D127" s="333" t="s">
        <v>1610</v>
      </c>
      <c r="E127" s="334" t="s">
        <v>970</v>
      </c>
      <c r="F127" s="324">
        <v>0</v>
      </c>
      <c r="G127" s="324">
        <v>0</v>
      </c>
      <c r="H127" s="324">
        <v>0</v>
      </c>
      <c r="I127" s="324">
        <v>0</v>
      </c>
      <c r="J127" s="324"/>
      <c r="K127" s="324">
        <f t="shared" si="38"/>
        <v>0</v>
      </c>
      <c r="L127" s="335"/>
    </row>
    <row r="128" spans="1:12" x14ac:dyDescent="0.2">
      <c r="A128" s="315" t="str">
        <f t="shared" si="25"/>
        <v>Viljandi Lasteaed Mesimumm</v>
      </c>
      <c r="B128" s="321" t="str">
        <f t="shared" si="26"/>
        <v>32</v>
      </c>
      <c r="C128" s="321" t="str">
        <f t="shared" si="27"/>
        <v>3221</v>
      </c>
      <c r="D128" s="333" t="s">
        <v>1611</v>
      </c>
      <c r="E128" s="334" t="s">
        <v>971</v>
      </c>
      <c r="F128" s="324">
        <v>0</v>
      </c>
      <c r="G128" s="324">
        <v>0</v>
      </c>
      <c r="H128" s="324">
        <v>0</v>
      </c>
      <c r="I128" s="324">
        <v>0</v>
      </c>
      <c r="J128" s="324"/>
      <c r="K128" s="324">
        <f t="shared" si="38"/>
        <v>0</v>
      </c>
      <c r="L128" s="335"/>
    </row>
    <row r="129" spans="1:12" x14ac:dyDescent="0.2">
      <c r="A129" s="315" t="str">
        <f t="shared" si="25"/>
        <v>Viljandi Lasteaed Mesimumm</v>
      </c>
      <c r="B129" s="321" t="str">
        <f t="shared" si="26"/>
        <v>32</v>
      </c>
      <c r="C129" s="321" t="str">
        <f t="shared" si="27"/>
        <v>3221</v>
      </c>
      <c r="D129" s="333" t="s">
        <v>1603</v>
      </c>
      <c r="E129" s="334" t="s">
        <v>972</v>
      </c>
      <c r="F129" s="324">
        <v>0</v>
      </c>
      <c r="G129" s="324">
        <v>0</v>
      </c>
      <c r="H129" s="324">
        <v>0</v>
      </c>
      <c r="I129" s="324">
        <v>0</v>
      </c>
      <c r="J129" s="324"/>
      <c r="K129" s="324">
        <f t="shared" si="38"/>
        <v>0</v>
      </c>
      <c r="L129" s="335"/>
    </row>
    <row r="130" spans="1:12" x14ac:dyDescent="0.2">
      <c r="A130" s="315" t="str">
        <f t="shared" si="25"/>
        <v>Viljandi Lasteaed Mesimumm</v>
      </c>
      <c r="B130" s="321" t="str">
        <f t="shared" si="26"/>
        <v>32</v>
      </c>
      <c r="C130" s="321" t="str">
        <f t="shared" si="27"/>
        <v>3221</v>
      </c>
      <c r="D130" s="333" t="s">
        <v>1612</v>
      </c>
      <c r="E130" s="334" t="s">
        <v>973</v>
      </c>
      <c r="F130" s="324">
        <v>0</v>
      </c>
      <c r="G130" s="324">
        <v>0</v>
      </c>
      <c r="H130" s="324">
        <v>0</v>
      </c>
      <c r="I130" s="324">
        <v>0</v>
      </c>
      <c r="J130" s="324"/>
      <c r="K130" s="324">
        <f t="shared" si="38"/>
        <v>0</v>
      </c>
      <c r="L130" s="335"/>
    </row>
    <row r="131" spans="1:12" x14ac:dyDescent="0.2">
      <c r="A131" s="315" t="str">
        <f t="shared" si="25"/>
        <v>Viljandi Lasteaed Mesimumm</v>
      </c>
      <c r="B131" s="321" t="str">
        <f t="shared" si="26"/>
        <v>32</v>
      </c>
      <c r="C131" s="321" t="str">
        <f t="shared" si="27"/>
        <v>3221</v>
      </c>
      <c r="D131" s="333" t="s">
        <v>1613</v>
      </c>
      <c r="E131" s="334" t="s">
        <v>974</v>
      </c>
      <c r="F131" s="324">
        <v>0</v>
      </c>
      <c r="G131" s="324">
        <v>0</v>
      </c>
      <c r="H131" s="324">
        <v>0</v>
      </c>
      <c r="I131" s="324">
        <v>0</v>
      </c>
      <c r="J131" s="324"/>
      <c r="K131" s="324">
        <f t="shared" si="38"/>
        <v>0</v>
      </c>
      <c r="L131" s="335"/>
    </row>
    <row r="132" spans="1:12" x14ac:dyDescent="0.2">
      <c r="A132" s="315" t="str">
        <f t="shared" si="25"/>
        <v>Viljandi Lasteaed Mesimumm</v>
      </c>
      <c r="B132" s="321" t="str">
        <f t="shared" si="26"/>
        <v>32</v>
      </c>
      <c r="C132" s="321" t="str">
        <f t="shared" si="27"/>
        <v>3221</v>
      </c>
      <c r="D132" s="333" t="s">
        <v>1614</v>
      </c>
      <c r="E132" s="334" t="s">
        <v>975</v>
      </c>
      <c r="F132" s="324">
        <v>0</v>
      </c>
      <c r="G132" s="324">
        <v>0</v>
      </c>
      <c r="H132" s="324">
        <v>0</v>
      </c>
      <c r="I132" s="324">
        <v>0</v>
      </c>
      <c r="J132" s="324"/>
      <c r="K132" s="324">
        <f t="shared" si="38"/>
        <v>0</v>
      </c>
      <c r="L132" s="335"/>
    </row>
    <row r="133" spans="1:12" x14ac:dyDescent="0.2">
      <c r="A133" s="315" t="str">
        <f t="shared" si="25"/>
        <v>Viljandi Lasteaed Mesimumm</v>
      </c>
      <c r="B133" s="321" t="str">
        <f t="shared" si="26"/>
        <v>32</v>
      </c>
      <c r="C133" s="321" t="str">
        <f t="shared" si="27"/>
        <v>3221</v>
      </c>
      <c r="D133" s="333" t="s">
        <v>1630</v>
      </c>
      <c r="E133" s="334" t="s">
        <v>976</v>
      </c>
      <c r="F133" s="324">
        <v>0</v>
      </c>
      <c r="G133" s="324">
        <v>0</v>
      </c>
      <c r="H133" s="324">
        <v>0</v>
      </c>
      <c r="I133" s="324">
        <v>0</v>
      </c>
      <c r="J133" s="324"/>
      <c r="K133" s="324">
        <f t="shared" si="38"/>
        <v>0</v>
      </c>
      <c r="L133" s="335"/>
    </row>
    <row r="134" spans="1:12" x14ac:dyDescent="0.2">
      <c r="A134" s="315" t="str">
        <f t="shared" si="25"/>
        <v>Viljandi Lasteaed Mesimumm</v>
      </c>
      <c r="B134" s="321" t="str">
        <f t="shared" si="26"/>
        <v>32</v>
      </c>
      <c r="C134" s="321" t="str">
        <f t="shared" si="27"/>
        <v>3221</v>
      </c>
      <c r="D134" s="333" t="s">
        <v>1604</v>
      </c>
      <c r="E134" s="334" t="s">
        <v>977</v>
      </c>
      <c r="F134" s="324">
        <v>0</v>
      </c>
      <c r="G134" s="324">
        <v>0</v>
      </c>
      <c r="H134" s="324">
        <v>0</v>
      </c>
      <c r="I134" s="324">
        <v>0</v>
      </c>
      <c r="J134" s="324"/>
      <c r="K134" s="324">
        <f t="shared" si="38"/>
        <v>0</v>
      </c>
      <c r="L134" s="335"/>
    </row>
    <row r="135" spans="1:12" x14ac:dyDescent="0.2">
      <c r="A135" s="315" t="str">
        <f t="shared" si="25"/>
        <v>Viljandi Lasteaed Mesimumm</v>
      </c>
      <c r="B135" s="321" t="str">
        <f t="shared" si="26"/>
        <v>32</v>
      </c>
      <c r="C135" s="321" t="str">
        <f t="shared" si="27"/>
        <v>3222</v>
      </c>
      <c r="D135" s="333" t="s">
        <v>1618</v>
      </c>
      <c r="E135" s="334" t="s">
        <v>984</v>
      </c>
      <c r="F135" s="324">
        <v>0</v>
      </c>
      <c r="G135" s="324">
        <v>0</v>
      </c>
      <c r="H135" s="324">
        <v>0</v>
      </c>
      <c r="I135" s="324">
        <v>0</v>
      </c>
      <c r="J135" s="324"/>
      <c r="K135" s="324">
        <f t="shared" si="38"/>
        <v>0</v>
      </c>
      <c r="L135" s="335"/>
    </row>
    <row r="136" spans="1:12" x14ac:dyDescent="0.2">
      <c r="A136" s="315" t="str">
        <f t="shared" si="25"/>
        <v>Viljandi Lasteaed Mesimumm</v>
      </c>
      <c r="B136" s="321" t="str">
        <f t="shared" si="26"/>
        <v>32</v>
      </c>
      <c r="C136" s="321" t="str">
        <f t="shared" si="27"/>
        <v>3222</v>
      </c>
      <c r="D136" s="333" t="s">
        <v>1619</v>
      </c>
      <c r="E136" s="334" t="s">
        <v>985</v>
      </c>
      <c r="F136" s="324">
        <v>0</v>
      </c>
      <c r="G136" s="324">
        <v>0</v>
      </c>
      <c r="H136" s="324">
        <v>0</v>
      </c>
      <c r="I136" s="324">
        <v>0</v>
      </c>
      <c r="J136" s="324"/>
      <c r="K136" s="324">
        <f t="shared" si="38"/>
        <v>0</v>
      </c>
      <c r="L136" s="335"/>
    </row>
    <row r="137" spans="1:12" x14ac:dyDescent="0.2">
      <c r="A137" s="315" t="str">
        <f t="shared" si="25"/>
        <v>Viljandi Lasteaed Mesimumm</v>
      </c>
      <c r="B137" s="321" t="str">
        <f t="shared" si="26"/>
        <v>32</v>
      </c>
      <c r="C137" s="321" t="str">
        <f t="shared" si="27"/>
        <v>3222</v>
      </c>
      <c r="D137" s="333" t="s">
        <v>1615</v>
      </c>
      <c r="E137" s="334" t="s">
        <v>986</v>
      </c>
      <c r="F137" s="324">
        <v>0</v>
      </c>
      <c r="G137" s="324">
        <v>0</v>
      </c>
      <c r="H137" s="324">
        <v>0</v>
      </c>
      <c r="I137" s="324">
        <v>0</v>
      </c>
      <c r="J137" s="324"/>
      <c r="K137" s="324">
        <f t="shared" si="38"/>
        <v>0</v>
      </c>
      <c r="L137" s="335"/>
    </row>
    <row r="138" spans="1:12" x14ac:dyDescent="0.2">
      <c r="A138" s="315" t="str">
        <f t="shared" si="25"/>
        <v>Viljandi Lasteaed Mesimumm</v>
      </c>
      <c r="B138" s="321" t="str">
        <f t="shared" si="26"/>
        <v>32</v>
      </c>
      <c r="C138" s="321" t="str">
        <f t="shared" si="27"/>
        <v>3222</v>
      </c>
      <c r="D138" s="333" t="s">
        <v>1605</v>
      </c>
      <c r="E138" s="334" t="s">
        <v>986</v>
      </c>
      <c r="F138" s="324">
        <v>0</v>
      </c>
      <c r="G138" s="324">
        <v>0</v>
      </c>
      <c r="H138" s="324">
        <v>0</v>
      </c>
      <c r="I138" s="324">
        <v>0</v>
      </c>
      <c r="J138" s="324"/>
      <c r="K138" s="324">
        <f t="shared" si="38"/>
        <v>0</v>
      </c>
      <c r="L138" s="335"/>
    </row>
    <row r="139" spans="1:12" x14ac:dyDescent="0.2">
      <c r="A139" s="315" t="str">
        <f t="shared" si="25"/>
        <v>Viljandi Lasteaed Mesimumm</v>
      </c>
      <c r="B139" s="321" t="str">
        <f t="shared" si="26"/>
        <v>32</v>
      </c>
      <c r="C139" s="321" t="str">
        <f t="shared" si="27"/>
        <v>3222</v>
      </c>
      <c r="D139" s="333" t="s">
        <v>1620</v>
      </c>
      <c r="E139" s="334" t="s">
        <v>987</v>
      </c>
      <c r="F139" s="324">
        <v>0</v>
      </c>
      <c r="G139" s="324">
        <v>0</v>
      </c>
      <c r="H139" s="324">
        <v>0</v>
      </c>
      <c r="I139" s="324">
        <v>0</v>
      </c>
      <c r="J139" s="324"/>
      <c r="K139" s="324">
        <f t="shared" si="38"/>
        <v>0</v>
      </c>
      <c r="L139" s="335"/>
    </row>
    <row r="140" spans="1:12" x14ac:dyDescent="0.2">
      <c r="A140" s="315" t="str">
        <f t="shared" si="25"/>
        <v>Viljandi Lasteaed Mesimumm</v>
      </c>
      <c r="B140" s="321" t="str">
        <f t="shared" si="26"/>
        <v>32</v>
      </c>
      <c r="C140" s="321" t="str">
        <f t="shared" si="27"/>
        <v>3222</v>
      </c>
      <c r="D140" s="333" t="s">
        <v>1606</v>
      </c>
      <c r="E140" s="334" t="s">
        <v>982</v>
      </c>
      <c r="F140" s="324">
        <v>0</v>
      </c>
      <c r="G140" s="324">
        <v>0</v>
      </c>
      <c r="H140" s="324">
        <v>0</v>
      </c>
      <c r="I140" s="324">
        <v>0</v>
      </c>
      <c r="J140" s="324"/>
      <c r="K140" s="324">
        <f t="shared" si="38"/>
        <v>0</v>
      </c>
      <c r="L140" s="335"/>
    </row>
    <row r="141" spans="1:12" x14ac:dyDescent="0.2">
      <c r="A141" s="315" t="str">
        <f t="shared" si="25"/>
        <v>Viljandi Lasteaed Mesimumm</v>
      </c>
      <c r="B141" s="321" t="str">
        <f t="shared" si="26"/>
        <v>32</v>
      </c>
      <c r="C141" s="321" t="str">
        <f t="shared" si="27"/>
        <v>3224</v>
      </c>
      <c r="D141" s="333" t="s">
        <v>1626</v>
      </c>
      <c r="E141" s="579" t="s">
        <v>966</v>
      </c>
      <c r="F141" s="324">
        <v>0</v>
      </c>
      <c r="G141" s="324">
        <v>0</v>
      </c>
      <c r="H141" s="324">
        <v>0</v>
      </c>
      <c r="I141" s="324">
        <v>0</v>
      </c>
      <c r="J141" s="324"/>
      <c r="K141" s="324">
        <f t="shared" si="38"/>
        <v>0</v>
      </c>
      <c r="L141" s="335"/>
    </row>
    <row r="142" spans="1:12" x14ac:dyDescent="0.2">
      <c r="A142" s="315" t="str">
        <f t="shared" si="25"/>
        <v>Viljandi Lasteaed Mesimumm</v>
      </c>
      <c r="B142" s="321" t="str">
        <f t="shared" si="26"/>
        <v>32</v>
      </c>
      <c r="C142" s="321" t="str">
        <f t="shared" si="27"/>
        <v>3224</v>
      </c>
      <c r="D142" s="333" t="s">
        <v>1627</v>
      </c>
      <c r="E142" s="579" t="s">
        <v>967</v>
      </c>
      <c r="F142" s="324">
        <v>0</v>
      </c>
      <c r="G142" s="324">
        <v>0</v>
      </c>
      <c r="H142" s="324">
        <v>0</v>
      </c>
      <c r="I142" s="324">
        <v>0</v>
      </c>
      <c r="J142" s="324"/>
      <c r="K142" s="324">
        <f t="shared" si="38"/>
        <v>0</v>
      </c>
      <c r="L142" s="335"/>
    </row>
    <row r="143" spans="1:12" x14ac:dyDescent="0.2">
      <c r="A143" s="315" t="str">
        <f t="shared" si="25"/>
        <v>Viljandi Lasteaed Mesimumm</v>
      </c>
      <c r="B143" s="321" t="str">
        <f t="shared" si="26"/>
        <v>32</v>
      </c>
      <c r="C143" s="321" t="str">
        <f t="shared" si="27"/>
        <v>3224</v>
      </c>
      <c r="D143" s="333" t="s">
        <v>1628</v>
      </c>
      <c r="E143" s="579" t="s">
        <v>968</v>
      </c>
      <c r="F143" s="324">
        <v>0</v>
      </c>
      <c r="G143" s="324">
        <v>0</v>
      </c>
      <c r="H143" s="324">
        <v>0</v>
      </c>
      <c r="I143" s="324">
        <v>0</v>
      </c>
      <c r="J143" s="324"/>
      <c r="K143" s="324">
        <f t="shared" si="38"/>
        <v>0</v>
      </c>
      <c r="L143" s="335"/>
    </row>
    <row r="144" spans="1:12" x14ac:dyDescent="0.2">
      <c r="A144" s="315" t="str">
        <f t="shared" si="25"/>
        <v>Viljandi Lasteaed Mesimumm</v>
      </c>
      <c r="B144" s="321"/>
      <c r="C144" s="321"/>
      <c r="D144" s="352" t="s">
        <v>157</v>
      </c>
      <c r="E144" s="354" t="s">
        <v>133</v>
      </c>
      <c r="F144" s="355">
        <f>SUM(F145:F150)</f>
        <v>212</v>
      </c>
      <c r="G144" s="355">
        <f t="shared" ref="G144:I144" si="41">SUM(G145:G150)</f>
        <v>0</v>
      </c>
      <c r="H144" s="355">
        <f t="shared" si="41"/>
        <v>0</v>
      </c>
      <c r="I144" s="355">
        <f t="shared" si="41"/>
        <v>0</v>
      </c>
      <c r="J144" s="355">
        <f>SUM(J145:J150)</f>
        <v>0</v>
      </c>
      <c r="K144" s="355">
        <f t="shared" si="38"/>
        <v>0</v>
      </c>
      <c r="L144" s="356"/>
    </row>
    <row r="145" spans="1:12" x14ac:dyDescent="0.2">
      <c r="A145" s="315" t="str">
        <f t="shared" si="25"/>
        <v>Viljandi Lasteaed Mesimumm</v>
      </c>
      <c r="B145" s="321" t="str">
        <f t="shared" si="26"/>
        <v>35</v>
      </c>
      <c r="C145" s="321" t="str">
        <f t="shared" si="27"/>
        <v>3500</v>
      </c>
      <c r="D145" s="333" t="s">
        <v>1596</v>
      </c>
      <c r="E145" s="334" t="s">
        <v>832</v>
      </c>
      <c r="F145" s="324">
        <v>0</v>
      </c>
      <c r="G145" s="324">
        <v>0</v>
      </c>
      <c r="H145" s="324">
        <v>0</v>
      </c>
      <c r="I145" s="324">
        <v>0</v>
      </c>
      <c r="J145" s="324"/>
      <c r="K145" s="324">
        <f t="shared" si="38"/>
        <v>0</v>
      </c>
      <c r="L145" s="335"/>
    </row>
    <row r="146" spans="1:12" x14ac:dyDescent="0.2">
      <c r="A146" s="315" t="str">
        <f t="shared" si="25"/>
        <v>Viljandi Lasteaed Mesimumm</v>
      </c>
      <c r="B146" s="321" t="str">
        <f t="shared" si="26"/>
        <v>35</v>
      </c>
      <c r="C146" s="321" t="str">
        <f t="shared" si="27"/>
        <v>3500</v>
      </c>
      <c r="D146" s="333" t="s">
        <v>1631</v>
      </c>
      <c r="E146" s="334" t="s">
        <v>833</v>
      </c>
      <c r="F146" s="324">
        <v>0</v>
      </c>
      <c r="G146" s="324">
        <v>0</v>
      </c>
      <c r="H146" s="324">
        <v>0</v>
      </c>
      <c r="I146" s="324">
        <v>0</v>
      </c>
      <c r="J146" s="324"/>
      <c r="K146" s="324">
        <f t="shared" si="38"/>
        <v>0</v>
      </c>
      <c r="L146" s="335"/>
    </row>
    <row r="147" spans="1:12" x14ac:dyDescent="0.2">
      <c r="A147" s="315" t="str">
        <f t="shared" si="25"/>
        <v>Viljandi Lasteaed Mesimumm</v>
      </c>
      <c r="B147" s="321" t="str">
        <f t="shared" si="26"/>
        <v>35</v>
      </c>
      <c r="C147" s="321" t="str">
        <f t="shared" si="27"/>
        <v>3500</v>
      </c>
      <c r="D147" s="333" t="s">
        <v>1597</v>
      </c>
      <c r="E147" s="334" t="s">
        <v>834</v>
      </c>
      <c r="F147" s="324">
        <v>0</v>
      </c>
      <c r="G147" s="324">
        <v>0</v>
      </c>
      <c r="H147" s="324">
        <v>0</v>
      </c>
      <c r="I147" s="324">
        <v>0</v>
      </c>
      <c r="J147" s="324"/>
      <c r="K147" s="324">
        <f t="shared" si="38"/>
        <v>0</v>
      </c>
      <c r="L147" s="335"/>
    </row>
    <row r="148" spans="1:12" x14ac:dyDescent="0.2">
      <c r="A148" s="315" t="str">
        <f t="shared" si="25"/>
        <v>Viljandi Lasteaed Mesimumm</v>
      </c>
      <c r="B148" s="321" t="str">
        <f t="shared" si="26"/>
        <v>35</v>
      </c>
      <c r="C148" s="321" t="str">
        <f t="shared" si="27"/>
        <v>3500</v>
      </c>
      <c r="D148" s="333" t="s">
        <v>1598</v>
      </c>
      <c r="E148" s="334" t="s">
        <v>835</v>
      </c>
      <c r="F148" s="324">
        <v>0</v>
      </c>
      <c r="G148" s="324">
        <v>0</v>
      </c>
      <c r="H148" s="324">
        <v>0</v>
      </c>
      <c r="I148" s="324">
        <v>0</v>
      </c>
      <c r="J148" s="324"/>
      <c r="K148" s="324">
        <f t="shared" si="38"/>
        <v>0</v>
      </c>
      <c r="L148" s="335"/>
    </row>
    <row r="149" spans="1:12" x14ac:dyDescent="0.2">
      <c r="A149" s="315" t="str">
        <f t="shared" si="25"/>
        <v>Viljandi Lasteaed Mesimumm</v>
      </c>
      <c r="B149" s="321" t="str">
        <f t="shared" si="26"/>
        <v>35</v>
      </c>
      <c r="C149" s="321" t="str">
        <f t="shared" si="27"/>
        <v>3500</v>
      </c>
      <c r="D149" s="333" t="s">
        <v>1607</v>
      </c>
      <c r="E149" s="334" t="s">
        <v>836</v>
      </c>
      <c r="F149" s="324">
        <v>0</v>
      </c>
      <c r="G149" s="324">
        <v>0</v>
      </c>
      <c r="H149" s="324">
        <v>0</v>
      </c>
      <c r="I149" s="324">
        <v>0</v>
      </c>
      <c r="J149" s="324"/>
      <c r="K149" s="324">
        <f t="shared" si="38"/>
        <v>0</v>
      </c>
      <c r="L149" s="335"/>
    </row>
    <row r="150" spans="1:12" x14ac:dyDescent="0.2">
      <c r="A150" s="315" t="str">
        <f t="shared" si="25"/>
        <v>Viljandi Lasteaed Mesimumm</v>
      </c>
      <c r="B150" s="321" t="str">
        <f t="shared" si="26"/>
        <v>35</v>
      </c>
      <c r="C150" s="321" t="str">
        <f t="shared" si="27"/>
        <v>3500</v>
      </c>
      <c r="D150" s="333" t="s">
        <v>1599</v>
      </c>
      <c r="E150" s="334" t="s">
        <v>837</v>
      </c>
      <c r="F150" s="324">
        <v>212</v>
      </c>
      <c r="G150" s="324">
        <v>0</v>
      </c>
      <c r="H150" s="324">
        <v>0</v>
      </c>
      <c r="I150" s="324">
        <v>0</v>
      </c>
      <c r="J150" s="324"/>
      <c r="K150" s="324">
        <f t="shared" si="38"/>
        <v>0</v>
      </c>
      <c r="L150" s="335"/>
    </row>
    <row r="151" spans="1:12" x14ac:dyDescent="0.2">
      <c r="A151" s="315" t="str">
        <f t="shared" si="25"/>
        <v>Viljandi Lasteaed Mesimumm</v>
      </c>
      <c r="B151" s="321"/>
      <c r="C151" s="321"/>
      <c r="D151" s="352" t="s">
        <v>158</v>
      </c>
      <c r="E151" s="354" t="s">
        <v>151</v>
      </c>
      <c r="F151" s="355">
        <f>SUM(F152:F152)</f>
        <v>0</v>
      </c>
      <c r="G151" s="355">
        <f t="shared" ref="G151:I151" si="42">SUM(G152:G152)</f>
        <v>0</v>
      </c>
      <c r="H151" s="355">
        <f t="shared" si="42"/>
        <v>0</v>
      </c>
      <c r="I151" s="355">
        <f t="shared" si="42"/>
        <v>0</v>
      </c>
      <c r="J151" s="355">
        <f>SUM(J152:J152)</f>
        <v>0</v>
      </c>
      <c r="K151" s="355">
        <f t="shared" si="38"/>
        <v>0</v>
      </c>
      <c r="L151" s="356"/>
    </row>
    <row r="152" spans="1:12" x14ac:dyDescent="0.2">
      <c r="A152" s="315" t="str">
        <f t="shared" si="25"/>
        <v>Viljandi Lasteaed Mesimumm</v>
      </c>
      <c r="B152" s="321" t="str">
        <f>LEFT(D152,2)</f>
        <v>38</v>
      </c>
      <c r="C152" s="321" t="str">
        <f>LEFT(D152,4)</f>
        <v>3888</v>
      </c>
      <c r="D152" s="333" t="s">
        <v>1600</v>
      </c>
      <c r="E152" s="334" t="s">
        <v>152</v>
      </c>
      <c r="F152" s="324">
        <v>0</v>
      </c>
      <c r="G152" s="324">
        <v>0</v>
      </c>
      <c r="H152" s="324">
        <v>0</v>
      </c>
      <c r="I152" s="324">
        <v>0</v>
      </c>
      <c r="J152" s="324"/>
      <c r="K152" s="324">
        <f t="shared" si="38"/>
        <v>0</v>
      </c>
      <c r="L152" s="335"/>
    </row>
    <row r="158" spans="1:12" x14ac:dyDescent="0.2">
      <c r="E158" s="305"/>
      <c r="F158" s="305"/>
      <c r="G158" s="305"/>
      <c r="H158" s="305"/>
      <c r="I158" s="305"/>
      <c r="J158" s="305"/>
      <c r="K158" s="305"/>
      <c r="L158" s="310"/>
    </row>
    <row r="166" spans="5:12" x14ac:dyDescent="0.2">
      <c r="E166" s="306"/>
      <c r="F166" s="306"/>
      <c r="G166" s="306"/>
      <c r="H166" s="306"/>
      <c r="I166" s="306"/>
      <c r="J166" s="306"/>
      <c r="K166" s="306"/>
      <c r="L166" s="309"/>
    </row>
    <row r="171" spans="5:12" x14ac:dyDescent="0.2">
      <c r="E171" s="306"/>
      <c r="F171" s="306"/>
      <c r="G171" s="306"/>
      <c r="H171" s="306"/>
      <c r="I171" s="306"/>
      <c r="J171" s="306"/>
      <c r="K171" s="306"/>
      <c r="L171" s="309"/>
    </row>
    <row r="176" spans="5:12" x14ac:dyDescent="0.2">
      <c r="E176" s="304"/>
      <c r="F176" s="304"/>
      <c r="G176" s="304"/>
      <c r="H176" s="304"/>
      <c r="I176" s="304"/>
      <c r="J176" s="304"/>
      <c r="K176" s="304"/>
      <c r="L176" s="309"/>
    </row>
  </sheetData>
  <printOptions gridLines="1"/>
  <pageMargins left="0.39370078740157483" right="0" top="0" bottom="0" header="0" footer="0"/>
  <pageSetup paperSize="9" scale="59" orientation="portrait" r:id="rId1"/>
  <headerFooter alignWithMargins="0">
    <oddFooter>&amp;A</oddFooter>
  </headerFooter>
  <rowBreaks count="1" manualBreakCount="1">
    <brk id="116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176"/>
  <sheetViews>
    <sheetView tabSelected="1" topLeftCell="D1" zoomScaleNormal="100" workbookViewId="0">
      <pane ySplit="2" topLeftCell="A3" activePane="bottomLeft" state="frozen"/>
      <selection activeCell="E91" sqref="E91"/>
      <selection pane="bottomLeft" activeCell="L3" sqref="L3"/>
    </sheetView>
  </sheetViews>
  <sheetFormatPr defaultRowHeight="12.75" x14ac:dyDescent="0.2"/>
  <cols>
    <col min="1" max="1" width="19.85546875" style="298" hidden="1" customWidth="1"/>
    <col min="2" max="2" width="3.28515625" style="298" hidden="1" customWidth="1"/>
    <col min="3" max="3" width="5" style="298" hidden="1" customWidth="1"/>
    <col min="4" max="4" width="10.28515625" style="299" customWidth="1"/>
    <col min="5" max="5" width="45.42578125" style="301" customWidth="1"/>
    <col min="6" max="9" width="10.85546875" style="301" customWidth="1"/>
    <col min="10" max="10" width="12.28515625" style="301" customWidth="1"/>
    <col min="11" max="11" width="10.85546875" style="301" customWidth="1"/>
    <col min="12" max="12" width="43" style="308" customWidth="1"/>
    <col min="13" max="16384" width="9.140625" style="298"/>
  </cols>
  <sheetData>
    <row r="1" spans="1:12" x14ac:dyDescent="0.2">
      <c r="E1" s="300" t="s">
        <v>952</v>
      </c>
      <c r="F1" s="298" t="s">
        <v>1632</v>
      </c>
      <c r="G1" s="300"/>
      <c r="H1" s="300"/>
      <c r="I1" s="300"/>
      <c r="J1" s="300"/>
      <c r="K1" s="300"/>
      <c r="L1" s="307"/>
    </row>
    <row r="2" spans="1:12" ht="54.75" x14ac:dyDescent="0.2">
      <c r="A2" s="358" t="s">
        <v>826</v>
      </c>
      <c r="B2" s="311" t="s">
        <v>827</v>
      </c>
      <c r="C2" s="311" t="s">
        <v>831</v>
      </c>
      <c r="D2" s="357" t="s">
        <v>830</v>
      </c>
      <c r="E2" s="312" t="s">
        <v>828</v>
      </c>
      <c r="F2" s="313" t="s">
        <v>848</v>
      </c>
      <c r="G2" s="313" t="s">
        <v>1553</v>
      </c>
      <c r="H2" s="313" t="s">
        <v>1634</v>
      </c>
      <c r="I2" s="313" t="s">
        <v>1633</v>
      </c>
      <c r="J2" s="656" t="s">
        <v>863</v>
      </c>
      <c r="K2" s="313" t="s">
        <v>1554</v>
      </c>
      <c r="L2" s="657" t="s">
        <v>849</v>
      </c>
    </row>
    <row r="3" spans="1:12" ht="13.5" x14ac:dyDescent="0.25">
      <c r="A3" s="315" t="str">
        <f t="shared" ref="A3:A75" si="0">+$E$1</f>
        <v>Viljandi Jakobsoni Kool</v>
      </c>
      <c r="B3" s="311"/>
      <c r="C3" s="311"/>
      <c r="D3" s="316" t="s">
        <v>187</v>
      </c>
      <c r="E3" s="317" t="s">
        <v>180</v>
      </c>
      <c r="F3" s="318">
        <f>SUM(F4:F8)</f>
        <v>0</v>
      </c>
      <c r="G3" s="318">
        <f t="shared" ref="G3:I3" si="1">SUM(G4:G8)</f>
        <v>0</v>
      </c>
      <c r="H3" s="318">
        <f t="shared" si="1"/>
        <v>0</v>
      </c>
      <c r="I3" s="318">
        <f t="shared" si="1"/>
        <v>0</v>
      </c>
      <c r="J3" s="319">
        <f t="shared" ref="J3:K3" si="2">SUM(J4:J8)</f>
        <v>0</v>
      </c>
      <c r="K3" s="319">
        <f t="shared" si="2"/>
        <v>0</v>
      </c>
      <c r="L3" s="320"/>
    </row>
    <row r="4" spans="1:12" x14ac:dyDescent="0.2">
      <c r="A4" s="315" t="str">
        <f t="shared" si="0"/>
        <v>Viljandi Jakobsoni Kool</v>
      </c>
      <c r="B4" s="321" t="str">
        <f>LEFT(D4,2)</f>
        <v>41</v>
      </c>
      <c r="C4" s="321" t="str">
        <f>LEFT(D4,4)</f>
        <v>4134</v>
      </c>
      <c r="D4" s="322" t="s">
        <v>1601</v>
      </c>
      <c r="E4" s="323" t="s">
        <v>178</v>
      </c>
      <c r="F4" s="324">
        <v>0</v>
      </c>
      <c r="G4" s="324">
        <v>0</v>
      </c>
      <c r="H4" s="324">
        <v>0</v>
      </c>
      <c r="I4" s="324">
        <v>0</v>
      </c>
      <c r="J4" s="324"/>
      <c r="K4" s="324">
        <f t="shared" ref="K4:K8" si="3">+I4+J4</f>
        <v>0</v>
      </c>
      <c r="L4" s="325"/>
    </row>
    <row r="5" spans="1:12" x14ac:dyDescent="0.2">
      <c r="A5" s="315" t="str">
        <f t="shared" si="0"/>
        <v>Viljandi Jakobsoni Kool</v>
      </c>
      <c r="B5" s="321" t="str">
        <f>LEFT(D5,2)</f>
        <v>41</v>
      </c>
      <c r="C5" s="321" t="str">
        <f>LEFT(D5,4)</f>
        <v>4134</v>
      </c>
      <c r="D5" s="322" t="s">
        <v>1608</v>
      </c>
      <c r="E5" s="323" t="s">
        <v>1625</v>
      </c>
      <c r="F5" s="324">
        <v>0</v>
      </c>
      <c r="G5" s="324">
        <v>0</v>
      </c>
      <c r="H5" s="324">
        <v>0</v>
      </c>
      <c r="I5" s="324">
        <v>0</v>
      </c>
      <c r="J5" s="324"/>
      <c r="K5" s="324">
        <f t="shared" si="3"/>
        <v>0</v>
      </c>
      <c r="L5" s="325"/>
    </row>
    <row r="6" spans="1:12" x14ac:dyDescent="0.2">
      <c r="A6" s="315"/>
      <c r="B6" s="321"/>
      <c r="C6" s="321"/>
      <c r="D6" s="322" t="s">
        <v>1131</v>
      </c>
      <c r="E6" s="323" t="s">
        <v>1656</v>
      </c>
      <c r="F6" s="324">
        <v>0</v>
      </c>
      <c r="G6" s="324">
        <v>0</v>
      </c>
      <c r="H6" s="324">
        <v>0</v>
      </c>
      <c r="I6" s="324">
        <v>0</v>
      </c>
      <c r="J6" s="324"/>
      <c r="K6" s="324">
        <f t="shared" si="3"/>
        <v>0</v>
      </c>
      <c r="L6" s="325"/>
    </row>
    <row r="7" spans="1:12" x14ac:dyDescent="0.2">
      <c r="A7" s="315" t="str">
        <f t="shared" si="0"/>
        <v>Viljandi Jakobsoni Kool</v>
      </c>
      <c r="B7" s="321" t="str">
        <f t="shared" ref="B7:B76" si="4">LEFT(D7,2)</f>
        <v>45</v>
      </c>
      <c r="C7" s="321" t="str">
        <f t="shared" ref="C7:C76" si="5">LEFT(D7,4)</f>
        <v>4500</v>
      </c>
      <c r="D7" s="322" t="s">
        <v>357</v>
      </c>
      <c r="E7" s="323" t="s">
        <v>358</v>
      </c>
      <c r="F7" s="324">
        <v>0</v>
      </c>
      <c r="G7" s="324">
        <v>0</v>
      </c>
      <c r="H7" s="324">
        <v>0</v>
      </c>
      <c r="I7" s="324">
        <v>0</v>
      </c>
      <c r="J7" s="324"/>
      <c r="K7" s="324">
        <f t="shared" si="3"/>
        <v>0</v>
      </c>
      <c r="L7" s="325"/>
    </row>
    <row r="8" spans="1:12" x14ac:dyDescent="0.2">
      <c r="A8" s="315"/>
      <c r="B8" s="321"/>
      <c r="C8" s="321"/>
      <c r="D8" s="322" t="s">
        <v>1072</v>
      </c>
      <c r="E8" s="323" t="s">
        <v>1651</v>
      </c>
      <c r="F8" s="324">
        <v>0</v>
      </c>
      <c r="G8" s="324">
        <v>0</v>
      </c>
      <c r="H8" s="324">
        <v>0</v>
      </c>
      <c r="I8" s="324">
        <v>0</v>
      </c>
      <c r="J8" s="324"/>
      <c r="K8" s="324">
        <f t="shared" si="3"/>
        <v>0</v>
      </c>
      <c r="L8" s="325"/>
    </row>
    <row r="9" spans="1:12" ht="13.5" x14ac:dyDescent="0.25">
      <c r="A9" s="315" t="str">
        <f t="shared" si="0"/>
        <v>Viljandi Jakobsoni Kool</v>
      </c>
      <c r="B9" s="321"/>
      <c r="C9" s="321"/>
      <c r="D9" s="326" t="s">
        <v>184</v>
      </c>
      <c r="E9" s="327" t="s">
        <v>183</v>
      </c>
      <c r="F9" s="319">
        <f t="shared" ref="F9:K9" si="6">F10+F17+F18+F19+F20+F21+F22+F26</f>
        <v>0</v>
      </c>
      <c r="G9" s="319">
        <f t="shared" si="6"/>
        <v>312191.98</v>
      </c>
      <c r="H9" s="319">
        <f t="shared" si="6"/>
        <v>1156628.8</v>
      </c>
      <c r="I9" s="319">
        <f t="shared" si="6"/>
        <v>1155883.8400000001</v>
      </c>
      <c r="J9" s="319">
        <f t="shared" si="6"/>
        <v>0</v>
      </c>
      <c r="K9" s="319">
        <f t="shared" si="6"/>
        <v>1155883.8400000001</v>
      </c>
      <c r="L9" s="328"/>
    </row>
    <row r="10" spans="1:12" ht="25.5" x14ac:dyDescent="0.2">
      <c r="A10" s="315" t="str">
        <f t="shared" si="0"/>
        <v>Viljandi Jakobsoni Kool</v>
      </c>
      <c r="B10" s="321"/>
      <c r="C10" s="321"/>
      <c r="D10" s="329" t="s">
        <v>850</v>
      </c>
      <c r="E10" s="330" t="s">
        <v>360</v>
      </c>
      <c r="F10" s="331">
        <f>SUM(F11:F16)</f>
        <v>0</v>
      </c>
      <c r="G10" s="331">
        <f t="shared" ref="G10:I10" si="7">SUM(G11:G16)</f>
        <v>242029.55</v>
      </c>
      <c r="H10" s="331">
        <f t="shared" si="7"/>
        <v>856326</v>
      </c>
      <c r="I10" s="331">
        <f t="shared" si="7"/>
        <v>856326</v>
      </c>
      <c r="J10" s="331">
        <f t="shared" ref="J10" si="8">SUM(J11:J14)</f>
        <v>0</v>
      </c>
      <c r="K10" s="331">
        <f>SUM(K11:K16)</f>
        <v>856326</v>
      </c>
      <c r="L10" s="640" t="s">
        <v>1555</v>
      </c>
    </row>
    <row r="11" spans="1:12" x14ac:dyDescent="0.2">
      <c r="A11" s="315" t="str">
        <f t="shared" si="0"/>
        <v>Viljandi Jakobsoni Kool</v>
      </c>
      <c r="B11" s="321" t="str">
        <f t="shared" si="4"/>
        <v>50</v>
      </c>
      <c r="C11" s="321" t="str">
        <f t="shared" si="5"/>
        <v>5002</v>
      </c>
      <c r="D11" s="333" t="s">
        <v>361</v>
      </c>
      <c r="E11" s="334" t="s">
        <v>847</v>
      </c>
      <c r="F11" s="324">
        <v>0</v>
      </c>
      <c r="G11" s="324">
        <v>160103.46</v>
      </c>
      <c r="H11" s="324">
        <v>570366</v>
      </c>
      <c r="I11" s="324">
        <v>571796</v>
      </c>
      <c r="J11" s="324"/>
      <c r="K11" s="324">
        <f>SUM(I11:J11)</f>
        <v>571796</v>
      </c>
      <c r="L11" s="335"/>
    </row>
    <row r="12" spans="1:12" x14ac:dyDescent="0.2">
      <c r="A12" s="315" t="str">
        <f t="shared" si="0"/>
        <v>Viljandi Jakobsoni Kool</v>
      </c>
      <c r="B12" s="321" t="str">
        <f t="shared" si="4"/>
        <v>50</v>
      </c>
      <c r="C12" s="321" t="str">
        <f t="shared" si="5"/>
        <v>5002</v>
      </c>
      <c r="D12" s="333" t="s">
        <v>363</v>
      </c>
      <c r="E12" s="334" t="s">
        <v>194</v>
      </c>
      <c r="F12" s="324">
        <v>0</v>
      </c>
      <c r="G12" s="324">
        <v>80527.149999999994</v>
      </c>
      <c r="H12" s="324">
        <v>249042</v>
      </c>
      <c r="I12" s="324">
        <v>249042</v>
      </c>
      <c r="J12" s="324"/>
      <c r="K12" s="324">
        <f t="shared" ref="K12:K76" si="9">SUM(I12:J12)</f>
        <v>249042</v>
      </c>
      <c r="L12" s="335"/>
    </row>
    <row r="13" spans="1:12" x14ac:dyDescent="0.2">
      <c r="A13" s="315" t="str">
        <f t="shared" si="0"/>
        <v>Viljandi Jakobsoni Kool</v>
      </c>
      <c r="B13" s="321" t="str">
        <f t="shared" si="4"/>
        <v>50</v>
      </c>
      <c r="C13" s="321" t="str">
        <f t="shared" si="5"/>
        <v>5002</v>
      </c>
      <c r="D13" s="333" t="s">
        <v>365</v>
      </c>
      <c r="E13" s="334" t="s">
        <v>328</v>
      </c>
      <c r="F13" s="324">
        <v>0</v>
      </c>
      <c r="G13" s="324">
        <v>1398.94</v>
      </c>
      <c r="H13" s="324">
        <v>0</v>
      </c>
      <c r="I13" s="324">
        <v>0</v>
      </c>
      <c r="J13" s="324"/>
      <c r="K13" s="324">
        <f t="shared" si="9"/>
        <v>0</v>
      </c>
      <c r="L13" s="335"/>
    </row>
    <row r="14" spans="1:12" x14ac:dyDescent="0.2">
      <c r="A14" s="315" t="str">
        <f t="shared" si="0"/>
        <v>Viljandi Jakobsoni Kool</v>
      </c>
      <c r="B14" s="321" t="str">
        <f t="shared" si="4"/>
        <v>50</v>
      </c>
      <c r="C14" s="321" t="str">
        <f t="shared" si="5"/>
        <v>5002</v>
      </c>
      <c r="D14" s="333" t="s">
        <v>367</v>
      </c>
      <c r="E14" s="336" t="s">
        <v>368</v>
      </c>
      <c r="F14" s="324">
        <v>0</v>
      </c>
      <c r="G14" s="324">
        <v>0</v>
      </c>
      <c r="H14" s="324">
        <v>0</v>
      </c>
      <c r="I14" s="324">
        <v>0</v>
      </c>
      <c r="J14" s="324"/>
      <c r="K14" s="324">
        <f t="shared" si="9"/>
        <v>0</v>
      </c>
      <c r="L14" s="325"/>
    </row>
    <row r="15" spans="1:12" x14ac:dyDescent="0.2">
      <c r="A15" s="315"/>
      <c r="B15" s="321"/>
      <c r="C15" s="321"/>
      <c r="D15" s="333" t="s">
        <v>1602</v>
      </c>
      <c r="E15" s="336" t="s">
        <v>1652</v>
      </c>
      <c r="F15" s="324">
        <v>0</v>
      </c>
      <c r="G15" s="324">
        <v>0</v>
      </c>
      <c r="H15" s="324">
        <v>1430</v>
      </c>
      <c r="I15" s="324">
        <v>0</v>
      </c>
      <c r="J15" s="324"/>
      <c r="K15" s="324">
        <f t="shared" si="9"/>
        <v>0</v>
      </c>
      <c r="L15" s="325"/>
    </row>
    <row r="16" spans="1:12" x14ac:dyDescent="0.2">
      <c r="A16" s="315"/>
      <c r="B16" s="321"/>
      <c r="C16" s="321"/>
      <c r="D16" s="333" t="s">
        <v>1621</v>
      </c>
      <c r="E16" s="336" t="s">
        <v>1653</v>
      </c>
      <c r="F16" s="324">
        <v>0</v>
      </c>
      <c r="G16" s="324">
        <v>0</v>
      </c>
      <c r="H16" s="324">
        <v>35488</v>
      </c>
      <c r="I16" s="324">
        <v>35488</v>
      </c>
      <c r="J16" s="324"/>
      <c r="K16" s="324">
        <f t="shared" si="9"/>
        <v>35488</v>
      </c>
      <c r="L16" s="325"/>
    </row>
    <row r="17" spans="1:12" x14ac:dyDescent="0.2">
      <c r="A17" s="315" t="str">
        <f t="shared" si="0"/>
        <v>Viljandi Jakobsoni Kool</v>
      </c>
      <c r="B17" s="321" t="str">
        <f t="shared" si="4"/>
        <v>50</v>
      </c>
      <c r="C17" s="321" t="str">
        <f t="shared" si="5"/>
        <v>5005</v>
      </c>
      <c r="D17" s="322" t="s">
        <v>369</v>
      </c>
      <c r="E17" s="323" t="s">
        <v>370</v>
      </c>
      <c r="F17" s="324">
        <v>0</v>
      </c>
      <c r="G17" s="324">
        <v>482.63</v>
      </c>
      <c r="H17" s="324">
        <v>2750</v>
      </c>
      <c r="I17" s="324">
        <v>2750</v>
      </c>
      <c r="J17" s="324"/>
      <c r="K17" s="324">
        <f t="shared" si="9"/>
        <v>2750</v>
      </c>
      <c r="L17" s="325"/>
    </row>
    <row r="18" spans="1:12" x14ac:dyDescent="0.2">
      <c r="A18" s="315" t="str">
        <f t="shared" si="0"/>
        <v>Viljandi Jakobsoni Kool</v>
      </c>
      <c r="B18" s="321" t="str">
        <f t="shared" si="4"/>
        <v>50</v>
      </c>
      <c r="C18" s="321" t="str">
        <f t="shared" si="5"/>
        <v>5051</v>
      </c>
      <c r="D18" s="322" t="s">
        <v>371</v>
      </c>
      <c r="E18" s="323" t="s">
        <v>202</v>
      </c>
      <c r="F18" s="324">
        <v>0</v>
      </c>
      <c r="G18" s="324">
        <v>1790.72</v>
      </c>
      <c r="H18" s="324">
        <v>3253</v>
      </c>
      <c r="I18" s="324">
        <v>2826</v>
      </c>
      <c r="J18" s="324"/>
      <c r="K18" s="324">
        <f t="shared" si="9"/>
        <v>2826</v>
      </c>
      <c r="L18" s="325"/>
    </row>
    <row r="19" spans="1:12" x14ac:dyDescent="0.2">
      <c r="A19" s="315" t="str">
        <f t="shared" si="0"/>
        <v>Viljandi Jakobsoni Kool</v>
      </c>
      <c r="B19" s="321" t="str">
        <f t="shared" si="4"/>
        <v>50</v>
      </c>
      <c r="C19" s="321" t="str">
        <f t="shared" si="5"/>
        <v>5053</v>
      </c>
      <c r="D19" s="322" t="s">
        <v>372</v>
      </c>
      <c r="E19" s="323" t="s">
        <v>373</v>
      </c>
      <c r="F19" s="324">
        <v>0</v>
      </c>
      <c r="G19" s="324">
        <v>0</v>
      </c>
      <c r="H19" s="324">
        <v>0</v>
      </c>
      <c r="I19" s="324">
        <v>0</v>
      </c>
      <c r="J19" s="324"/>
      <c r="K19" s="324">
        <f t="shared" si="9"/>
        <v>0</v>
      </c>
      <c r="L19" s="325"/>
    </row>
    <row r="20" spans="1:12" x14ac:dyDescent="0.2">
      <c r="A20" s="315" t="str">
        <f t="shared" si="0"/>
        <v>Viljandi Jakobsoni Kool</v>
      </c>
      <c r="B20" s="321" t="str">
        <f t="shared" si="4"/>
        <v>50</v>
      </c>
      <c r="C20" s="321" t="str">
        <f t="shared" si="5"/>
        <v>5061</v>
      </c>
      <c r="D20" s="322" t="s">
        <v>374</v>
      </c>
      <c r="E20" s="323" t="s">
        <v>375</v>
      </c>
      <c r="F20" s="324">
        <v>0</v>
      </c>
      <c r="G20" s="324">
        <v>527.29</v>
      </c>
      <c r="H20" s="324">
        <v>1375</v>
      </c>
      <c r="I20" s="324">
        <v>1181</v>
      </c>
      <c r="J20" s="324"/>
      <c r="K20" s="324">
        <f t="shared" si="9"/>
        <v>1181</v>
      </c>
      <c r="L20" s="325"/>
    </row>
    <row r="21" spans="1:12" x14ac:dyDescent="0.2">
      <c r="A21" s="315" t="str">
        <f t="shared" si="0"/>
        <v>Viljandi Jakobsoni Kool</v>
      </c>
      <c r="B21" s="321" t="str">
        <f t="shared" si="4"/>
        <v>50</v>
      </c>
      <c r="C21" s="321" t="str">
        <f t="shared" si="5"/>
        <v>5062</v>
      </c>
      <c r="D21" s="322" t="s">
        <v>376</v>
      </c>
      <c r="E21" s="323" t="s">
        <v>377</v>
      </c>
      <c r="F21" s="324">
        <v>0</v>
      </c>
      <c r="G21" s="324">
        <v>335.55</v>
      </c>
      <c r="H21" s="324">
        <v>875</v>
      </c>
      <c r="I21" s="324">
        <v>751</v>
      </c>
      <c r="J21" s="324"/>
      <c r="K21" s="324">
        <f t="shared" si="9"/>
        <v>751</v>
      </c>
      <c r="L21" s="325"/>
    </row>
    <row r="22" spans="1:12" x14ac:dyDescent="0.2">
      <c r="A22" s="315" t="str">
        <f t="shared" si="0"/>
        <v>Viljandi Jakobsoni Kool</v>
      </c>
      <c r="B22" s="321"/>
      <c r="C22" s="321"/>
      <c r="D22" s="329" t="s">
        <v>851</v>
      </c>
      <c r="E22" s="330" t="s">
        <v>379</v>
      </c>
      <c r="F22" s="337">
        <f>SUM(F23:F25)</f>
        <v>0</v>
      </c>
      <c r="G22" s="337">
        <f t="shared" ref="G22:I22" si="10">SUM(G23:G25)</f>
        <v>64404.480000000003</v>
      </c>
      <c r="H22" s="337">
        <f t="shared" si="10"/>
        <v>283459.04000000004</v>
      </c>
      <c r="I22" s="337">
        <f t="shared" si="10"/>
        <v>283459.04000000004</v>
      </c>
      <c r="J22" s="337">
        <f t="shared" ref="J22" si="11">SUM(J23:J24)</f>
        <v>0</v>
      </c>
      <c r="K22" s="337">
        <f>SUM(K23:K25)</f>
        <v>283459.04000000004</v>
      </c>
      <c r="L22" s="332"/>
    </row>
    <row r="23" spans="1:12" x14ac:dyDescent="0.2">
      <c r="A23" s="315" t="str">
        <f t="shared" si="0"/>
        <v>Viljandi Jakobsoni Kool</v>
      </c>
      <c r="B23" s="321" t="str">
        <f t="shared" si="4"/>
        <v>50</v>
      </c>
      <c r="C23" s="321" t="str">
        <f t="shared" si="5"/>
        <v>5063</v>
      </c>
      <c r="D23" s="333" t="s">
        <v>380</v>
      </c>
      <c r="E23" s="334" t="s">
        <v>381</v>
      </c>
      <c r="F23" s="324">
        <v>0</v>
      </c>
      <c r="G23" s="324">
        <v>64404.480000000003</v>
      </c>
      <c r="H23" s="324">
        <f>SUM(H11+H15)*0.33</f>
        <v>188692.68000000002</v>
      </c>
      <c r="I23" s="324">
        <f>SUM(I11+I15)*0.33</f>
        <v>188692.68000000002</v>
      </c>
      <c r="J23" s="324"/>
      <c r="K23" s="324">
        <f t="shared" si="9"/>
        <v>188692.68000000002</v>
      </c>
      <c r="L23" s="335"/>
    </row>
    <row r="24" spans="1:12" x14ac:dyDescent="0.2">
      <c r="A24" s="315" t="str">
        <f t="shared" si="0"/>
        <v>Viljandi Jakobsoni Kool</v>
      </c>
      <c r="B24" s="321" t="str">
        <f t="shared" si="4"/>
        <v>50</v>
      </c>
      <c r="C24" s="321" t="str">
        <f t="shared" si="5"/>
        <v>5063</v>
      </c>
      <c r="D24" s="333" t="s">
        <v>382</v>
      </c>
      <c r="E24" s="334" t="s">
        <v>383</v>
      </c>
      <c r="F24" s="324">
        <v>0</v>
      </c>
      <c r="G24" s="324">
        <v>0</v>
      </c>
      <c r="H24" s="324">
        <f>SUM(H12+H13+H14+H17)*0.33</f>
        <v>83091.360000000001</v>
      </c>
      <c r="I24" s="324">
        <f>SUM(I12+I13+I14+I17)*0.33</f>
        <v>83091.360000000001</v>
      </c>
      <c r="J24" s="324">
        <f>SUM(J10+J17)*0.33</f>
        <v>0</v>
      </c>
      <c r="K24" s="324">
        <f t="shared" si="9"/>
        <v>83091.360000000001</v>
      </c>
      <c r="L24" s="335"/>
    </row>
    <row r="25" spans="1:12" x14ac:dyDescent="0.2">
      <c r="A25" s="315"/>
      <c r="B25" s="321"/>
      <c r="C25" s="321"/>
      <c r="D25" s="333" t="s">
        <v>1622</v>
      </c>
      <c r="E25" s="334" t="s">
        <v>1623</v>
      </c>
      <c r="F25" s="324">
        <v>0</v>
      </c>
      <c r="G25" s="324">
        <v>0</v>
      </c>
      <c r="H25" s="324">
        <v>11675</v>
      </c>
      <c r="I25" s="324">
        <v>11675</v>
      </c>
      <c r="J25" s="324"/>
      <c r="K25" s="324">
        <f t="shared" si="9"/>
        <v>11675</v>
      </c>
      <c r="L25" s="335"/>
    </row>
    <row r="26" spans="1:12" x14ac:dyDescent="0.2">
      <c r="A26" s="315" t="str">
        <f t="shared" si="0"/>
        <v>Viljandi Jakobsoni Kool</v>
      </c>
      <c r="B26" s="321"/>
      <c r="C26" s="321"/>
      <c r="D26" s="329" t="s">
        <v>852</v>
      </c>
      <c r="E26" s="330" t="s">
        <v>385</v>
      </c>
      <c r="F26" s="337">
        <f>SUM(F27:F29)</f>
        <v>0</v>
      </c>
      <c r="G26" s="337">
        <f t="shared" ref="G26:I26" si="12">SUM(G27:G29)</f>
        <v>2621.76</v>
      </c>
      <c r="H26" s="337">
        <f t="shared" si="12"/>
        <v>8590.76</v>
      </c>
      <c r="I26" s="337">
        <f t="shared" si="12"/>
        <v>8590.7999999999993</v>
      </c>
      <c r="J26" s="337">
        <f t="shared" ref="J26" si="13">SUM(J27:J28)</f>
        <v>0</v>
      </c>
      <c r="K26" s="337">
        <f>SUM(K27:K29)</f>
        <v>8590.7999999999993</v>
      </c>
      <c r="L26" s="332"/>
    </row>
    <row r="27" spans="1:12" x14ac:dyDescent="0.2">
      <c r="A27" s="315" t="str">
        <f t="shared" si="0"/>
        <v>Viljandi Jakobsoni Kool</v>
      </c>
      <c r="B27" s="321" t="str">
        <f t="shared" si="4"/>
        <v>50</v>
      </c>
      <c r="C27" s="321" t="str">
        <f t="shared" si="5"/>
        <v>5064</v>
      </c>
      <c r="D27" s="333" t="s">
        <v>386</v>
      </c>
      <c r="E27" s="334" t="s">
        <v>1654</v>
      </c>
      <c r="F27" s="324">
        <v>0</v>
      </c>
      <c r="G27" s="324">
        <v>0</v>
      </c>
      <c r="H27" s="324">
        <f>SUM(H11+H15)*0.01</f>
        <v>5717.96</v>
      </c>
      <c r="I27" s="324">
        <v>5718</v>
      </c>
      <c r="J27" s="324"/>
      <c r="K27" s="324">
        <f t="shared" si="9"/>
        <v>5718</v>
      </c>
      <c r="L27" s="335"/>
    </row>
    <row r="28" spans="1:12" x14ac:dyDescent="0.2">
      <c r="A28" s="315" t="str">
        <f t="shared" si="0"/>
        <v>Viljandi Jakobsoni Kool</v>
      </c>
      <c r="B28" s="321" t="str">
        <f t="shared" si="4"/>
        <v>50</v>
      </c>
      <c r="C28" s="321" t="str">
        <f t="shared" si="5"/>
        <v>5064</v>
      </c>
      <c r="D28" s="333" t="s">
        <v>388</v>
      </c>
      <c r="E28" s="334" t="s">
        <v>389</v>
      </c>
      <c r="F28" s="324">
        <v>0</v>
      </c>
      <c r="G28" s="324">
        <v>2621.76</v>
      </c>
      <c r="H28" s="324">
        <f>SUM(H12+H13+H14+H17)*0.01</f>
        <v>2517.92</v>
      </c>
      <c r="I28" s="324">
        <f>SUM(I12+I13+I14+I17)*0.01</f>
        <v>2517.92</v>
      </c>
      <c r="J28" s="324">
        <f>SUM(J10+J17)*0.01</f>
        <v>0</v>
      </c>
      <c r="K28" s="324">
        <f t="shared" si="9"/>
        <v>2517.92</v>
      </c>
      <c r="L28" s="335"/>
    </row>
    <row r="29" spans="1:12" x14ac:dyDescent="0.2">
      <c r="A29" s="315"/>
      <c r="B29" s="321"/>
      <c r="C29" s="321"/>
      <c r="D29" s="333" t="s">
        <v>1624</v>
      </c>
      <c r="E29" s="334" t="s">
        <v>1655</v>
      </c>
      <c r="F29" s="324">
        <v>0</v>
      </c>
      <c r="G29" s="324">
        <v>0</v>
      </c>
      <c r="H29" s="324">
        <f>SUM(H16*0.01)</f>
        <v>354.88</v>
      </c>
      <c r="I29" s="324">
        <f>SUM(I16*0.01)</f>
        <v>354.88</v>
      </c>
      <c r="J29" s="324"/>
      <c r="K29" s="324">
        <f t="shared" si="9"/>
        <v>354.88</v>
      </c>
      <c r="L29" s="335"/>
    </row>
    <row r="30" spans="1:12" s="301" customFormat="1" ht="13.5" x14ac:dyDescent="0.25">
      <c r="A30" s="315" t="str">
        <f t="shared" si="0"/>
        <v>Viljandi Jakobsoni Kool</v>
      </c>
      <c r="B30" s="321"/>
      <c r="C30" s="321"/>
      <c r="D30" s="326" t="s">
        <v>186</v>
      </c>
      <c r="E30" s="327" t="s">
        <v>185</v>
      </c>
      <c r="F30" s="319">
        <f>F31+F41+F44+F48+F59+F65+F72+F79+F86+F87+F88+F92+F93+F99+F100+F103+F104</f>
        <v>0</v>
      </c>
      <c r="G30" s="319">
        <v>155454.80000000002</v>
      </c>
      <c r="H30" s="319">
        <f t="shared" ref="H30:J30" si="14">H31+H41+H44+H48+H59+H65+H72+H79+H86+H87+H88+H92+H93+H99+H101+H103+H104</f>
        <v>370071.2</v>
      </c>
      <c r="I30" s="319">
        <f t="shared" si="14"/>
        <v>346130.49000000005</v>
      </c>
      <c r="J30" s="319">
        <f t="shared" si="14"/>
        <v>0</v>
      </c>
      <c r="K30" s="319">
        <f t="shared" si="9"/>
        <v>346130.49000000005</v>
      </c>
      <c r="L30" s="328"/>
    </row>
    <row r="31" spans="1:12" ht="13.5" x14ac:dyDescent="0.25">
      <c r="A31" s="315" t="str">
        <f t="shared" si="0"/>
        <v>Viljandi Jakobsoni Kool</v>
      </c>
      <c r="B31" s="321"/>
      <c r="C31" s="321"/>
      <c r="D31" s="329" t="s">
        <v>853</v>
      </c>
      <c r="E31" s="330" t="s">
        <v>391</v>
      </c>
      <c r="F31" s="337">
        <f t="shared" ref="F31:J31" si="15">SUM(F32:F40)</f>
        <v>0</v>
      </c>
      <c r="G31" s="337">
        <f t="shared" si="15"/>
        <v>7257.2599999999993</v>
      </c>
      <c r="H31" s="337">
        <f t="shared" si="15"/>
        <v>8400</v>
      </c>
      <c r="I31" s="337">
        <f t="shared" si="15"/>
        <v>8000</v>
      </c>
      <c r="J31" s="337">
        <f t="shared" si="15"/>
        <v>0</v>
      </c>
      <c r="K31" s="319">
        <f t="shared" si="9"/>
        <v>8000</v>
      </c>
      <c r="L31" s="332"/>
    </row>
    <row r="32" spans="1:12" x14ac:dyDescent="0.2">
      <c r="A32" s="315" t="str">
        <f t="shared" si="0"/>
        <v>Viljandi Jakobsoni Kool</v>
      </c>
      <c r="B32" s="321" t="str">
        <f t="shared" si="4"/>
        <v>55</v>
      </c>
      <c r="C32" s="321" t="str">
        <f t="shared" si="5"/>
        <v>5500</v>
      </c>
      <c r="D32" s="333" t="s">
        <v>392</v>
      </c>
      <c r="E32" s="334" t="s">
        <v>393</v>
      </c>
      <c r="F32" s="324">
        <v>0</v>
      </c>
      <c r="G32" s="324">
        <v>1101.24</v>
      </c>
      <c r="H32" s="324">
        <v>1000</v>
      </c>
      <c r="I32" s="324">
        <v>1000</v>
      </c>
      <c r="J32" s="324"/>
      <c r="K32" s="324">
        <f t="shared" si="9"/>
        <v>1000</v>
      </c>
      <c r="L32" s="335"/>
    </row>
    <row r="33" spans="1:12" x14ac:dyDescent="0.2">
      <c r="A33" s="315" t="str">
        <f t="shared" si="0"/>
        <v>Viljandi Jakobsoni Kool</v>
      </c>
      <c r="B33" s="321" t="str">
        <f t="shared" si="4"/>
        <v>55</v>
      </c>
      <c r="C33" s="321" t="str">
        <f t="shared" si="5"/>
        <v>5500</v>
      </c>
      <c r="D33" s="333" t="s">
        <v>394</v>
      </c>
      <c r="E33" s="334" t="s">
        <v>395</v>
      </c>
      <c r="F33" s="324">
        <v>0</v>
      </c>
      <c r="G33" s="324">
        <v>774.79</v>
      </c>
      <c r="H33" s="324">
        <v>600</v>
      </c>
      <c r="I33" s="324">
        <v>600</v>
      </c>
      <c r="J33" s="324"/>
      <c r="K33" s="324">
        <f t="shared" si="9"/>
        <v>600</v>
      </c>
      <c r="L33" s="335"/>
    </row>
    <row r="34" spans="1:12" x14ac:dyDescent="0.2">
      <c r="A34" s="315" t="str">
        <f t="shared" si="0"/>
        <v>Viljandi Jakobsoni Kool</v>
      </c>
      <c r="B34" s="321" t="str">
        <f t="shared" si="4"/>
        <v>55</v>
      </c>
      <c r="C34" s="321" t="str">
        <f t="shared" si="5"/>
        <v>5500</v>
      </c>
      <c r="D34" s="333" t="s">
        <v>396</v>
      </c>
      <c r="E34" s="334" t="s">
        <v>397</v>
      </c>
      <c r="F34" s="324">
        <v>0</v>
      </c>
      <c r="G34" s="324">
        <v>415.75</v>
      </c>
      <c r="H34" s="324">
        <v>900</v>
      </c>
      <c r="I34" s="324">
        <v>900</v>
      </c>
      <c r="J34" s="324"/>
      <c r="K34" s="324">
        <f t="shared" si="9"/>
        <v>900</v>
      </c>
      <c r="L34" s="335"/>
    </row>
    <row r="35" spans="1:12" x14ac:dyDescent="0.2">
      <c r="A35" s="315" t="str">
        <f t="shared" si="0"/>
        <v>Viljandi Jakobsoni Kool</v>
      </c>
      <c r="B35" s="321" t="str">
        <f t="shared" si="4"/>
        <v>55</v>
      </c>
      <c r="C35" s="321" t="str">
        <f t="shared" si="5"/>
        <v>5500</v>
      </c>
      <c r="D35" s="333" t="s">
        <v>398</v>
      </c>
      <c r="E35" s="334" t="s">
        <v>399</v>
      </c>
      <c r="F35" s="324">
        <v>0</v>
      </c>
      <c r="G35" s="324">
        <v>857.32</v>
      </c>
      <c r="H35" s="324">
        <v>2800</v>
      </c>
      <c r="I35" s="324">
        <v>2800</v>
      </c>
      <c r="J35" s="324"/>
      <c r="K35" s="324">
        <f t="shared" si="9"/>
        <v>2800</v>
      </c>
      <c r="L35" s="335"/>
    </row>
    <row r="36" spans="1:12" x14ac:dyDescent="0.2">
      <c r="A36" s="315" t="str">
        <f t="shared" si="0"/>
        <v>Viljandi Jakobsoni Kool</v>
      </c>
      <c r="B36" s="321" t="str">
        <f t="shared" si="4"/>
        <v>55</v>
      </c>
      <c r="C36" s="321" t="str">
        <f t="shared" si="5"/>
        <v>5500</v>
      </c>
      <c r="D36" s="333" t="s">
        <v>400</v>
      </c>
      <c r="E36" s="334" t="s">
        <v>401</v>
      </c>
      <c r="F36" s="324">
        <v>0</v>
      </c>
      <c r="G36" s="324">
        <v>92.93</v>
      </c>
      <c r="H36" s="324">
        <v>250</v>
      </c>
      <c r="I36" s="324">
        <v>250</v>
      </c>
      <c r="J36" s="324"/>
      <c r="K36" s="324">
        <f t="shared" si="9"/>
        <v>250</v>
      </c>
      <c r="L36" s="335"/>
    </row>
    <row r="37" spans="1:12" x14ac:dyDescent="0.2">
      <c r="A37" s="315" t="str">
        <f t="shared" si="0"/>
        <v>Viljandi Jakobsoni Kool</v>
      </c>
      <c r="B37" s="321" t="str">
        <f t="shared" si="4"/>
        <v>55</v>
      </c>
      <c r="C37" s="321" t="str">
        <f t="shared" si="5"/>
        <v>5500</v>
      </c>
      <c r="D37" s="333" t="s">
        <v>402</v>
      </c>
      <c r="E37" s="334" t="s">
        <v>403</v>
      </c>
      <c r="F37" s="324">
        <v>0</v>
      </c>
      <c r="G37" s="324">
        <v>537.70000000000005</v>
      </c>
      <c r="H37" s="324">
        <v>1000</v>
      </c>
      <c r="I37" s="324">
        <v>600</v>
      </c>
      <c r="J37" s="324"/>
      <c r="K37" s="324">
        <f t="shared" si="9"/>
        <v>600</v>
      </c>
      <c r="L37" s="335"/>
    </row>
    <row r="38" spans="1:12" x14ac:dyDescent="0.2">
      <c r="A38" s="315" t="str">
        <f t="shared" si="0"/>
        <v>Viljandi Jakobsoni Kool</v>
      </c>
      <c r="B38" s="321" t="str">
        <f t="shared" si="4"/>
        <v>55</v>
      </c>
      <c r="C38" s="321" t="str">
        <f t="shared" si="5"/>
        <v>5500</v>
      </c>
      <c r="D38" s="333" t="s">
        <v>404</v>
      </c>
      <c r="E38" s="334" t="s">
        <v>405</v>
      </c>
      <c r="F38" s="324">
        <v>0</v>
      </c>
      <c r="G38" s="324">
        <v>150</v>
      </c>
      <c r="H38" s="324">
        <v>150</v>
      </c>
      <c r="I38" s="324">
        <v>150</v>
      </c>
      <c r="J38" s="324"/>
      <c r="K38" s="324">
        <f t="shared" si="9"/>
        <v>150</v>
      </c>
      <c r="L38" s="335"/>
    </row>
    <row r="39" spans="1:12" x14ac:dyDescent="0.2">
      <c r="A39" s="315" t="str">
        <f t="shared" si="0"/>
        <v>Viljandi Jakobsoni Kool</v>
      </c>
      <c r="B39" s="321" t="str">
        <f t="shared" si="4"/>
        <v>55</v>
      </c>
      <c r="C39" s="321" t="str">
        <f t="shared" si="5"/>
        <v>5500</v>
      </c>
      <c r="D39" s="333" t="s">
        <v>406</v>
      </c>
      <c r="E39" s="334" t="s">
        <v>846</v>
      </c>
      <c r="F39" s="324">
        <v>0</v>
      </c>
      <c r="G39" s="324">
        <v>3188.48</v>
      </c>
      <c r="H39" s="324">
        <v>1000</v>
      </c>
      <c r="I39" s="324">
        <v>1000</v>
      </c>
      <c r="J39" s="324"/>
      <c r="K39" s="324">
        <f t="shared" si="9"/>
        <v>1000</v>
      </c>
      <c r="L39" s="335"/>
    </row>
    <row r="40" spans="1:12" x14ac:dyDescent="0.2">
      <c r="A40" s="315" t="str">
        <f t="shared" si="0"/>
        <v>Viljandi Jakobsoni Kool</v>
      </c>
      <c r="B40" s="321" t="str">
        <f t="shared" si="4"/>
        <v>55</v>
      </c>
      <c r="C40" s="321" t="str">
        <f t="shared" si="5"/>
        <v>5500</v>
      </c>
      <c r="D40" s="333" t="s">
        <v>408</v>
      </c>
      <c r="E40" s="334" t="s">
        <v>409</v>
      </c>
      <c r="F40" s="324">
        <v>0</v>
      </c>
      <c r="G40" s="324">
        <v>139.05000000000001</v>
      </c>
      <c r="H40" s="324">
        <v>700</v>
      </c>
      <c r="I40" s="324">
        <v>700</v>
      </c>
      <c r="J40" s="324"/>
      <c r="K40" s="324">
        <f t="shared" si="9"/>
        <v>700</v>
      </c>
      <c r="L40" s="335"/>
    </row>
    <row r="41" spans="1:12" x14ac:dyDescent="0.2">
      <c r="A41" s="315" t="str">
        <f t="shared" si="0"/>
        <v>Viljandi Jakobsoni Kool</v>
      </c>
      <c r="B41" s="321"/>
      <c r="C41" s="321"/>
      <c r="D41" s="329" t="s">
        <v>854</v>
      </c>
      <c r="E41" s="330" t="s">
        <v>411</v>
      </c>
      <c r="F41" s="337">
        <f t="shared" ref="F41:J41" si="16">SUM(F42:F43)</f>
        <v>0</v>
      </c>
      <c r="G41" s="337">
        <v>0</v>
      </c>
      <c r="H41" s="337">
        <f>SUM(H42:H43)</f>
        <v>400</v>
      </c>
      <c r="I41" s="337">
        <f>SUM(I42:I43)</f>
        <v>400</v>
      </c>
      <c r="J41" s="337">
        <f t="shared" si="16"/>
        <v>0</v>
      </c>
      <c r="K41" s="337">
        <f t="shared" si="9"/>
        <v>400</v>
      </c>
      <c r="L41" s="332"/>
    </row>
    <row r="42" spans="1:12" x14ac:dyDescent="0.2">
      <c r="A42" s="315" t="str">
        <f t="shared" si="0"/>
        <v>Viljandi Jakobsoni Kool</v>
      </c>
      <c r="B42" s="321" t="str">
        <f t="shared" si="4"/>
        <v>55</v>
      </c>
      <c r="C42" s="321" t="str">
        <f t="shared" si="5"/>
        <v>5503</v>
      </c>
      <c r="D42" s="333" t="s">
        <v>412</v>
      </c>
      <c r="E42" s="334" t="s">
        <v>413</v>
      </c>
      <c r="F42" s="324">
        <v>0</v>
      </c>
      <c r="G42" s="324">
        <v>0</v>
      </c>
      <c r="H42" s="324">
        <v>0</v>
      </c>
      <c r="I42" s="324">
        <v>0</v>
      </c>
      <c r="J42" s="324"/>
      <c r="K42" s="324">
        <f t="shared" si="9"/>
        <v>0</v>
      </c>
      <c r="L42" s="335"/>
    </row>
    <row r="43" spans="1:12" x14ac:dyDescent="0.2">
      <c r="A43" s="315" t="str">
        <f t="shared" si="0"/>
        <v>Viljandi Jakobsoni Kool</v>
      </c>
      <c r="B43" s="321" t="str">
        <f t="shared" si="4"/>
        <v>55</v>
      </c>
      <c r="C43" s="321" t="str">
        <f t="shared" si="5"/>
        <v>5503</v>
      </c>
      <c r="D43" s="333" t="s">
        <v>414</v>
      </c>
      <c r="E43" s="334" t="s">
        <v>415</v>
      </c>
      <c r="F43" s="324">
        <v>0</v>
      </c>
      <c r="G43" s="324">
        <v>0</v>
      </c>
      <c r="H43" s="324">
        <v>400</v>
      </c>
      <c r="I43" s="324">
        <v>400</v>
      </c>
      <c r="J43" s="324"/>
      <c r="K43" s="324">
        <f t="shared" si="9"/>
        <v>400</v>
      </c>
      <c r="L43" s="335"/>
    </row>
    <row r="44" spans="1:12" x14ac:dyDescent="0.2">
      <c r="A44" s="315" t="str">
        <f t="shared" si="0"/>
        <v>Viljandi Jakobsoni Kool</v>
      </c>
      <c r="B44" s="321"/>
      <c r="C44" s="321"/>
      <c r="D44" s="329" t="s">
        <v>855</v>
      </c>
      <c r="E44" s="330" t="s">
        <v>417</v>
      </c>
      <c r="F44" s="337">
        <f t="shared" ref="F44:J44" si="17">SUM(F45:F47)</f>
        <v>0</v>
      </c>
      <c r="G44" s="337">
        <f t="shared" si="17"/>
        <v>15058.960000000001</v>
      </c>
      <c r="H44" s="337">
        <f t="shared" si="17"/>
        <v>10718</v>
      </c>
      <c r="I44" s="337">
        <f t="shared" si="17"/>
        <v>9672.6350000000002</v>
      </c>
      <c r="J44" s="337">
        <f t="shared" si="17"/>
        <v>0</v>
      </c>
      <c r="K44" s="337">
        <f t="shared" si="9"/>
        <v>9672.6350000000002</v>
      </c>
      <c r="L44" s="332"/>
    </row>
    <row r="45" spans="1:12" x14ac:dyDescent="0.2">
      <c r="A45" s="315" t="str">
        <f t="shared" si="0"/>
        <v>Viljandi Jakobsoni Kool</v>
      </c>
      <c r="B45" s="321" t="str">
        <f t="shared" si="4"/>
        <v>55</v>
      </c>
      <c r="C45" s="321" t="str">
        <f t="shared" si="5"/>
        <v>5504</v>
      </c>
      <c r="D45" s="333" t="s">
        <v>418</v>
      </c>
      <c r="E45" s="334" t="s">
        <v>419</v>
      </c>
      <c r="F45" s="324">
        <v>0</v>
      </c>
      <c r="G45" s="324">
        <v>1157.99</v>
      </c>
      <c r="H45" s="324">
        <v>780</v>
      </c>
      <c r="I45" s="324">
        <v>164.82</v>
      </c>
      <c r="J45" s="324"/>
      <c r="K45" s="324">
        <f t="shared" si="9"/>
        <v>164.82</v>
      </c>
      <c r="L45" s="335"/>
    </row>
    <row r="46" spans="1:12" x14ac:dyDescent="0.2">
      <c r="A46" s="315" t="str">
        <f t="shared" si="0"/>
        <v>Viljandi Jakobsoni Kool</v>
      </c>
      <c r="B46" s="321" t="str">
        <f t="shared" si="4"/>
        <v>55</v>
      </c>
      <c r="C46" s="321" t="str">
        <f t="shared" si="5"/>
        <v>5504</v>
      </c>
      <c r="D46" s="333" t="s">
        <v>420</v>
      </c>
      <c r="E46" s="334" t="s">
        <v>421</v>
      </c>
      <c r="F46" s="324">
        <v>0</v>
      </c>
      <c r="G46" s="324">
        <v>12874.45</v>
      </c>
      <c r="H46" s="324">
        <v>8138</v>
      </c>
      <c r="I46" s="324">
        <v>8138</v>
      </c>
      <c r="J46" s="324"/>
      <c r="K46" s="324">
        <f t="shared" si="9"/>
        <v>8138</v>
      </c>
      <c r="L46" s="335"/>
    </row>
    <row r="47" spans="1:12" x14ac:dyDescent="0.2">
      <c r="A47" s="315" t="str">
        <f t="shared" si="0"/>
        <v>Viljandi Jakobsoni Kool</v>
      </c>
      <c r="B47" s="321" t="str">
        <f t="shared" si="4"/>
        <v>55</v>
      </c>
      <c r="C47" s="321" t="str">
        <f t="shared" si="5"/>
        <v>5504</v>
      </c>
      <c r="D47" s="333" t="s">
        <v>422</v>
      </c>
      <c r="E47" s="334" t="s">
        <v>423</v>
      </c>
      <c r="F47" s="324">
        <v>0</v>
      </c>
      <c r="G47" s="324">
        <v>1026.52</v>
      </c>
      <c r="H47" s="324">
        <v>1800</v>
      </c>
      <c r="I47" s="324">
        <v>1369.8149999999998</v>
      </c>
      <c r="J47" s="324"/>
      <c r="K47" s="324">
        <f t="shared" si="9"/>
        <v>1369.8149999999998</v>
      </c>
      <c r="L47" s="335"/>
    </row>
    <row r="48" spans="1:12" x14ac:dyDescent="0.2">
      <c r="A48" s="315" t="str">
        <f t="shared" si="0"/>
        <v>Viljandi Jakobsoni Kool</v>
      </c>
      <c r="B48" s="321"/>
      <c r="C48" s="321"/>
      <c r="D48" s="329" t="s">
        <v>856</v>
      </c>
      <c r="E48" s="330" t="s">
        <v>425</v>
      </c>
      <c r="F48" s="337">
        <f>SUM(F49:F58)</f>
        <v>0</v>
      </c>
      <c r="G48" s="337">
        <f t="shared" ref="G48:I48" si="18">SUM(G49:G58)</f>
        <v>71702.580000000016</v>
      </c>
      <c r="H48" s="337">
        <f t="shared" si="18"/>
        <v>237490.2</v>
      </c>
      <c r="I48" s="337">
        <f t="shared" si="18"/>
        <v>227471.03</v>
      </c>
      <c r="J48" s="337">
        <f>SUM(J50:J58)</f>
        <v>0</v>
      </c>
      <c r="K48" s="337">
        <f t="shared" si="9"/>
        <v>227471.03</v>
      </c>
      <c r="L48" s="332"/>
    </row>
    <row r="49" spans="1:12" x14ac:dyDescent="0.2">
      <c r="A49" s="315" t="str">
        <f t="shared" si="0"/>
        <v>Viljandi Jakobsoni Kool</v>
      </c>
      <c r="B49" s="321" t="str">
        <f t="shared" si="4"/>
        <v>55</v>
      </c>
      <c r="C49" s="321" t="str">
        <f t="shared" si="5"/>
        <v>5511</v>
      </c>
      <c r="D49" s="338" t="s">
        <v>253</v>
      </c>
      <c r="E49" s="339" t="s">
        <v>254</v>
      </c>
      <c r="F49" s="324">
        <v>0</v>
      </c>
      <c r="G49" s="324">
        <v>739.2</v>
      </c>
      <c r="H49" s="324">
        <v>3110</v>
      </c>
      <c r="I49" s="324">
        <v>3125.5499999999997</v>
      </c>
      <c r="J49" s="324"/>
      <c r="K49" s="324">
        <f t="shared" si="9"/>
        <v>3125.5499999999997</v>
      </c>
      <c r="L49" s="340"/>
    </row>
    <row r="50" spans="1:12" x14ac:dyDescent="0.2">
      <c r="A50" s="315" t="str">
        <f t="shared" si="0"/>
        <v>Viljandi Jakobsoni Kool</v>
      </c>
      <c r="B50" s="321" t="str">
        <f t="shared" si="4"/>
        <v>55</v>
      </c>
      <c r="C50" s="321" t="str">
        <f t="shared" si="5"/>
        <v>5511</v>
      </c>
      <c r="D50" s="333" t="s">
        <v>426</v>
      </c>
      <c r="E50" s="334" t="s">
        <v>427</v>
      </c>
      <c r="F50" s="324">
        <v>0</v>
      </c>
      <c r="G50" s="324">
        <v>17617.71</v>
      </c>
      <c r="H50" s="324">
        <v>86379</v>
      </c>
      <c r="I50" s="324">
        <v>86379</v>
      </c>
      <c r="J50" s="324"/>
      <c r="K50" s="324">
        <f t="shared" si="9"/>
        <v>86379</v>
      </c>
      <c r="L50" s="335"/>
    </row>
    <row r="51" spans="1:12" x14ac:dyDescent="0.2">
      <c r="A51" s="315" t="str">
        <f t="shared" si="0"/>
        <v>Viljandi Jakobsoni Kool</v>
      </c>
      <c r="B51" s="321" t="str">
        <f t="shared" si="4"/>
        <v>55</v>
      </c>
      <c r="C51" s="321" t="str">
        <f t="shared" si="5"/>
        <v>5511</v>
      </c>
      <c r="D51" s="333" t="s">
        <v>428</v>
      </c>
      <c r="E51" s="334" t="s">
        <v>2</v>
      </c>
      <c r="F51" s="324">
        <v>0</v>
      </c>
      <c r="G51" s="324">
        <v>17602.11</v>
      </c>
      <c r="H51" s="324">
        <v>61016</v>
      </c>
      <c r="I51" s="324">
        <v>62846.48</v>
      </c>
      <c r="J51" s="324"/>
      <c r="K51" s="324">
        <f t="shared" si="9"/>
        <v>62846.48</v>
      </c>
      <c r="L51" s="335"/>
    </row>
    <row r="52" spans="1:12" x14ac:dyDescent="0.2">
      <c r="A52" s="315" t="str">
        <f t="shared" si="0"/>
        <v>Viljandi Jakobsoni Kool</v>
      </c>
      <c r="B52" s="321" t="str">
        <f t="shared" si="4"/>
        <v>55</v>
      </c>
      <c r="C52" s="321" t="str">
        <f t="shared" si="5"/>
        <v>5511</v>
      </c>
      <c r="D52" s="333" t="s">
        <v>3</v>
      </c>
      <c r="E52" s="334" t="s">
        <v>4</v>
      </c>
      <c r="F52" s="324">
        <v>0</v>
      </c>
      <c r="G52" s="324">
        <v>4041.66</v>
      </c>
      <c r="H52" s="324">
        <v>14914.2</v>
      </c>
      <c r="I52" s="324">
        <v>14140.349999999999</v>
      </c>
      <c r="J52" s="324"/>
      <c r="K52" s="324">
        <f t="shared" si="9"/>
        <v>14140.349999999999</v>
      </c>
      <c r="L52" s="335"/>
    </row>
    <row r="53" spans="1:12" x14ac:dyDescent="0.2">
      <c r="A53" s="315" t="str">
        <f t="shared" si="0"/>
        <v>Viljandi Jakobsoni Kool</v>
      </c>
      <c r="B53" s="321" t="str">
        <f t="shared" si="4"/>
        <v>55</v>
      </c>
      <c r="C53" s="321" t="str">
        <f t="shared" si="5"/>
        <v>5511</v>
      </c>
      <c r="D53" s="333" t="s">
        <v>5</v>
      </c>
      <c r="E53" s="334" t="s">
        <v>6</v>
      </c>
      <c r="F53" s="324">
        <v>0</v>
      </c>
      <c r="G53" s="324">
        <v>9749.26</v>
      </c>
      <c r="H53" s="324">
        <v>22730</v>
      </c>
      <c r="I53" s="324">
        <v>22773.3</v>
      </c>
      <c r="J53" s="324"/>
      <c r="K53" s="324">
        <f t="shared" si="9"/>
        <v>22773.3</v>
      </c>
      <c r="L53" s="335"/>
    </row>
    <row r="54" spans="1:12" x14ac:dyDescent="0.2">
      <c r="A54" s="315" t="str">
        <f t="shared" si="0"/>
        <v>Viljandi Jakobsoni Kool</v>
      </c>
      <c r="B54" s="321" t="str">
        <f t="shared" si="4"/>
        <v>55</v>
      </c>
      <c r="C54" s="321" t="str">
        <f t="shared" si="5"/>
        <v>5511</v>
      </c>
      <c r="D54" s="333" t="s">
        <v>7</v>
      </c>
      <c r="E54" s="334" t="s">
        <v>8</v>
      </c>
      <c r="F54" s="324">
        <v>0</v>
      </c>
      <c r="G54" s="324">
        <v>2744.94</v>
      </c>
      <c r="H54" s="324">
        <v>6800</v>
      </c>
      <c r="I54" s="324">
        <v>6909.35</v>
      </c>
      <c r="J54" s="324"/>
      <c r="K54" s="324">
        <f t="shared" si="9"/>
        <v>6909.35</v>
      </c>
      <c r="L54" s="335"/>
    </row>
    <row r="55" spans="1:12" x14ac:dyDescent="0.2">
      <c r="A55" s="315" t="str">
        <f t="shared" si="0"/>
        <v>Viljandi Jakobsoni Kool</v>
      </c>
      <c r="B55" s="321" t="str">
        <f t="shared" si="4"/>
        <v>55</v>
      </c>
      <c r="C55" s="321" t="str">
        <f t="shared" si="5"/>
        <v>5511</v>
      </c>
      <c r="D55" s="333" t="s">
        <v>9</v>
      </c>
      <c r="E55" s="334" t="s">
        <v>10</v>
      </c>
      <c r="F55" s="324">
        <v>0</v>
      </c>
      <c r="G55" s="324">
        <v>3714.44</v>
      </c>
      <c r="H55" s="324">
        <v>7700</v>
      </c>
      <c r="I55" s="324">
        <v>8050</v>
      </c>
      <c r="J55" s="324"/>
      <c r="K55" s="324">
        <f t="shared" si="9"/>
        <v>8050</v>
      </c>
      <c r="L55" s="335"/>
    </row>
    <row r="56" spans="1:12" x14ac:dyDescent="0.2">
      <c r="A56" s="315" t="str">
        <f t="shared" si="0"/>
        <v>Viljandi Jakobsoni Kool</v>
      </c>
      <c r="B56" s="321" t="str">
        <f t="shared" si="4"/>
        <v>55</v>
      </c>
      <c r="C56" s="321" t="str">
        <f t="shared" si="5"/>
        <v>5511</v>
      </c>
      <c r="D56" s="333" t="s">
        <v>11</v>
      </c>
      <c r="E56" s="334" t="s">
        <v>12</v>
      </c>
      <c r="F56" s="324">
        <v>0</v>
      </c>
      <c r="G56" s="324">
        <v>526.20000000000005</v>
      </c>
      <c r="H56" s="324">
        <v>1066</v>
      </c>
      <c r="I56" s="324">
        <v>1205.9999999999998</v>
      </c>
      <c r="J56" s="324"/>
      <c r="K56" s="324">
        <f t="shared" si="9"/>
        <v>1205.9999999999998</v>
      </c>
      <c r="L56" s="335"/>
    </row>
    <row r="57" spans="1:12" x14ac:dyDescent="0.2">
      <c r="A57" s="315" t="str">
        <f t="shared" si="0"/>
        <v>Viljandi Jakobsoni Kool</v>
      </c>
      <c r="B57" s="321" t="str">
        <f t="shared" si="4"/>
        <v>55</v>
      </c>
      <c r="C57" s="321" t="str">
        <f t="shared" si="5"/>
        <v>5511</v>
      </c>
      <c r="D57" s="333" t="s">
        <v>13</v>
      </c>
      <c r="E57" s="334" t="s">
        <v>14</v>
      </c>
      <c r="F57" s="324">
        <v>0</v>
      </c>
      <c r="G57" s="324">
        <v>0</v>
      </c>
      <c r="H57" s="324">
        <v>0</v>
      </c>
      <c r="I57" s="324">
        <v>0</v>
      </c>
      <c r="J57" s="324"/>
      <c r="K57" s="324">
        <f t="shared" si="9"/>
        <v>0</v>
      </c>
      <c r="L57" s="335"/>
    </row>
    <row r="58" spans="1:12" x14ac:dyDescent="0.2">
      <c r="A58" s="315" t="str">
        <f t="shared" si="0"/>
        <v>Viljandi Jakobsoni Kool</v>
      </c>
      <c r="B58" s="321" t="str">
        <f t="shared" si="4"/>
        <v>55</v>
      </c>
      <c r="C58" s="321" t="str">
        <f t="shared" si="5"/>
        <v>5511</v>
      </c>
      <c r="D58" s="333" t="s">
        <v>15</v>
      </c>
      <c r="E58" s="334" t="s">
        <v>16</v>
      </c>
      <c r="F58" s="324">
        <v>0</v>
      </c>
      <c r="G58" s="324">
        <v>14967.06</v>
      </c>
      <c r="H58" s="324">
        <v>33775</v>
      </c>
      <c r="I58" s="324">
        <v>22041</v>
      </c>
      <c r="J58" s="324"/>
      <c r="K58" s="324">
        <f t="shared" si="9"/>
        <v>22041</v>
      </c>
      <c r="L58" s="335"/>
    </row>
    <row r="59" spans="1:12" x14ac:dyDescent="0.2">
      <c r="A59" s="315" t="str">
        <f t="shared" si="0"/>
        <v>Viljandi Jakobsoni Kool</v>
      </c>
      <c r="B59" s="321"/>
      <c r="C59" s="321"/>
      <c r="D59" s="329" t="s">
        <v>857</v>
      </c>
      <c r="E59" s="330" t="s">
        <v>18</v>
      </c>
      <c r="F59" s="337">
        <f>SUM(F60:F64)</f>
        <v>0</v>
      </c>
      <c r="G59" s="337">
        <f t="shared" ref="G59:I59" si="19">SUM(G60:G64)</f>
        <v>0</v>
      </c>
      <c r="H59" s="337">
        <f t="shared" si="19"/>
        <v>0</v>
      </c>
      <c r="I59" s="337">
        <f t="shared" si="19"/>
        <v>0</v>
      </c>
      <c r="J59" s="337">
        <f t="shared" ref="J59" si="20">SUM(J61:J64)</f>
        <v>0</v>
      </c>
      <c r="K59" s="337">
        <f t="shared" si="9"/>
        <v>0</v>
      </c>
      <c r="L59" s="332"/>
    </row>
    <row r="60" spans="1:12" x14ac:dyDescent="0.2">
      <c r="A60" s="315"/>
      <c r="B60" s="321"/>
      <c r="C60" s="321"/>
      <c r="D60" s="333" t="s">
        <v>1629</v>
      </c>
      <c r="E60" s="334" t="s">
        <v>427</v>
      </c>
      <c r="F60" s="324">
        <v>0</v>
      </c>
      <c r="G60" s="324">
        <v>0</v>
      </c>
      <c r="H60" s="324">
        <v>0</v>
      </c>
      <c r="I60" s="324">
        <v>0</v>
      </c>
      <c r="J60" s="324"/>
      <c r="K60" s="324">
        <f t="shared" si="9"/>
        <v>0</v>
      </c>
      <c r="L60" s="335"/>
    </row>
    <row r="61" spans="1:12" x14ac:dyDescent="0.2">
      <c r="A61" s="315" t="str">
        <f t="shared" si="0"/>
        <v>Viljandi Jakobsoni Kool</v>
      </c>
      <c r="B61" s="321" t="str">
        <f t="shared" si="4"/>
        <v>55</v>
      </c>
      <c r="C61" s="321" t="str">
        <f t="shared" si="5"/>
        <v>5512</v>
      </c>
      <c r="D61" s="333" t="s">
        <v>19</v>
      </c>
      <c r="E61" s="334" t="s">
        <v>6</v>
      </c>
      <c r="F61" s="324">
        <v>0</v>
      </c>
      <c r="G61" s="324">
        <v>0</v>
      </c>
      <c r="H61" s="324">
        <v>0</v>
      </c>
      <c r="I61" s="324">
        <v>0</v>
      </c>
      <c r="J61" s="324"/>
      <c r="K61" s="324">
        <f t="shared" si="9"/>
        <v>0</v>
      </c>
      <c r="L61" s="335"/>
    </row>
    <row r="62" spans="1:12" x14ac:dyDescent="0.2">
      <c r="A62" s="315" t="str">
        <f t="shared" si="0"/>
        <v>Viljandi Jakobsoni Kool</v>
      </c>
      <c r="B62" s="321" t="str">
        <f t="shared" si="4"/>
        <v>55</v>
      </c>
      <c r="C62" s="321" t="str">
        <f t="shared" si="5"/>
        <v>5512</v>
      </c>
      <c r="D62" s="333" t="s">
        <v>20</v>
      </c>
      <c r="E62" s="334" t="s">
        <v>8</v>
      </c>
      <c r="F62" s="324">
        <v>0</v>
      </c>
      <c r="G62" s="324">
        <v>0</v>
      </c>
      <c r="H62" s="324">
        <v>0</v>
      </c>
      <c r="I62" s="324">
        <v>0</v>
      </c>
      <c r="J62" s="324"/>
      <c r="K62" s="324">
        <f t="shared" si="9"/>
        <v>0</v>
      </c>
      <c r="L62" s="335"/>
    </row>
    <row r="63" spans="1:12" x14ac:dyDescent="0.2">
      <c r="A63" s="315" t="str">
        <f t="shared" si="0"/>
        <v>Viljandi Jakobsoni Kool</v>
      </c>
      <c r="B63" s="321" t="str">
        <f t="shared" si="4"/>
        <v>55</v>
      </c>
      <c r="C63" s="321" t="str">
        <f t="shared" si="5"/>
        <v>5512</v>
      </c>
      <c r="D63" s="333" t="s">
        <v>21</v>
      </c>
      <c r="E63" s="334" t="s">
        <v>10</v>
      </c>
      <c r="F63" s="324">
        <v>0</v>
      </c>
      <c r="G63" s="324">
        <v>0</v>
      </c>
      <c r="H63" s="324">
        <v>0</v>
      </c>
      <c r="I63" s="324">
        <v>0</v>
      </c>
      <c r="J63" s="324"/>
      <c r="K63" s="324">
        <f t="shared" si="9"/>
        <v>0</v>
      </c>
      <c r="L63" s="335"/>
    </row>
    <row r="64" spans="1:12" x14ac:dyDescent="0.2">
      <c r="A64" s="315" t="str">
        <f t="shared" si="0"/>
        <v>Viljandi Jakobsoni Kool</v>
      </c>
      <c r="B64" s="321" t="str">
        <f t="shared" si="4"/>
        <v>55</v>
      </c>
      <c r="C64" s="321" t="str">
        <f t="shared" si="5"/>
        <v>5512</v>
      </c>
      <c r="D64" s="333" t="s">
        <v>22</v>
      </c>
      <c r="E64" s="334" t="s">
        <v>16</v>
      </c>
      <c r="F64" s="324">
        <v>0</v>
      </c>
      <c r="G64" s="324">
        <v>0</v>
      </c>
      <c r="H64" s="324">
        <v>0</v>
      </c>
      <c r="I64" s="324">
        <v>0</v>
      </c>
      <c r="J64" s="324"/>
      <c r="K64" s="324">
        <f t="shared" si="9"/>
        <v>0</v>
      </c>
      <c r="L64" s="335"/>
    </row>
    <row r="65" spans="1:12" x14ac:dyDescent="0.2">
      <c r="A65" s="315" t="str">
        <f t="shared" si="0"/>
        <v>Viljandi Jakobsoni Kool</v>
      </c>
      <c r="B65" s="321"/>
      <c r="C65" s="321"/>
      <c r="D65" s="329" t="s">
        <v>858</v>
      </c>
      <c r="E65" s="330" t="s">
        <v>24</v>
      </c>
      <c r="F65" s="337">
        <f t="shared" ref="F65:J65" si="21">SUM(F66:F71)</f>
        <v>0</v>
      </c>
      <c r="G65" s="337">
        <f t="shared" si="21"/>
        <v>570</v>
      </c>
      <c r="H65" s="337">
        <f t="shared" si="21"/>
        <v>1540</v>
      </c>
      <c r="I65" s="337">
        <f t="shared" si="21"/>
        <v>1540</v>
      </c>
      <c r="J65" s="337">
        <f t="shared" si="21"/>
        <v>0</v>
      </c>
      <c r="K65" s="337">
        <f t="shared" si="9"/>
        <v>1540</v>
      </c>
      <c r="L65" s="332"/>
    </row>
    <row r="66" spans="1:12" x14ac:dyDescent="0.2">
      <c r="A66" s="315" t="str">
        <f t="shared" si="0"/>
        <v>Viljandi Jakobsoni Kool</v>
      </c>
      <c r="B66" s="321" t="str">
        <f t="shared" si="4"/>
        <v>55</v>
      </c>
      <c r="C66" s="321" t="str">
        <f t="shared" si="5"/>
        <v>5513</v>
      </c>
      <c r="D66" s="333" t="s">
        <v>25</v>
      </c>
      <c r="E66" s="334" t="s">
        <v>26</v>
      </c>
      <c r="F66" s="324">
        <v>0</v>
      </c>
      <c r="G66" s="324">
        <v>0</v>
      </c>
      <c r="H66" s="324">
        <v>0</v>
      </c>
      <c r="I66" s="324">
        <v>0</v>
      </c>
      <c r="J66" s="324"/>
      <c r="K66" s="324">
        <f t="shared" si="9"/>
        <v>0</v>
      </c>
      <c r="L66" s="335"/>
    </row>
    <row r="67" spans="1:12" x14ac:dyDescent="0.2">
      <c r="A67" s="315" t="str">
        <f t="shared" si="0"/>
        <v>Viljandi Jakobsoni Kool</v>
      </c>
      <c r="B67" s="321" t="str">
        <f t="shared" si="4"/>
        <v>55</v>
      </c>
      <c r="C67" s="321" t="str">
        <f t="shared" si="5"/>
        <v>5513</v>
      </c>
      <c r="D67" s="333" t="s">
        <v>27</v>
      </c>
      <c r="E67" s="334" t="s">
        <v>28</v>
      </c>
      <c r="F67" s="324">
        <v>0</v>
      </c>
      <c r="G67" s="324">
        <v>0</v>
      </c>
      <c r="H67" s="324">
        <v>0</v>
      </c>
      <c r="I67" s="324">
        <v>0</v>
      </c>
      <c r="J67" s="324"/>
      <c r="K67" s="324">
        <f t="shared" si="9"/>
        <v>0</v>
      </c>
      <c r="L67" s="335"/>
    </row>
    <row r="68" spans="1:12" x14ac:dyDescent="0.2">
      <c r="A68" s="315" t="str">
        <f t="shared" si="0"/>
        <v>Viljandi Jakobsoni Kool</v>
      </c>
      <c r="B68" s="321" t="str">
        <f t="shared" si="4"/>
        <v>55</v>
      </c>
      <c r="C68" s="321" t="str">
        <f t="shared" si="5"/>
        <v>5513</v>
      </c>
      <c r="D68" s="333" t="s">
        <v>29</v>
      </c>
      <c r="E68" s="334" t="s">
        <v>12</v>
      </c>
      <c r="F68" s="324">
        <v>0</v>
      </c>
      <c r="G68" s="324">
        <v>0</v>
      </c>
      <c r="H68" s="324">
        <v>0</v>
      </c>
      <c r="I68" s="324">
        <v>0</v>
      </c>
      <c r="J68" s="324"/>
      <c r="K68" s="324">
        <f t="shared" si="9"/>
        <v>0</v>
      </c>
      <c r="L68" s="335"/>
    </row>
    <row r="69" spans="1:12" x14ac:dyDescent="0.2">
      <c r="A69" s="315" t="str">
        <f t="shared" si="0"/>
        <v>Viljandi Jakobsoni Kool</v>
      </c>
      <c r="B69" s="321" t="str">
        <f t="shared" si="4"/>
        <v>55</v>
      </c>
      <c r="C69" s="321" t="str">
        <f t="shared" si="5"/>
        <v>5513</v>
      </c>
      <c r="D69" s="333" t="s">
        <v>30</v>
      </c>
      <c r="E69" s="334" t="s">
        <v>14</v>
      </c>
      <c r="F69" s="324">
        <v>0</v>
      </c>
      <c r="G69" s="324">
        <v>0</v>
      </c>
      <c r="H69" s="324">
        <v>0</v>
      </c>
      <c r="I69" s="324">
        <v>0</v>
      </c>
      <c r="J69" s="324"/>
      <c r="K69" s="324">
        <f t="shared" si="9"/>
        <v>0</v>
      </c>
      <c r="L69" s="335"/>
    </row>
    <row r="70" spans="1:12" x14ac:dyDescent="0.2">
      <c r="A70" s="315" t="str">
        <f t="shared" si="0"/>
        <v>Viljandi Jakobsoni Kool</v>
      </c>
      <c r="B70" s="321" t="str">
        <f t="shared" si="4"/>
        <v>55</v>
      </c>
      <c r="C70" s="321" t="str">
        <f t="shared" si="5"/>
        <v>5513</v>
      </c>
      <c r="D70" s="333" t="s">
        <v>31</v>
      </c>
      <c r="E70" s="334" t="s">
        <v>799</v>
      </c>
      <c r="F70" s="324">
        <v>0</v>
      </c>
      <c r="G70" s="324">
        <v>570</v>
      </c>
      <c r="H70" s="324">
        <v>1540</v>
      </c>
      <c r="I70" s="324">
        <v>1540</v>
      </c>
      <c r="J70" s="324"/>
      <c r="K70" s="324">
        <f t="shared" si="9"/>
        <v>1540</v>
      </c>
      <c r="L70" s="335"/>
    </row>
    <row r="71" spans="1:12" x14ac:dyDescent="0.2">
      <c r="A71" s="315" t="str">
        <f t="shared" si="0"/>
        <v>Viljandi Jakobsoni Kool</v>
      </c>
      <c r="B71" s="321" t="str">
        <f t="shared" si="4"/>
        <v>55</v>
      </c>
      <c r="C71" s="321" t="str">
        <f t="shared" si="5"/>
        <v>5513</v>
      </c>
      <c r="D71" s="333" t="s">
        <v>33</v>
      </c>
      <c r="E71" s="334" t="s">
        <v>34</v>
      </c>
      <c r="F71" s="324">
        <v>0</v>
      </c>
      <c r="G71" s="324">
        <v>0</v>
      </c>
      <c r="H71" s="324">
        <v>0</v>
      </c>
      <c r="I71" s="324">
        <v>0</v>
      </c>
      <c r="J71" s="324"/>
      <c r="K71" s="324">
        <f t="shared" si="9"/>
        <v>0</v>
      </c>
      <c r="L71" s="335"/>
    </row>
    <row r="72" spans="1:12" x14ac:dyDescent="0.2">
      <c r="A72" s="315" t="str">
        <f t="shared" si="0"/>
        <v>Viljandi Jakobsoni Kool</v>
      </c>
      <c r="B72" s="321"/>
      <c r="C72" s="321"/>
      <c r="D72" s="329" t="s">
        <v>859</v>
      </c>
      <c r="E72" s="330" t="s">
        <v>36</v>
      </c>
      <c r="F72" s="337">
        <f t="shared" ref="F72:J72" si="22">SUM(F73:F78)</f>
        <v>0</v>
      </c>
      <c r="G72" s="337">
        <f t="shared" si="22"/>
        <v>3440.59</v>
      </c>
      <c r="H72" s="337">
        <f t="shared" si="22"/>
        <v>8874</v>
      </c>
      <c r="I72" s="337">
        <f t="shared" si="22"/>
        <v>7910.65</v>
      </c>
      <c r="J72" s="337">
        <f t="shared" si="22"/>
        <v>0</v>
      </c>
      <c r="K72" s="337">
        <f t="shared" si="9"/>
        <v>7910.65</v>
      </c>
      <c r="L72" s="332"/>
    </row>
    <row r="73" spans="1:12" x14ac:dyDescent="0.2">
      <c r="A73" s="315" t="str">
        <f t="shared" si="0"/>
        <v>Viljandi Jakobsoni Kool</v>
      </c>
      <c r="B73" s="321" t="str">
        <f t="shared" si="4"/>
        <v>55</v>
      </c>
      <c r="C73" s="321" t="str">
        <f t="shared" si="5"/>
        <v>5514</v>
      </c>
      <c r="D73" s="333" t="s">
        <v>37</v>
      </c>
      <c r="E73" s="334" t="s">
        <v>38</v>
      </c>
      <c r="F73" s="324">
        <v>0</v>
      </c>
      <c r="G73" s="324">
        <v>270</v>
      </c>
      <c r="H73" s="324">
        <v>600</v>
      </c>
      <c r="I73" s="324">
        <v>0</v>
      </c>
      <c r="J73" s="324"/>
      <c r="K73" s="324">
        <f t="shared" si="9"/>
        <v>0</v>
      </c>
      <c r="L73" s="335"/>
    </row>
    <row r="74" spans="1:12" x14ac:dyDescent="0.2">
      <c r="A74" s="315" t="str">
        <f t="shared" si="0"/>
        <v>Viljandi Jakobsoni Kool</v>
      </c>
      <c r="B74" s="321" t="str">
        <f t="shared" si="4"/>
        <v>55</v>
      </c>
      <c r="C74" s="321" t="str">
        <f t="shared" si="5"/>
        <v>5514</v>
      </c>
      <c r="D74" s="333" t="s">
        <v>39</v>
      </c>
      <c r="E74" s="334" t="s">
        <v>40</v>
      </c>
      <c r="F74" s="324">
        <v>0</v>
      </c>
      <c r="G74" s="324">
        <v>389.23</v>
      </c>
      <c r="H74" s="324">
        <v>1000</v>
      </c>
      <c r="I74" s="324">
        <v>602.99999999999989</v>
      </c>
      <c r="J74" s="324"/>
      <c r="K74" s="324">
        <f t="shared" si="9"/>
        <v>602.99999999999989</v>
      </c>
      <c r="L74" s="335"/>
    </row>
    <row r="75" spans="1:12" x14ac:dyDescent="0.2">
      <c r="A75" s="315" t="str">
        <f t="shared" si="0"/>
        <v>Viljandi Jakobsoni Kool</v>
      </c>
      <c r="B75" s="321" t="str">
        <f t="shared" si="4"/>
        <v>55</v>
      </c>
      <c r="C75" s="321" t="str">
        <f t="shared" si="5"/>
        <v>5514</v>
      </c>
      <c r="D75" s="333" t="s">
        <v>41</v>
      </c>
      <c r="E75" s="334" t="s">
        <v>42</v>
      </c>
      <c r="F75" s="324">
        <v>0</v>
      </c>
      <c r="G75" s="324">
        <v>1331.91</v>
      </c>
      <c r="H75" s="324">
        <v>4074</v>
      </c>
      <c r="I75" s="324">
        <v>4162</v>
      </c>
      <c r="J75" s="324"/>
      <c r="K75" s="324">
        <f t="shared" si="9"/>
        <v>4162</v>
      </c>
      <c r="L75" s="335"/>
    </row>
    <row r="76" spans="1:12" s="303" customFormat="1" x14ac:dyDescent="0.2">
      <c r="A76" s="315" t="str">
        <f t="shared" ref="A76:A152" si="23">+$E$1</f>
        <v>Viljandi Jakobsoni Kool</v>
      </c>
      <c r="B76" s="321" t="str">
        <f t="shared" si="4"/>
        <v>55</v>
      </c>
      <c r="C76" s="321" t="str">
        <f t="shared" si="5"/>
        <v>5514</v>
      </c>
      <c r="D76" s="341" t="s">
        <v>43</v>
      </c>
      <c r="E76" s="342" t="s">
        <v>44</v>
      </c>
      <c r="F76" s="324">
        <v>0</v>
      </c>
      <c r="G76" s="324">
        <v>875</v>
      </c>
      <c r="H76" s="324">
        <v>2200</v>
      </c>
      <c r="I76" s="324">
        <v>2110.5</v>
      </c>
      <c r="J76" s="324"/>
      <c r="K76" s="324">
        <f t="shared" si="9"/>
        <v>2110.5</v>
      </c>
      <c r="L76" s="343"/>
    </row>
    <row r="77" spans="1:12" x14ac:dyDescent="0.2">
      <c r="A77" s="315" t="str">
        <f t="shared" si="23"/>
        <v>Viljandi Jakobsoni Kool</v>
      </c>
      <c r="B77" s="321" t="str">
        <f t="shared" ref="B77:B150" si="24">LEFT(D77,2)</f>
        <v>55</v>
      </c>
      <c r="C77" s="321" t="str">
        <f t="shared" ref="C77:C150" si="25">LEFT(D77,4)</f>
        <v>5514</v>
      </c>
      <c r="D77" s="333" t="s">
        <v>45</v>
      </c>
      <c r="E77" s="334" t="s">
        <v>46</v>
      </c>
      <c r="F77" s="324">
        <v>0</v>
      </c>
      <c r="G77" s="324">
        <v>292.45</v>
      </c>
      <c r="H77" s="324">
        <v>700</v>
      </c>
      <c r="I77" s="324">
        <v>934.65</v>
      </c>
      <c r="J77" s="324"/>
      <c r="K77" s="324">
        <f t="shared" ref="K77:K113" si="26">SUM(I77:J77)</f>
        <v>934.65</v>
      </c>
      <c r="L77" s="335"/>
    </row>
    <row r="78" spans="1:12" x14ac:dyDescent="0.2">
      <c r="A78" s="315" t="str">
        <f t="shared" si="23"/>
        <v>Viljandi Jakobsoni Kool</v>
      </c>
      <c r="B78" s="321" t="str">
        <f t="shared" si="24"/>
        <v>55</v>
      </c>
      <c r="C78" s="321" t="str">
        <f t="shared" si="25"/>
        <v>5514</v>
      </c>
      <c r="D78" s="333" t="s">
        <v>47</v>
      </c>
      <c r="E78" s="334" t="s">
        <v>48</v>
      </c>
      <c r="F78" s="324">
        <v>0</v>
      </c>
      <c r="G78" s="324">
        <v>282</v>
      </c>
      <c r="H78" s="324">
        <v>300</v>
      </c>
      <c r="I78" s="324">
        <v>100.49999999999999</v>
      </c>
      <c r="J78" s="324"/>
      <c r="K78" s="324">
        <f t="shared" si="26"/>
        <v>100.49999999999999</v>
      </c>
      <c r="L78" s="335"/>
    </row>
    <row r="79" spans="1:12" x14ac:dyDescent="0.2">
      <c r="A79" s="315" t="str">
        <f t="shared" si="23"/>
        <v>Viljandi Jakobsoni Kool</v>
      </c>
      <c r="B79" s="321"/>
      <c r="C79" s="321"/>
      <c r="D79" s="329" t="s">
        <v>860</v>
      </c>
      <c r="E79" s="330" t="s">
        <v>50</v>
      </c>
      <c r="F79" s="337">
        <f t="shared" ref="F79:J79" si="27">SUM(F80:F85)</f>
        <v>0</v>
      </c>
      <c r="G79" s="337">
        <v>13162.32</v>
      </c>
      <c r="H79" s="337">
        <f>SUM(H80:H85)</f>
        <v>15580</v>
      </c>
      <c r="I79" s="337">
        <f>SUM(I80:I85)</f>
        <v>9346.5</v>
      </c>
      <c r="J79" s="337">
        <f t="shared" si="27"/>
        <v>0</v>
      </c>
      <c r="K79" s="337">
        <f t="shared" si="26"/>
        <v>9346.5</v>
      </c>
      <c r="L79" s="332"/>
    </row>
    <row r="80" spans="1:12" x14ac:dyDescent="0.2">
      <c r="A80" s="315" t="str">
        <f t="shared" si="23"/>
        <v>Viljandi Jakobsoni Kool</v>
      </c>
      <c r="B80" s="321" t="str">
        <f t="shared" si="24"/>
        <v>55</v>
      </c>
      <c r="C80" s="321" t="str">
        <f t="shared" si="25"/>
        <v>5515</v>
      </c>
      <c r="D80" s="333" t="s">
        <v>51</v>
      </c>
      <c r="E80" s="334" t="s">
        <v>52</v>
      </c>
      <c r="F80" s="324">
        <v>0</v>
      </c>
      <c r="G80" s="324">
        <v>8524.92</v>
      </c>
      <c r="H80" s="324">
        <v>10000</v>
      </c>
      <c r="I80" s="324">
        <v>5000</v>
      </c>
      <c r="J80" s="324"/>
      <c r="K80" s="324">
        <f t="shared" si="26"/>
        <v>5000</v>
      </c>
      <c r="L80" s="335"/>
    </row>
    <row r="81" spans="1:12" x14ac:dyDescent="0.2">
      <c r="A81" s="315" t="str">
        <f t="shared" si="23"/>
        <v>Viljandi Jakobsoni Kool</v>
      </c>
      <c r="B81" s="321" t="str">
        <f t="shared" si="24"/>
        <v>55</v>
      </c>
      <c r="C81" s="321" t="str">
        <f t="shared" si="25"/>
        <v>5515</v>
      </c>
      <c r="D81" s="333" t="s">
        <v>53</v>
      </c>
      <c r="E81" s="334" t="s">
        <v>54</v>
      </c>
      <c r="F81" s="324">
        <v>0</v>
      </c>
      <c r="G81" s="324">
        <v>103.55</v>
      </c>
      <c r="H81" s="324">
        <v>3500</v>
      </c>
      <c r="I81" s="324">
        <v>3241</v>
      </c>
      <c r="J81" s="324"/>
      <c r="K81" s="324">
        <f t="shared" si="26"/>
        <v>3241</v>
      </c>
      <c r="L81" s="335"/>
    </row>
    <row r="82" spans="1:12" x14ac:dyDescent="0.2">
      <c r="A82" s="315" t="str">
        <f t="shared" si="23"/>
        <v>Viljandi Jakobsoni Kool</v>
      </c>
      <c r="B82" s="321" t="str">
        <f t="shared" si="24"/>
        <v>55</v>
      </c>
      <c r="C82" s="321" t="str">
        <f t="shared" si="25"/>
        <v>5515</v>
      </c>
      <c r="D82" s="333" t="s">
        <v>70</v>
      </c>
      <c r="E82" s="334" t="s">
        <v>71</v>
      </c>
      <c r="F82" s="324">
        <v>0</v>
      </c>
      <c r="G82" s="324">
        <v>1357.54</v>
      </c>
      <c r="H82" s="324">
        <v>1700</v>
      </c>
      <c r="I82" s="324">
        <v>803.99999999999989</v>
      </c>
      <c r="J82" s="324"/>
      <c r="K82" s="324">
        <f t="shared" si="26"/>
        <v>803.99999999999989</v>
      </c>
      <c r="L82" s="335"/>
    </row>
    <row r="83" spans="1:12" x14ac:dyDescent="0.2">
      <c r="A83" s="315" t="str">
        <f t="shared" si="23"/>
        <v>Viljandi Jakobsoni Kool</v>
      </c>
      <c r="B83" s="321" t="str">
        <f t="shared" si="24"/>
        <v>55</v>
      </c>
      <c r="C83" s="321" t="str">
        <f t="shared" si="25"/>
        <v>5515</v>
      </c>
      <c r="D83" s="333" t="s">
        <v>72</v>
      </c>
      <c r="E83" s="334" t="s">
        <v>73</v>
      </c>
      <c r="F83" s="324">
        <v>0</v>
      </c>
      <c r="G83" s="324">
        <v>130.01</v>
      </c>
      <c r="H83" s="324">
        <v>380</v>
      </c>
      <c r="I83" s="324">
        <v>301.49999999999994</v>
      </c>
      <c r="J83" s="324"/>
      <c r="K83" s="324">
        <f t="shared" si="26"/>
        <v>301.49999999999994</v>
      </c>
      <c r="L83" s="335"/>
    </row>
    <row r="84" spans="1:12" x14ac:dyDescent="0.2">
      <c r="A84" s="315" t="str">
        <f t="shared" si="23"/>
        <v>Viljandi Jakobsoni Kool</v>
      </c>
      <c r="B84" s="321" t="str">
        <f t="shared" si="24"/>
        <v>55</v>
      </c>
      <c r="C84" s="321" t="str">
        <f t="shared" si="25"/>
        <v>5515</v>
      </c>
      <c r="D84" s="333" t="s">
        <v>74</v>
      </c>
      <c r="E84" s="334" t="s">
        <v>75</v>
      </c>
      <c r="F84" s="324">
        <v>0</v>
      </c>
      <c r="G84" s="324">
        <v>3046.3</v>
      </c>
      <c r="H84" s="324">
        <v>0</v>
      </c>
      <c r="I84" s="324">
        <v>0</v>
      </c>
      <c r="J84" s="324"/>
      <c r="K84" s="324">
        <f t="shared" si="26"/>
        <v>0</v>
      </c>
      <c r="L84" s="335"/>
    </row>
    <row r="85" spans="1:12" x14ac:dyDescent="0.2">
      <c r="A85" s="315" t="str">
        <f t="shared" si="23"/>
        <v>Viljandi Jakobsoni Kool</v>
      </c>
      <c r="B85" s="321" t="str">
        <f t="shared" si="24"/>
        <v>55</v>
      </c>
      <c r="C85" s="321" t="str">
        <f t="shared" si="25"/>
        <v>5515</v>
      </c>
      <c r="D85" s="333" t="s">
        <v>76</v>
      </c>
      <c r="E85" s="334" t="s">
        <v>77</v>
      </c>
      <c r="F85" s="324">
        <v>0</v>
      </c>
      <c r="G85" s="324">
        <v>0</v>
      </c>
      <c r="H85" s="324">
        <v>0</v>
      </c>
      <c r="I85" s="324">
        <v>0</v>
      </c>
      <c r="J85" s="324"/>
      <c r="K85" s="324">
        <f t="shared" si="26"/>
        <v>0</v>
      </c>
      <c r="L85" s="335"/>
    </row>
    <row r="86" spans="1:12" x14ac:dyDescent="0.2">
      <c r="A86" s="315" t="str">
        <f t="shared" si="23"/>
        <v>Viljandi Jakobsoni Kool</v>
      </c>
      <c r="B86" s="321" t="str">
        <f t="shared" si="24"/>
        <v>55</v>
      </c>
      <c r="C86" s="321" t="str">
        <f t="shared" si="25"/>
        <v>5516</v>
      </c>
      <c r="D86" s="322" t="s">
        <v>78</v>
      </c>
      <c r="E86" s="344" t="s">
        <v>79</v>
      </c>
      <c r="F86" s="345">
        <v>0</v>
      </c>
      <c r="G86" s="324">
        <v>1016.09</v>
      </c>
      <c r="H86" s="324">
        <v>1800</v>
      </c>
      <c r="I86" s="324">
        <v>1507.4999999999998</v>
      </c>
      <c r="J86" s="345"/>
      <c r="K86" s="324">
        <f t="shared" si="26"/>
        <v>1507.4999999999998</v>
      </c>
      <c r="L86" s="325"/>
    </row>
    <row r="87" spans="1:12" x14ac:dyDescent="0.2">
      <c r="A87" s="315" t="str">
        <f t="shared" si="23"/>
        <v>Viljandi Jakobsoni Kool</v>
      </c>
      <c r="B87" s="321" t="str">
        <f t="shared" si="24"/>
        <v>55</v>
      </c>
      <c r="C87" s="321" t="str">
        <f t="shared" si="25"/>
        <v>5521</v>
      </c>
      <c r="D87" s="322" t="s">
        <v>80</v>
      </c>
      <c r="E87" s="323" t="s">
        <v>81</v>
      </c>
      <c r="F87" s="345">
        <v>0</v>
      </c>
      <c r="G87" s="324">
        <v>0</v>
      </c>
      <c r="H87" s="324">
        <v>0</v>
      </c>
      <c r="I87" s="324">
        <v>0</v>
      </c>
      <c r="J87" s="345"/>
      <c r="K87" s="324">
        <f t="shared" si="26"/>
        <v>0</v>
      </c>
      <c r="L87" s="325"/>
    </row>
    <row r="88" spans="1:12" x14ac:dyDescent="0.2">
      <c r="A88" s="315" t="str">
        <f t="shared" si="23"/>
        <v>Viljandi Jakobsoni Kool</v>
      </c>
      <c r="B88" s="321"/>
      <c r="C88" s="321"/>
      <c r="D88" s="329" t="s">
        <v>861</v>
      </c>
      <c r="E88" s="330" t="s">
        <v>83</v>
      </c>
      <c r="F88" s="337">
        <f t="shared" ref="F88:J88" si="28">SUM(F89:F91)</f>
        <v>0</v>
      </c>
      <c r="G88" s="337">
        <f t="shared" si="28"/>
        <v>2645.7099999999996</v>
      </c>
      <c r="H88" s="337">
        <f t="shared" si="28"/>
        <v>7900</v>
      </c>
      <c r="I88" s="337">
        <f t="shared" si="28"/>
        <v>7939.4999999999991</v>
      </c>
      <c r="J88" s="337">
        <f t="shared" si="28"/>
        <v>0</v>
      </c>
      <c r="K88" s="337">
        <f t="shared" si="26"/>
        <v>7939.4999999999991</v>
      </c>
      <c r="L88" s="332"/>
    </row>
    <row r="89" spans="1:12" x14ac:dyDescent="0.2">
      <c r="A89" s="315" t="str">
        <f t="shared" si="23"/>
        <v>Viljandi Jakobsoni Kool</v>
      </c>
      <c r="B89" s="321" t="str">
        <f t="shared" si="24"/>
        <v>55</v>
      </c>
      <c r="C89" s="321" t="str">
        <f t="shared" si="25"/>
        <v>5522</v>
      </c>
      <c r="D89" s="333" t="s">
        <v>84</v>
      </c>
      <c r="E89" s="334" t="s">
        <v>85</v>
      </c>
      <c r="F89" s="324">
        <v>0</v>
      </c>
      <c r="G89" s="324">
        <v>2232.85</v>
      </c>
      <c r="H89" s="324">
        <v>6600</v>
      </c>
      <c r="I89" s="324">
        <v>6934.4999999999991</v>
      </c>
      <c r="J89" s="324"/>
      <c r="K89" s="324">
        <f t="shared" si="26"/>
        <v>6934.4999999999991</v>
      </c>
      <c r="L89" s="335"/>
    </row>
    <row r="90" spans="1:12" x14ac:dyDescent="0.2">
      <c r="A90" s="315" t="str">
        <f t="shared" si="23"/>
        <v>Viljandi Jakobsoni Kool</v>
      </c>
      <c r="B90" s="321" t="str">
        <f t="shared" si="24"/>
        <v>55</v>
      </c>
      <c r="C90" s="321" t="str">
        <f t="shared" si="25"/>
        <v>5522</v>
      </c>
      <c r="D90" s="333" t="s">
        <v>86</v>
      </c>
      <c r="E90" s="334" t="s">
        <v>87</v>
      </c>
      <c r="F90" s="324">
        <v>0</v>
      </c>
      <c r="G90" s="324">
        <v>275.14</v>
      </c>
      <c r="H90" s="324">
        <v>400</v>
      </c>
      <c r="I90" s="324">
        <v>301.49999999999994</v>
      </c>
      <c r="J90" s="324"/>
      <c r="K90" s="324">
        <f t="shared" si="26"/>
        <v>301.49999999999994</v>
      </c>
      <c r="L90" s="335"/>
    </row>
    <row r="91" spans="1:12" x14ac:dyDescent="0.2">
      <c r="A91" s="315" t="str">
        <f t="shared" si="23"/>
        <v>Viljandi Jakobsoni Kool</v>
      </c>
      <c r="B91" s="321" t="str">
        <f t="shared" si="24"/>
        <v>55</v>
      </c>
      <c r="C91" s="321" t="str">
        <f t="shared" si="25"/>
        <v>5522</v>
      </c>
      <c r="D91" s="333" t="s">
        <v>88</v>
      </c>
      <c r="E91" s="334" t="s">
        <v>89</v>
      </c>
      <c r="F91" s="324">
        <v>0</v>
      </c>
      <c r="G91" s="324">
        <v>137.72</v>
      </c>
      <c r="H91" s="324">
        <v>900</v>
      </c>
      <c r="I91" s="324">
        <v>703.49999999999989</v>
      </c>
      <c r="J91" s="324"/>
      <c r="K91" s="324">
        <f t="shared" si="26"/>
        <v>703.49999999999989</v>
      </c>
      <c r="L91" s="335"/>
    </row>
    <row r="92" spans="1:12" x14ac:dyDescent="0.2">
      <c r="A92" s="315" t="str">
        <f t="shared" si="23"/>
        <v>Viljandi Jakobsoni Kool</v>
      </c>
      <c r="B92" s="321" t="str">
        <f t="shared" si="24"/>
        <v>55</v>
      </c>
      <c r="C92" s="321" t="str">
        <f t="shared" si="25"/>
        <v>5523</v>
      </c>
      <c r="D92" s="322" t="s">
        <v>90</v>
      </c>
      <c r="E92" s="323" t="s">
        <v>91</v>
      </c>
      <c r="F92" s="324">
        <v>0</v>
      </c>
      <c r="G92" s="324">
        <v>0</v>
      </c>
      <c r="H92" s="324">
        <v>0</v>
      </c>
      <c r="I92" s="324">
        <v>0</v>
      </c>
      <c r="J92" s="324"/>
      <c r="K92" s="324">
        <f t="shared" si="26"/>
        <v>0</v>
      </c>
      <c r="L92" s="325"/>
    </row>
    <row r="93" spans="1:12" x14ac:dyDescent="0.2">
      <c r="A93" s="315" t="str">
        <f t="shared" si="23"/>
        <v>Viljandi Jakobsoni Kool</v>
      </c>
      <c r="B93" s="321"/>
      <c r="C93" s="321"/>
      <c r="D93" s="329" t="s">
        <v>862</v>
      </c>
      <c r="E93" s="330" t="s">
        <v>93</v>
      </c>
      <c r="F93" s="337">
        <f>SUM(F94:F98)</f>
        <v>0</v>
      </c>
      <c r="G93" s="337">
        <f t="shared" ref="G93:I93" si="29">SUM(G94:G98)</f>
        <v>33736.31</v>
      </c>
      <c r="H93" s="337">
        <f t="shared" si="29"/>
        <v>49139</v>
      </c>
      <c r="I93" s="337">
        <f t="shared" si="29"/>
        <v>49323.15</v>
      </c>
      <c r="J93" s="337">
        <f>SUM(J94:J98)</f>
        <v>0</v>
      </c>
      <c r="K93" s="337">
        <f t="shared" si="26"/>
        <v>49323.15</v>
      </c>
      <c r="L93" s="332"/>
    </row>
    <row r="94" spans="1:12" x14ac:dyDescent="0.2">
      <c r="A94" s="315" t="str">
        <f t="shared" si="23"/>
        <v>Viljandi Jakobsoni Kool</v>
      </c>
      <c r="B94" s="321" t="str">
        <f t="shared" si="24"/>
        <v>55</v>
      </c>
      <c r="C94" s="321" t="str">
        <f t="shared" si="25"/>
        <v>5524</v>
      </c>
      <c r="D94" s="333" t="s">
        <v>94</v>
      </c>
      <c r="E94" s="334" t="s">
        <v>95</v>
      </c>
      <c r="F94" s="324">
        <v>0</v>
      </c>
      <c r="G94" s="324">
        <v>908.03</v>
      </c>
      <c r="H94" s="324">
        <v>2300</v>
      </c>
      <c r="I94" s="324">
        <v>2311.4999999999995</v>
      </c>
      <c r="J94" s="324"/>
      <c r="K94" s="324">
        <f t="shared" si="26"/>
        <v>2311.4999999999995</v>
      </c>
      <c r="L94" s="335"/>
    </row>
    <row r="95" spans="1:12" x14ac:dyDescent="0.2">
      <c r="A95" s="315" t="str">
        <f t="shared" si="23"/>
        <v>Viljandi Jakobsoni Kool</v>
      </c>
      <c r="B95" s="321" t="str">
        <f t="shared" si="24"/>
        <v>55</v>
      </c>
      <c r="C95" s="321" t="str">
        <f t="shared" si="25"/>
        <v>5524</v>
      </c>
      <c r="D95" s="333" t="s">
        <v>96</v>
      </c>
      <c r="E95" s="334" t="s">
        <v>97</v>
      </c>
      <c r="F95" s="324">
        <v>0</v>
      </c>
      <c r="G95" s="324">
        <v>19423.38</v>
      </c>
      <c r="H95" s="324">
        <v>23439</v>
      </c>
      <c r="I95" s="324">
        <v>23439</v>
      </c>
      <c r="J95" s="324"/>
      <c r="K95" s="324">
        <f t="shared" si="26"/>
        <v>23439</v>
      </c>
      <c r="L95" s="335"/>
    </row>
    <row r="96" spans="1:12" x14ac:dyDescent="0.2">
      <c r="A96" s="315" t="str">
        <f t="shared" si="23"/>
        <v>Viljandi Jakobsoni Kool</v>
      </c>
      <c r="B96" s="321" t="str">
        <f t="shared" si="24"/>
        <v>55</v>
      </c>
      <c r="C96" s="321" t="str">
        <f t="shared" si="25"/>
        <v>5524</v>
      </c>
      <c r="D96" s="333" t="s">
        <v>98</v>
      </c>
      <c r="E96" s="334" t="s">
        <v>99</v>
      </c>
      <c r="F96" s="324">
        <v>0</v>
      </c>
      <c r="G96" s="324">
        <v>2310.2600000000002</v>
      </c>
      <c r="H96" s="324">
        <v>4400</v>
      </c>
      <c r="I96" s="324">
        <v>4437</v>
      </c>
      <c r="J96" s="324"/>
      <c r="K96" s="324">
        <f t="shared" si="26"/>
        <v>4437</v>
      </c>
      <c r="L96" s="335"/>
    </row>
    <row r="97" spans="1:12" x14ac:dyDescent="0.2">
      <c r="A97" s="315" t="str">
        <f t="shared" si="23"/>
        <v>Viljandi Jakobsoni Kool</v>
      </c>
      <c r="B97" s="321" t="str">
        <f t="shared" si="24"/>
        <v>55</v>
      </c>
      <c r="C97" s="321" t="str">
        <f t="shared" si="25"/>
        <v>5524</v>
      </c>
      <c r="D97" s="333" t="s">
        <v>100</v>
      </c>
      <c r="E97" s="334" t="s">
        <v>101</v>
      </c>
      <c r="F97" s="324">
        <v>0</v>
      </c>
      <c r="G97" s="324">
        <v>660</v>
      </c>
      <c r="H97" s="324">
        <v>1000</v>
      </c>
      <c r="I97" s="324">
        <v>1135.6499999999999</v>
      </c>
      <c r="J97" s="324"/>
      <c r="K97" s="324">
        <f t="shared" si="26"/>
        <v>1135.6499999999999</v>
      </c>
      <c r="L97" s="335"/>
    </row>
    <row r="98" spans="1:12" x14ac:dyDescent="0.2">
      <c r="A98" s="315" t="str">
        <f t="shared" si="23"/>
        <v>Viljandi Jakobsoni Kool</v>
      </c>
      <c r="B98" s="321" t="str">
        <f t="shared" si="24"/>
        <v>55</v>
      </c>
      <c r="C98" s="321" t="str">
        <f t="shared" si="25"/>
        <v>5524</v>
      </c>
      <c r="D98" s="333" t="s">
        <v>102</v>
      </c>
      <c r="E98" s="334" t="s">
        <v>103</v>
      </c>
      <c r="F98" s="324">
        <v>0</v>
      </c>
      <c r="G98" s="324">
        <v>10434.64</v>
      </c>
      <c r="H98" s="324">
        <v>18000</v>
      </c>
      <c r="I98" s="324">
        <v>18000</v>
      </c>
      <c r="J98" s="324"/>
      <c r="K98" s="324">
        <f t="shared" si="26"/>
        <v>18000</v>
      </c>
      <c r="L98" s="335"/>
    </row>
    <row r="99" spans="1:12" x14ac:dyDescent="0.2">
      <c r="A99" s="315" t="str">
        <f t="shared" si="23"/>
        <v>Viljandi Jakobsoni Kool</v>
      </c>
      <c r="B99" s="321" t="str">
        <f t="shared" si="24"/>
        <v>55</v>
      </c>
      <c r="C99" s="321" t="str">
        <f t="shared" si="25"/>
        <v>5525</v>
      </c>
      <c r="D99" s="322" t="s">
        <v>104</v>
      </c>
      <c r="E99" s="323" t="s">
        <v>844</v>
      </c>
      <c r="F99" s="345">
        <v>0</v>
      </c>
      <c r="G99" s="345">
        <v>4650.7299999999996</v>
      </c>
      <c r="H99" s="345">
        <v>21730</v>
      </c>
      <c r="I99" s="345">
        <v>16989.524999999998</v>
      </c>
      <c r="J99" s="345"/>
      <c r="K99" s="345">
        <f t="shared" si="26"/>
        <v>16989.524999999998</v>
      </c>
      <c r="L99" s="576"/>
    </row>
    <row r="100" spans="1:12" x14ac:dyDescent="0.2">
      <c r="A100" s="315"/>
      <c r="B100" s="321"/>
      <c r="C100" s="321"/>
      <c r="D100" s="329" t="s">
        <v>259</v>
      </c>
      <c r="E100" s="330" t="s">
        <v>1616</v>
      </c>
      <c r="F100" s="337">
        <f>SUM(F101:F102)</f>
        <v>0</v>
      </c>
      <c r="G100" s="337">
        <f t="shared" ref="G100:I100" si="30">SUM(G101:G102)</f>
        <v>0</v>
      </c>
      <c r="H100" s="337">
        <f t="shared" si="30"/>
        <v>0</v>
      </c>
      <c r="I100" s="337">
        <f t="shared" si="30"/>
        <v>0</v>
      </c>
      <c r="J100" s="337">
        <f>SUM(J101:J102)</f>
        <v>0</v>
      </c>
      <c r="K100" s="337">
        <f t="shared" ref="K100" si="31">SUM(K101:K102)</f>
        <v>0</v>
      </c>
      <c r="L100" s="576"/>
    </row>
    <row r="101" spans="1:12" x14ac:dyDescent="0.2">
      <c r="A101" s="315" t="str">
        <f t="shared" si="23"/>
        <v>Viljandi Jakobsoni Kool</v>
      </c>
      <c r="B101" s="321" t="str">
        <f t="shared" si="24"/>
        <v>55</v>
      </c>
      <c r="C101" s="321" t="str">
        <f t="shared" si="25"/>
        <v>5526</v>
      </c>
      <c r="D101" s="627" t="s">
        <v>106</v>
      </c>
      <c r="E101" s="336" t="s">
        <v>107</v>
      </c>
      <c r="F101" s="324">
        <v>0</v>
      </c>
      <c r="G101" s="324">
        <v>0</v>
      </c>
      <c r="H101" s="324">
        <v>0</v>
      </c>
      <c r="I101" s="324">
        <v>0</v>
      </c>
      <c r="J101" s="324"/>
      <c r="K101" s="324">
        <f t="shared" si="26"/>
        <v>0</v>
      </c>
      <c r="L101" s="576"/>
    </row>
    <row r="102" spans="1:12" x14ac:dyDescent="0.2">
      <c r="A102" s="315"/>
      <c r="B102" s="321"/>
      <c r="C102" s="321"/>
      <c r="D102" s="627" t="s">
        <v>1617</v>
      </c>
      <c r="E102" s="336" t="s">
        <v>1657</v>
      </c>
      <c r="F102" s="324">
        <v>0</v>
      </c>
      <c r="G102" s="324">
        <v>0</v>
      </c>
      <c r="H102" s="324">
        <v>0</v>
      </c>
      <c r="I102" s="324">
        <v>0</v>
      </c>
      <c r="J102" s="324"/>
      <c r="K102" s="324">
        <f t="shared" si="26"/>
        <v>0</v>
      </c>
      <c r="L102" s="576"/>
    </row>
    <row r="103" spans="1:12" x14ac:dyDescent="0.2">
      <c r="A103" s="315" t="str">
        <f t="shared" si="23"/>
        <v>Viljandi Jakobsoni Kool</v>
      </c>
      <c r="B103" s="321" t="str">
        <f t="shared" si="24"/>
        <v>55</v>
      </c>
      <c r="C103" s="321" t="str">
        <f t="shared" si="25"/>
        <v>5539</v>
      </c>
      <c r="D103" s="322" t="s">
        <v>108</v>
      </c>
      <c r="E103" s="323" t="s">
        <v>845</v>
      </c>
      <c r="F103" s="345">
        <v>0</v>
      </c>
      <c r="G103" s="345">
        <v>2214.25</v>
      </c>
      <c r="H103" s="345">
        <v>6500</v>
      </c>
      <c r="I103" s="345">
        <v>6029.9999999999991</v>
      </c>
      <c r="J103" s="345"/>
      <c r="K103" s="345">
        <f t="shared" si="26"/>
        <v>6029.9999999999991</v>
      </c>
      <c r="L103" s="576"/>
    </row>
    <row r="104" spans="1:12" x14ac:dyDescent="0.2">
      <c r="A104" s="315" t="str">
        <f t="shared" si="23"/>
        <v>Viljandi Jakobsoni Kool</v>
      </c>
      <c r="B104" s="321" t="str">
        <f t="shared" si="24"/>
        <v>55</v>
      </c>
      <c r="C104" s="321" t="str">
        <f t="shared" si="25"/>
        <v>5540</v>
      </c>
      <c r="D104" s="322" t="s">
        <v>110</v>
      </c>
      <c r="E104" s="323" t="s">
        <v>111</v>
      </c>
      <c r="F104" s="345">
        <v>0</v>
      </c>
      <c r="G104" s="345">
        <v>0</v>
      </c>
      <c r="H104" s="345">
        <v>0</v>
      </c>
      <c r="I104" s="345">
        <v>0</v>
      </c>
      <c r="J104" s="345"/>
      <c r="K104" s="345">
        <f t="shared" si="26"/>
        <v>0</v>
      </c>
      <c r="L104" s="576"/>
    </row>
    <row r="105" spans="1:12" ht="13.5" x14ac:dyDescent="0.25">
      <c r="A105" s="315" t="str">
        <f t="shared" si="23"/>
        <v>Viljandi Jakobsoni Kool</v>
      </c>
      <c r="B105" s="321"/>
      <c r="C105" s="321"/>
      <c r="D105" s="326" t="s">
        <v>189</v>
      </c>
      <c r="E105" s="327" t="s">
        <v>188</v>
      </c>
      <c r="F105" s="319">
        <f>F106+F107</f>
        <v>0</v>
      </c>
      <c r="G105" s="319">
        <f t="shared" ref="G105:I105" si="32">G106+G107</f>
        <v>61517.4</v>
      </c>
      <c r="H105" s="319">
        <f t="shared" si="32"/>
        <v>56304</v>
      </c>
      <c r="I105" s="319">
        <f t="shared" si="32"/>
        <v>98444.9</v>
      </c>
      <c r="J105" s="319">
        <f>J106+J107</f>
        <v>0</v>
      </c>
      <c r="K105" s="337">
        <f t="shared" si="26"/>
        <v>98444.9</v>
      </c>
      <c r="L105" s="577"/>
    </row>
    <row r="106" spans="1:12" x14ac:dyDescent="0.2">
      <c r="A106" s="315" t="str">
        <f t="shared" si="23"/>
        <v>Viljandi Jakobsoni Kool</v>
      </c>
      <c r="B106" s="321" t="str">
        <f t="shared" si="24"/>
        <v>60</v>
      </c>
      <c r="C106" s="321" t="str">
        <f t="shared" si="25"/>
        <v>6011</v>
      </c>
      <c r="D106" s="322" t="s">
        <v>112</v>
      </c>
      <c r="E106" s="323" t="s">
        <v>113</v>
      </c>
      <c r="F106" s="345">
        <v>0</v>
      </c>
      <c r="G106" s="324">
        <v>0</v>
      </c>
      <c r="H106" s="324">
        <v>0</v>
      </c>
      <c r="I106" s="324">
        <v>0</v>
      </c>
      <c r="J106" s="345"/>
      <c r="K106" s="324">
        <f t="shared" si="26"/>
        <v>0</v>
      </c>
      <c r="L106" s="576"/>
    </row>
    <row r="107" spans="1:12" x14ac:dyDescent="0.2">
      <c r="A107" s="315" t="str">
        <f t="shared" si="23"/>
        <v>Viljandi Jakobsoni Kool</v>
      </c>
      <c r="B107" s="321" t="str">
        <f t="shared" si="24"/>
        <v>65</v>
      </c>
      <c r="C107" s="321" t="str">
        <f t="shared" si="25"/>
        <v>6502</v>
      </c>
      <c r="D107" s="322" t="s">
        <v>114</v>
      </c>
      <c r="E107" s="323" t="s">
        <v>115</v>
      </c>
      <c r="F107" s="345">
        <v>0</v>
      </c>
      <c r="G107" s="324">
        <v>61517.4</v>
      </c>
      <c r="H107" s="324">
        <v>56304</v>
      </c>
      <c r="I107" s="324">
        <v>98444.9</v>
      </c>
      <c r="J107" s="345"/>
      <c r="K107" s="324">
        <f t="shared" si="26"/>
        <v>98444.9</v>
      </c>
      <c r="L107" s="576"/>
    </row>
    <row r="108" spans="1:12" ht="13.5" x14ac:dyDescent="0.25">
      <c r="A108" s="315" t="str">
        <f t="shared" si="23"/>
        <v>Viljandi Jakobsoni Kool</v>
      </c>
      <c r="B108" s="321"/>
      <c r="C108" s="321"/>
      <c r="D108" s="326" t="s">
        <v>181</v>
      </c>
      <c r="E108" s="346" t="s">
        <v>179</v>
      </c>
      <c r="F108" s="319">
        <f>F109+F110+F111</f>
        <v>0</v>
      </c>
      <c r="G108" s="319">
        <f t="shared" ref="G108:I108" si="33">G109+G110+G111</f>
        <v>0</v>
      </c>
      <c r="H108" s="319">
        <f t="shared" si="33"/>
        <v>0</v>
      </c>
      <c r="I108" s="319">
        <f t="shared" si="33"/>
        <v>0</v>
      </c>
      <c r="J108" s="319">
        <f>J109+J110+J111</f>
        <v>0</v>
      </c>
      <c r="K108" s="337">
        <f t="shared" si="26"/>
        <v>0</v>
      </c>
      <c r="L108" s="578"/>
    </row>
    <row r="109" spans="1:12" x14ac:dyDescent="0.2">
      <c r="A109" s="315" t="str">
        <f t="shared" si="23"/>
        <v>Viljandi Jakobsoni Kool</v>
      </c>
      <c r="B109" s="321" t="str">
        <f t="shared" si="24"/>
        <v>15</v>
      </c>
      <c r="C109" s="321" t="str">
        <f t="shared" si="25"/>
        <v>1551</v>
      </c>
      <c r="D109" s="322" t="s">
        <v>116</v>
      </c>
      <c r="E109" s="323" t="s">
        <v>117</v>
      </c>
      <c r="F109" s="324">
        <v>0</v>
      </c>
      <c r="G109" s="324">
        <v>0</v>
      </c>
      <c r="H109" s="324">
        <v>0</v>
      </c>
      <c r="I109" s="324">
        <v>0</v>
      </c>
      <c r="J109" s="324"/>
      <c r="K109" s="324">
        <f t="shared" si="26"/>
        <v>0</v>
      </c>
      <c r="L109" s="576"/>
    </row>
    <row r="110" spans="1:12" x14ac:dyDescent="0.2">
      <c r="A110" s="315" t="str">
        <f t="shared" si="23"/>
        <v>Viljandi Jakobsoni Kool</v>
      </c>
      <c r="B110" s="321" t="str">
        <f t="shared" si="24"/>
        <v>15</v>
      </c>
      <c r="C110" s="321" t="str">
        <f t="shared" si="25"/>
        <v>1554</v>
      </c>
      <c r="D110" s="322" t="s">
        <v>118</v>
      </c>
      <c r="E110" s="323" t="s">
        <v>119</v>
      </c>
      <c r="F110" s="324">
        <v>0</v>
      </c>
      <c r="G110" s="324">
        <v>0</v>
      </c>
      <c r="H110" s="324">
        <v>0</v>
      </c>
      <c r="I110" s="324">
        <v>0</v>
      </c>
      <c r="J110" s="324"/>
      <c r="K110" s="324">
        <f t="shared" si="26"/>
        <v>0</v>
      </c>
      <c r="L110" s="576"/>
    </row>
    <row r="111" spans="1:12" x14ac:dyDescent="0.2">
      <c r="A111" s="315" t="str">
        <f t="shared" si="23"/>
        <v>Viljandi Jakobsoni Kool</v>
      </c>
      <c r="B111" s="321" t="str">
        <f t="shared" si="24"/>
        <v>15</v>
      </c>
      <c r="C111" s="321" t="str">
        <f t="shared" si="25"/>
        <v>1555</v>
      </c>
      <c r="D111" s="322" t="s">
        <v>120</v>
      </c>
      <c r="E111" s="323" t="s">
        <v>125</v>
      </c>
      <c r="F111" s="324">
        <v>0</v>
      </c>
      <c r="G111" s="324">
        <v>0</v>
      </c>
      <c r="H111" s="324">
        <v>0</v>
      </c>
      <c r="I111" s="324">
        <v>0</v>
      </c>
      <c r="J111" s="324"/>
      <c r="K111" s="324">
        <f t="shared" si="26"/>
        <v>0</v>
      </c>
      <c r="L111" s="576"/>
    </row>
    <row r="112" spans="1:12" ht="13.5" x14ac:dyDescent="0.25">
      <c r="A112" s="315" t="str">
        <f t="shared" si="23"/>
        <v>Viljandi Jakobsoni Kool</v>
      </c>
      <c r="B112" s="321" t="str">
        <f t="shared" si="24"/>
        <v/>
      </c>
      <c r="C112" s="321" t="str">
        <f t="shared" si="25"/>
        <v/>
      </c>
      <c r="D112" s="347"/>
      <c r="E112" s="327" t="s">
        <v>182</v>
      </c>
      <c r="F112" s="319">
        <f>F113</f>
        <v>0</v>
      </c>
      <c r="G112" s="319">
        <f t="shared" ref="G112:I112" si="34">G113</f>
        <v>36912.660000000003</v>
      </c>
      <c r="H112" s="319">
        <f t="shared" si="34"/>
        <v>89957</v>
      </c>
      <c r="I112" s="319">
        <f t="shared" si="34"/>
        <v>77897.95</v>
      </c>
      <c r="J112" s="319">
        <f>J113</f>
        <v>0</v>
      </c>
      <c r="K112" s="337">
        <f t="shared" si="26"/>
        <v>77897.95</v>
      </c>
      <c r="L112" s="577"/>
    </row>
    <row r="113" spans="1:12" x14ac:dyDescent="0.2">
      <c r="A113" s="315" t="str">
        <f t="shared" si="23"/>
        <v>Viljandi Jakobsoni Kool</v>
      </c>
      <c r="B113" s="321" t="str">
        <f t="shared" si="24"/>
        <v>20</v>
      </c>
      <c r="C113" s="321" t="str">
        <f t="shared" si="25"/>
        <v>2082</v>
      </c>
      <c r="D113" s="322" t="s">
        <v>988</v>
      </c>
      <c r="E113" s="323" t="s">
        <v>127</v>
      </c>
      <c r="F113" s="324">
        <v>0</v>
      </c>
      <c r="G113" s="324">
        <v>36912.660000000003</v>
      </c>
      <c r="H113" s="324">
        <v>89957</v>
      </c>
      <c r="I113" s="324">
        <v>77897.95</v>
      </c>
      <c r="J113" s="324"/>
      <c r="K113" s="324">
        <f t="shared" si="26"/>
        <v>77897.95</v>
      </c>
      <c r="L113" s="576"/>
    </row>
    <row r="114" spans="1:12" x14ac:dyDescent="0.2">
      <c r="A114" s="315" t="str">
        <f t="shared" si="23"/>
        <v>Viljandi Jakobsoni Kool</v>
      </c>
      <c r="B114" s="321" t="str">
        <f t="shared" si="24"/>
        <v/>
      </c>
      <c r="C114" s="321" t="str">
        <f t="shared" si="25"/>
        <v/>
      </c>
      <c r="D114" s="348"/>
      <c r="E114" s="349" t="s">
        <v>128</v>
      </c>
      <c r="F114" s="350">
        <f>F4+F5+F6+F7+F8+F10+F17+F18+F19+F20+F21+F22+F26+F31+F41+F44+F48+F59+F65+F72+F79+F86+F87+F88+F92+F93+F99+F100+F103+F104+F106+F107+F108+F112</f>
        <v>0</v>
      </c>
      <c r="G114" s="350">
        <f t="shared" ref="G114:I114" si="35">G4+G5+G6+G7+G8+G10+G17+G18+G19+G20+G21+G22+G26+G31+G41+G44+G48+G59+G65+G72+G79+G86+G87+G88+G92+G93+G99+G100+G103+G104+G106+G107+G108+G112</f>
        <v>566076.84000000008</v>
      </c>
      <c r="H114" s="350">
        <f t="shared" si="35"/>
        <v>1672961</v>
      </c>
      <c r="I114" s="350">
        <f t="shared" si="35"/>
        <v>1678357.1799999997</v>
      </c>
      <c r="J114" s="350">
        <f>J4+J10+J17+J18+J19+J20+J21+J22+J26+J31+J41+J44+J48+J59+J65+J72+J79+J86+J87+J88+J92+J93+J99+J101+J103+J104+J106+J107+J110+J111+J112</f>
        <v>0</v>
      </c>
      <c r="K114" s="350">
        <f t="shared" ref="K114:K152" si="36">+I114+J114</f>
        <v>1678357.1799999997</v>
      </c>
      <c r="L114" s="351"/>
    </row>
    <row r="115" spans="1:12" x14ac:dyDescent="0.2">
      <c r="A115" s="315" t="str">
        <f t="shared" si="23"/>
        <v>Viljandi Jakobsoni Kool</v>
      </c>
      <c r="B115" s="321" t="str">
        <f t="shared" si="24"/>
        <v/>
      </c>
      <c r="C115" s="321" t="str">
        <f t="shared" si="25"/>
        <v/>
      </c>
      <c r="D115" s="348"/>
      <c r="E115" s="349"/>
      <c r="F115" s="349"/>
      <c r="G115" s="349"/>
      <c r="H115" s="349"/>
      <c r="I115" s="349"/>
      <c r="J115" s="349"/>
      <c r="K115" s="349"/>
      <c r="L115" s="351"/>
    </row>
    <row r="116" spans="1:12" x14ac:dyDescent="0.2">
      <c r="A116" s="315" t="str">
        <f t="shared" si="23"/>
        <v>Viljandi Jakobsoni Kool</v>
      </c>
      <c r="B116" s="321" t="str">
        <f t="shared" si="24"/>
        <v/>
      </c>
      <c r="C116" s="321" t="str">
        <f t="shared" si="25"/>
        <v/>
      </c>
      <c r="D116" s="348"/>
      <c r="E116" s="349"/>
      <c r="F116" s="349"/>
      <c r="G116" s="349"/>
      <c r="H116" s="349"/>
      <c r="I116" s="349"/>
      <c r="J116" s="349"/>
      <c r="K116" s="349"/>
      <c r="L116" s="351"/>
    </row>
    <row r="117" spans="1:12" x14ac:dyDescent="0.2">
      <c r="A117" s="315" t="str">
        <f t="shared" si="23"/>
        <v>Viljandi Jakobsoni Kool</v>
      </c>
      <c r="B117" s="321" t="str">
        <f t="shared" si="24"/>
        <v/>
      </c>
      <c r="C117" s="321" t="str">
        <f t="shared" si="25"/>
        <v/>
      </c>
      <c r="D117" s="352"/>
      <c r="E117" s="330" t="s">
        <v>129</v>
      </c>
      <c r="F117" s="353">
        <f>F118+F144+F151</f>
        <v>0</v>
      </c>
      <c r="G117" s="353">
        <f t="shared" ref="G117:I117" si="37">G118+G144+G151</f>
        <v>30531.280000000002</v>
      </c>
      <c r="H117" s="353">
        <f t="shared" si="37"/>
        <v>59410</v>
      </c>
      <c r="I117" s="353">
        <f t="shared" si="37"/>
        <v>58910</v>
      </c>
      <c r="J117" s="353">
        <f>J118+J144+J151</f>
        <v>0</v>
      </c>
      <c r="K117" s="353">
        <f t="shared" si="36"/>
        <v>58910</v>
      </c>
      <c r="L117" s="332"/>
    </row>
    <row r="118" spans="1:12" x14ac:dyDescent="0.2">
      <c r="A118" s="315" t="str">
        <f t="shared" si="23"/>
        <v>Viljandi Jakobsoni Kool</v>
      </c>
      <c r="B118" s="321"/>
      <c r="C118" s="321"/>
      <c r="D118" s="352" t="s">
        <v>156</v>
      </c>
      <c r="E118" s="354" t="s">
        <v>130</v>
      </c>
      <c r="F118" s="355">
        <f>SUM(F119:F143)</f>
        <v>0</v>
      </c>
      <c r="G118" s="355">
        <f t="shared" ref="G118:I118" si="38">SUM(G119:G143)</f>
        <v>23945.4</v>
      </c>
      <c r="H118" s="355">
        <f t="shared" si="38"/>
        <v>55910</v>
      </c>
      <c r="I118" s="355">
        <f t="shared" si="38"/>
        <v>55910</v>
      </c>
      <c r="J118" s="355">
        <f>SUM(J119:J143)</f>
        <v>0</v>
      </c>
      <c r="K118" s="355">
        <f t="shared" si="36"/>
        <v>55910</v>
      </c>
      <c r="L118" s="356"/>
    </row>
    <row r="119" spans="1:12" x14ac:dyDescent="0.2">
      <c r="A119" s="315" t="str">
        <f t="shared" si="23"/>
        <v>Viljandi Jakobsoni Kool</v>
      </c>
      <c r="B119" s="321" t="str">
        <f t="shared" si="24"/>
        <v>32</v>
      </c>
      <c r="C119" s="321" t="str">
        <f t="shared" si="25"/>
        <v>3220</v>
      </c>
      <c r="D119" s="333" t="s">
        <v>1589</v>
      </c>
      <c r="E119" s="334" t="s">
        <v>166</v>
      </c>
      <c r="F119" s="324">
        <v>0</v>
      </c>
      <c r="G119" s="324">
        <v>0</v>
      </c>
      <c r="H119" s="324">
        <v>0</v>
      </c>
      <c r="I119" s="324">
        <v>0</v>
      </c>
      <c r="J119" s="324"/>
      <c r="K119" s="324">
        <f t="shared" si="36"/>
        <v>0</v>
      </c>
      <c r="L119" s="335"/>
    </row>
    <row r="120" spans="1:12" x14ac:dyDescent="0.2">
      <c r="A120" s="315" t="str">
        <f t="shared" si="23"/>
        <v>Viljandi Jakobsoni Kool</v>
      </c>
      <c r="B120" s="321" t="str">
        <f t="shared" si="24"/>
        <v>32</v>
      </c>
      <c r="C120" s="321" t="str">
        <f t="shared" si="25"/>
        <v>3220</v>
      </c>
      <c r="D120" s="333" t="s">
        <v>1590</v>
      </c>
      <c r="E120" s="334" t="s">
        <v>838</v>
      </c>
      <c r="F120" s="324">
        <v>0</v>
      </c>
      <c r="G120" s="324">
        <v>0</v>
      </c>
      <c r="H120" s="324">
        <v>0</v>
      </c>
      <c r="I120" s="324">
        <v>0</v>
      </c>
      <c r="J120" s="324"/>
      <c r="K120" s="324">
        <f t="shared" si="36"/>
        <v>0</v>
      </c>
      <c r="L120" s="335"/>
    </row>
    <row r="121" spans="1:12" x14ac:dyDescent="0.2">
      <c r="A121" s="315" t="str">
        <f t="shared" si="23"/>
        <v>Viljandi Jakobsoni Kool</v>
      </c>
      <c r="B121" s="321" t="str">
        <f t="shared" si="24"/>
        <v>32</v>
      </c>
      <c r="C121" s="321" t="str">
        <f t="shared" si="25"/>
        <v>3220</v>
      </c>
      <c r="D121" s="333" t="s">
        <v>1591</v>
      </c>
      <c r="E121" s="334" t="s">
        <v>839</v>
      </c>
      <c r="F121" s="324">
        <v>0</v>
      </c>
      <c r="G121" s="324">
        <v>0</v>
      </c>
      <c r="H121" s="324">
        <v>0</v>
      </c>
      <c r="I121" s="324">
        <v>0</v>
      </c>
      <c r="J121" s="324"/>
      <c r="K121" s="324">
        <f t="shared" si="36"/>
        <v>0</v>
      </c>
      <c r="L121" s="335"/>
    </row>
    <row r="122" spans="1:12" x14ac:dyDescent="0.2">
      <c r="A122" s="315" t="str">
        <f t="shared" si="23"/>
        <v>Viljandi Jakobsoni Kool</v>
      </c>
      <c r="B122" s="321" t="str">
        <f t="shared" si="24"/>
        <v>32</v>
      </c>
      <c r="C122" s="321" t="str">
        <f t="shared" si="25"/>
        <v>3220</v>
      </c>
      <c r="D122" s="333" t="s">
        <v>1592</v>
      </c>
      <c r="E122" s="334" t="s">
        <v>840</v>
      </c>
      <c r="F122" s="324">
        <v>0</v>
      </c>
      <c r="G122" s="324">
        <v>0</v>
      </c>
      <c r="H122" s="324">
        <v>0</v>
      </c>
      <c r="I122" s="324">
        <v>0</v>
      </c>
      <c r="J122" s="324"/>
      <c r="K122" s="324">
        <f t="shared" si="36"/>
        <v>0</v>
      </c>
      <c r="L122" s="335"/>
    </row>
    <row r="123" spans="1:12" x14ac:dyDescent="0.2">
      <c r="A123" s="315" t="str">
        <f t="shared" si="23"/>
        <v>Viljandi Jakobsoni Kool</v>
      </c>
      <c r="B123" s="321" t="str">
        <f t="shared" si="24"/>
        <v>32</v>
      </c>
      <c r="C123" s="321" t="str">
        <f t="shared" si="25"/>
        <v>3220</v>
      </c>
      <c r="D123" s="333" t="s">
        <v>1593</v>
      </c>
      <c r="E123" s="334" t="s">
        <v>841</v>
      </c>
      <c r="F123" s="324">
        <v>0</v>
      </c>
      <c r="G123" s="324">
        <v>0</v>
      </c>
      <c r="H123" s="324">
        <v>50</v>
      </c>
      <c r="I123" s="324">
        <v>50</v>
      </c>
      <c r="J123" s="324"/>
      <c r="K123" s="324">
        <f t="shared" si="36"/>
        <v>50</v>
      </c>
      <c r="L123" s="335"/>
    </row>
    <row r="124" spans="1:12" x14ac:dyDescent="0.2">
      <c r="A124" s="315" t="str">
        <f t="shared" si="23"/>
        <v>Viljandi Jakobsoni Kool</v>
      </c>
      <c r="B124" s="321" t="str">
        <f t="shared" si="24"/>
        <v>32</v>
      </c>
      <c r="C124" s="321" t="str">
        <f t="shared" si="25"/>
        <v>3220</v>
      </c>
      <c r="D124" s="333" t="s">
        <v>1594</v>
      </c>
      <c r="E124" s="334" t="s">
        <v>842</v>
      </c>
      <c r="F124" s="324">
        <v>0</v>
      </c>
      <c r="G124" s="324">
        <v>19495</v>
      </c>
      <c r="H124" s="324">
        <v>55860</v>
      </c>
      <c r="I124" s="324">
        <v>55860</v>
      </c>
      <c r="J124" s="324"/>
      <c r="K124" s="324">
        <f t="shared" si="36"/>
        <v>55860</v>
      </c>
      <c r="L124" s="335"/>
    </row>
    <row r="125" spans="1:12" x14ac:dyDescent="0.2">
      <c r="A125" s="315" t="str">
        <f t="shared" si="23"/>
        <v>Viljandi Jakobsoni Kool</v>
      </c>
      <c r="B125" s="321" t="str">
        <f t="shared" si="24"/>
        <v>32</v>
      </c>
      <c r="C125" s="321" t="str">
        <f t="shared" si="25"/>
        <v>3220</v>
      </c>
      <c r="D125" s="333" t="s">
        <v>1595</v>
      </c>
      <c r="E125" s="334" t="s">
        <v>843</v>
      </c>
      <c r="F125" s="324">
        <v>0</v>
      </c>
      <c r="G125" s="324">
        <v>4450.3999999999996</v>
      </c>
      <c r="H125" s="324">
        <v>0</v>
      </c>
      <c r="I125" s="324">
        <v>0</v>
      </c>
      <c r="J125" s="324"/>
      <c r="K125" s="324">
        <f t="shared" si="36"/>
        <v>0</v>
      </c>
      <c r="L125" s="335"/>
    </row>
    <row r="126" spans="1:12" x14ac:dyDescent="0.2">
      <c r="A126" s="315" t="str">
        <f t="shared" si="23"/>
        <v>Viljandi Jakobsoni Kool</v>
      </c>
      <c r="B126" s="321" t="str">
        <f t="shared" si="24"/>
        <v>32</v>
      </c>
      <c r="C126" s="321" t="str">
        <f t="shared" si="25"/>
        <v>3221</v>
      </c>
      <c r="D126" s="333" t="s">
        <v>1609</v>
      </c>
      <c r="E126" s="334" t="s">
        <v>969</v>
      </c>
      <c r="F126" s="324">
        <v>0</v>
      </c>
      <c r="G126" s="324">
        <v>0</v>
      </c>
      <c r="H126" s="324">
        <v>0</v>
      </c>
      <c r="I126" s="324">
        <v>0</v>
      </c>
      <c r="J126" s="324"/>
      <c r="K126" s="324">
        <f t="shared" si="36"/>
        <v>0</v>
      </c>
      <c r="L126" s="335"/>
    </row>
    <row r="127" spans="1:12" x14ac:dyDescent="0.2">
      <c r="A127" s="315" t="str">
        <f t="shared" si="23"/>
        <v>Viljandi Jakobsoni Kool</v>
      </c>
      <c r="B127" s="321" t="str">
        <f t="shared" si="24"/>
        <v>32</v>
      </c>
      <c r="C127" s="321" t="str">
        <f t="shared" si="25"/>
        <v>3221</v>
      </c>
      <c r="D127" s="333" t="s">
        <v>1610</v>
      </c>
      <c r="E127" s="334" t="s">
        <v>970</v>
      </c>
      <c r="F127" s="324">
        <v>0</v>
      </c>
      <c r="G127" s="324">
        <v>0</v>
      </c>
      <c r="H127" s="324">
        <v>0</v>
      </c>
      <c r="I127" s="324">
        <v>0</v>
      </c>
      <c r="J127" s="324"/>
      <c r="K127" s="324">
        <f t="shared" si="36"/>
        <v>0</v>
      </c>
      <c r="L127" s="335"/>
    </row>
    <row r="128" spans="1:12" x14ac:dyDescent="0.2">
      <c r="A128" s="315" t="str">
        <f t="shared" si="23"/>
        <v>Viljandi Jakobsoni Kool</v>
      </c>
      <c r="B128" s="321" t="str">
        <f t="shared" si="24"/>
        <v>32</v>
      </c>
      <c r="C128" s="321" t="str">
        <f t="shared" si="25"/>
        <v>3221</v>
      </c>
      <c r="D128" s="333" t="s">
        <v>1611</v>
      </c>
      <c r="E128" s="334" t="s">
        <v>971</v>
      </c>
      <c r="F128" s="324">
        <v>0</v>
      </c>
      <c r="G128" s="324">
        <v>0</v>
      </c>
      <c r="H128" s="324">
        <v>0</v>
      </c>
      <c r="I128" s="324">
        <v>0</v>
      </c>
      <c r="J128" s="324"/>
      <c r="K128" s="324">
        <f t="shared" si="36"/>
        <v>0</v>
      </c>
      <c r="L128" s="335"/>
    </row>
    <row r="129" spans="1:12" x14ac:dyDescent="0.2">
      <c r="A129" s="315" t="str">
        <f t="shared" si="23"/>
        <v>Viljandi Jakobsoni Kool</v>
      </c>
      <c r="B129" s="321" t="str">
        <f t="shared" si="24"/>
        <v>32</v>
      </c>
      <c r="C129" s="321" t="str">
        <f t="shared" si="25"/>
        <v>3221</v>
      </c>
      <c r="D129" s="333" t="s">
        <v>1603</v>
      </c>
      <c r="E129" s="334" t="s">
        <v>972</v>
      </c>
      <c r="F129" s="324">
        <v>0</v>
      </c>
      <c r="G129" s="324">
        <v>0</v>
      </c>
      <c r="H129" s="324">
        <v>0</v>
      </c>
      <c r="I129" s="324">
        <v>0</v>
      </c>
      <c r="J129" s="324"/>
      <c r="K129" s="324">
        <f t="shared" si="36"/>
        <v>0</v>
      </c>
      <c r="L129" s="335"/>
    </row>
    <row r="130" spans="1:12" x14ac:dyDescent="0.2">
      <c r="A130" s="315" t="str">
        <f t="shared" si="23"/>
        <v>Viljandi Jakobsoni Kool</v>
      </c>
      <c r="B130" s="321" t="str">
        <f t="shared" si="24"/>
        <v>32</v>
      </c>
      <c r="C130" s="321" t="str">
        <f t="shared" si="25"/>
        <v>3221</v>
      </c>
      <c r="D130" s="333" t="s">
        <v>1612</v>
      </c>
      <c r="E130" s="334" t="s">
        <v>973</v>
      </c>
      <c r="F130" s="324">
        <v>0</v>
      </c>
      <c r="G130" s="324">
        <v>0</v>
      </c>
      <c r="H130" s="324">
        <v>0</v>
      </c>
      <c r="I130" s="324">
        <v>0</v>
      </c>
      <c r="J130" s="324"/>
      <c r="K130" s="324">
        <f t="shared" si="36"/>
        <v>0</v>
      </c>
      <c r="L130" s="335"/>
    </row>
    <row r="131" spans="1:12" x14ac:dyDescent="0.2">
      <c r="A131" s="315" t="str">
        <f t="shared" si="23"/>
        <v>Viljandi Jakobsoni Kool</v>
      </c>
      <c r="B131" s="321" t="str">
        <f t="shared" si="24"/>
        <v>32</v>
      </c>
      <c r="C131" s="321" t="str">
        <f t="shared" si="25"/>
        <v>3221</v>
      </c>
      <c r="D131" s="333" t="s">
        <v>1613</v>
      </c>
      <c r="E131" s="334" t="s">
        <v>974</v>
      </c>
      <c r="F131" s="324">
        <v>0</v>
      </c>
      <c r="G131" s="324">
        <v>0</v>
      </c>
      <c r="H131" s="324">
        <v>0</v>
      </c>
      <c r="I131" s="324">
        <v>0</v>
      </c>
      <c r="J131" s="324"/>
      <c r="K131" s="324">
        <f t="shared" si="36"/>
        <v>0</v>
      </c>
      <c r="L131" s="335"/>
    </row>
    <row r="132" spans="1:12" x14ac:dyDescent="0.2">
      <c r="A132" s="315" t="str">
        <f t="shared" si="23"/>
        <v>Viljandi Jakobsoni Kool</v>
      </c>
      <c r="B132" s="321" t="str">
        <f t="shared" si="24"/>
        <v>32</v>
      </c>
      <c r="C132" s="321" t="str">
        <f t="shared" si="25"/>
        <v>3221</v>
      </c>
      <c r="D132" s="333" t="s">
        <v>1614</v>
      </c>
      <c r="E132" s="334" t="s">
        <v>975</v>
      </c>
      <c r="F132" s="324">
        <v>0</v>
      </c>
      <c r="G132" s="324">
        <v>0</v>
      </c>
      <c r="H132" s="324">
        <v>0</v>
      </c>
      <c r="I132" s="324">
        <v>0</v>
      </c>
      <c r="J132" s="324"/>
      <c r="K132" s="324">
        <f t="shared" si="36"/>
        <v>0</v>
      </c>
      <c r="L132" s="335"/>
    </row>
    <row r="133" spans="1:12" x14ac:dyDescent="0.2">
      <c r="A133" s="315" t="str">
        <f t="shared" si="23"/>
        <v>Viljandi Jakobsoni Kool</v>
      </c>
      <c r="B133" s="321" t="str">
        <f t="shared" si="24"/>
        <v>32</v>
      </c>
      <c r="C133" s="321" t="str">
        <f t="shared" si="25"/>
        <v>3221</v>
      </c>
      <c r="D133" s="333" t="s">
        <v>1630</v>
      </c>
      <c r="E133" s="334" t="s">
        <v>976</v>
      </c>
      <c r="F133" s="324">
        <v>0</v>
      </c>
      <c r="G133" s="324">
        <v>0</v>
      </c>
      <c r="H133" s="324">
        <v>0</v>
      </c>
      <c r="I133" s="324">
        <v>0</v>
      </c>
      <c r="J133" s="324"/>
      <c r="K133" s="324">
        <f t="shared" si="36"/>
        <v>0</v>
      </c>
      <c r="L133" s="335"/>
    </row>
    <row r="134" spans="1:12" x14ac:dyDescent="0.2">
      <c r="A134" s="315" t="str">
        <f t="shared" si="23"/>
        <v>Viljandi Jakobsoni Kool</v>
      </c>
      <c r="B134" s="321" t="str">
        <f t="shared" si="24"/>
        <v>32</v>
      </c>
      <c r="C134" s="321" t="str">
        <f t="shared" si="25"/>
        <v>3221</v>
      </c>
      <c r="D134" s="333" t="s">
        <v>1604</v>
      </c>
      <c r="E134" s="334" t="s">
        <v>977</v>
      </c>
      <c r="F134" s="324">
        <v>0</v>
      </c>
      <c r="G134" s="324">
        <v>0</v>
      </c>
      <c r="H134" s="324">
        <v>0</v>
      </c>
      <c r="I134" s="324">
        <v>0</v>
      </c>
      <c r="J134" s="324"/>
      <c r="K134" s="324">
        <f t="shared" si="36"/>
        <v>0</v>
      </c>
      <c r="L134" s="335"/>
    </row>
    <row r="135" spans="1:12" x14ac:dyDescent="0.2">
      <c r="A135" s="315" t="str">
        <f t="shared" si="23"/>
        <v>Viljandi Jakobsoni Kool</v>
      </c>
      <c r="B135" s="321" t="str">
        <f t="shared" si="24"/>
        <v>32</v>
      </c>
      <c r="C135" s="321" t="str">
        <f t="shared" si="25"/>
        <v>3222</v>
      </c>
      <c r="D135" s="333" t="s">
        <v>1618</v>
      </c>
      <c r="E135" s="334" t="s">
        <v>984</v>
      </c>
      <c r="F135" s="324">
        <v>0</v>
      </c>
      <c r="G135" s="324">
        <v>0</v>
      </c>
      <c r="H135" s="324">
        <v>0</v>
      </c>
      <c r="I135" s="324">
        <v>0</v>
      </c>
      <c r="J135" s="324"/>
      <c r="K135" s="324">
        <f t="shared" si="36"/>
        <v>0</v>
      </c>
      <c r="L135" s="335"/>
    </row>
    <row r="136" spans="1:12" x14ac:dyDescent="0.2">
      <c r="A136" s="315" t="str">
        <f t="shared" si="23"/>
        <v>Viljandi Jakobsoni Kool</v>
      </c>
      <c r="B136" s="321" t="str">
        <f t="shared" si="24"/>
        <v>32</v>
      </c>
      <c r="C136" s="321" t="str">
        <f t="shared" si="25"/>
        <v>3222</v>
      </c>
      <c r="D136" s="333" t="s">
        <v>1619</v>
      </c>
      <c r="E136" s="334" t="s">
        <v>985</v>
      </c>
      <c r="F136" s="324">
        <v>0</v>
      </c>
      <c r="G136" s="324">
        <v>0</v>
      </c>
      <c r="H136" s="324">
        <v>0</v>
      </c>
      <c r="I136" s="324">
        <v>0</v>
      </c>
      <c r="J136" s="324"/>
      <c r="K136" s="324">
        <f t="shared" si="36"/>
        <v>0</v>
      </c>
      <c r="L136" s="335"/>
    </row>
    <row r="137" spans="1:12" x14ac:dyDescent="0.2">
      <c r="A137" s="315" t="str">
        <f t="shared" si="23"/>
        <v>Viljandi Jakobsoni Kool</v>
      </c>
      <c r="B137" s="321" t="str">
        <f t="shared" si="24"/>
        <v>32</v>
      </c>
      <c r="C137" s="321" t="str">
        <f t="shared" si="25"/>
        <v>3222</v>
      </c>
      <c r="D137" s="333" t="s">
        <v>1615</v>
      </c>
      <c r="E137" s="334" t="s">
        <v>986</v>
      </c>
      <c r="F137" s="324">
        <v>0</v>
      </c>
      <c r="G137" s="324">
        <v>0</v>
      </c>
      <c r="H137" s="324">
        <v>0</v>
      </c>
      <c r="I137" s="324">
        <v>0</v>
      </c>
      <c r="J137" s="324"/>
      <c r="K137" s="324">
        <f t="shared" si="36"/>
        <v>0</v>
      </c>
      <c r="L137" s="335"/>
    </row>
    <row r="138" spans="1:12" x14ac:dyDescent="0.2">
      <c r="A138" s="315" t="str">
        <f t="shared" si="23"/>
        <v>Viljandi Jakobsoni Kool</v>
      </c>
      <c r="B138" s="321" t="str">
        <f t="shared" si="24"/>
        <v>32</v>
      </c>
      <c r="C138" s="321" t="str">
        <f t="shared" si="25"/>
        <v>3222</v>
      </c>
      <c r="D138" s="333" t="s">
        <v>1605</v>
      </c>
      <c r="E138" s="334" t="s">
        <v>986</v>
      </c>
      <c r="F138" s="324">
        <v>0</v>
      </c>
      <c r="G138" s="324">
        <v>0</v>
      </c>
      <c r="H138" s="324">
        <v>0</v>
      </c>
      <c r="I138" s="324">
        <v>0</v>
      </c>
      <c r="J138" s="324"/>
      <c r="K138" s="324">
        <f t="shared" si="36"/>
        <v>0</v>
      </c>
      <c r="L138" s="335"/>
    </row>
    <row r="139" spans="1:12" x14ac:dyDescent="0.2">
      <c r="A139" s="315" t="str">
        <f t="shared" si="23"/>
        <v>Viljandi Jakobsoni Kool</v>
      </c>
      <c r="B139" s="321" t="str">
        <f t="shared" si="24"/>
        <v>32</v>
      </c>
      <c r="C139" s="321" t="str">
        <f t="shared" si="25"/>
        <v>3222</v>
      </c>
      <c r="D139" s="333" t="s">
        <v>1620</v>
      </c>
      <c r="E139" s="334" t="s">
        <v>987</v>
      </c>
      <c r="F139" s="324">
        <v>0</v>
      </c>
      <c r="G139" s="324">
        <v>0</v>
      </c>
      <c r="H139" s="324">
        <v>0</v>
      </c>
      <c r="I139" s="324">
        <v>0</v>
      </c>
      <c r="J139" s="324"/>
      <c r="K139" s="324">
        <f t="shared" si="36"/>
        <v>0</v>
      </c>
      <c r="L139" s="335"/>
    </row>
    <row r="140" spans="1:12" x14ac:dyDescent="0.2">
      <c r="A140" s="315" t="str">
        <f t="shared" si="23"/>
        <v>Viljandi Jakobsoni Kool</v>
      </c>
      <c r="B140" s="321" t="str">
        <f t="shared" si="24"/>
        <v>32</v>
      </c>
      <c r="C140" s="321" t="str">
        <f t="shared" si="25"/>
        <v>3222</v>
      </c>
      <c r="D140" s="333" t="s">
        <v>1606</v>
      </c>
      <c r="E140" s="334" t="s">
        <v>982</v>
      </c>
      <c r="F140" s="324">
        <v>0</v>
      </c>
      <c r="G140" s="324">
        <v>0</v>
      </c>
      <c r="H140" s="324">
        <v>0</v>
      </c>
      <c r="I140" s="324">
        <v>0</v>
      </c>
      <c r="J140" s="324"/>
      <c r="K140" s="324">
        <f t="shared" si="36"/>
        <v>0</v>
      </c>
      <c r="L140" s="335"/>
    </row>
    <row r="141" spans="1:12" x14ac:dyDescent="0.2">
      <c r="A141" s="315" t="str">
        <f t="shared" si="23"/>
        <v>Viljandi Jakobsoni Kool</v>
      </c>
      <c r="B141" s="321" t="str">
        <f t="shared" si="24"/>
        <v>32</v>
      </c>
      <c r="C141" s="321" t="str">
        <f t="shared" si="25"/>
        <v>3224</v>
      </c>
      <c r="D141" s="333" t="s">
        <v>1626</v>
      </c>
      <c r="E141" s="579" t="s">
        <v>966</v>
      </c>
      <c r="F141" s="324">
        <v>0</v>
      </c>
      <c r="G141" s="324">
        <v>0</v>
      </c>
      <c r="H141" s="324">
        <v>0</v>
      </c>
      <c r="I141" s="324">
        <v>0</v>
      </c>
      <c r="J141" s="324"/>
      <c r="K141" s="324">
        <f t="shared" si="36"/>
        <v>0</v>
      </c>
      <c r="L141" s="335"/>
    </row>
    <row r="142" spans="1:12" x14ac:dyDescent="0.2">
      <c r="A142" s="315" t="str">
        <f t="shared" si="23"/>
        <v>Viljandi Jakobsoni Kool</v>
      </c>
      <c r="B142" s="321" t="str">
        <f t="shared" si="24"/>
        <v>32</v>
      </c>
      <c r="C142" s="321" t="str">
        <f t="shared" si="25"/>
        <v>3224</v>
      </c>
      <c r="D142" s="333" t="s">
        <v>1627</v>
      </c>
      <c r="E142" s="579" t="s">
        <v>967</v>
      </c>
      <c r="F142" s="324">
        <v>0</v>
      </c>
      <c r="G142" s="324">
        <v>0</v>
      </c>
      <c r="H142" s="324">
        <v>0</v>
      </c>
      <c r="I142" s="324">
        <v>0</v>
      </c>
      <c r="J142" s="324"/>
      <c r="K142" s="324">
        <f t="shared" si="36"/>
        <v>0</v>
      </c>
      <c r="L142" s="335"/>
    </row>
    <row r="143" spans="1:12" x14ac:dyDescent="0.2">
      <c r="A143" s="315" t="str">
        <f t="shared" si="23"/>
        <v>Viljandi Jakobsoni Kool</v>
      </c>
      <c r="B143" s="321" t="str">
        <f t="shared" si="24"/>
        <v>32</v>
      </c>
      <c r="C143" s="321" t="str">
        <f t="shared" si="25"/>
        <v>3224</v>
      </c>
      <c r="D143" s="333" t="s">
        <v>1628</v>
      </c>
      <c r="E143" s="579" t="s">
        <v>968</v>
      </c>
      <c r="F143" s="324">
        <v>0</v>
      </c>
      <c r="G143" s="324">
        <v>0</v>
      </c>
      <c r="H143" s="324">
        <v>0</v>
      </c>
      <c r="I143" s="324">
        <v>0</v>
      </c>
      <c r="J143" s="324"/>
      <c r="K143" s="324">
        <f t="shared" si="36"/>
        <v>0</v>
      </c>
      <c r="L143" s="335"/>
    </row>
    <row r="144" spans="1:12" x14ac:dyDescent="0.2">
      <c r="A144" s="315" t="str">
        <f t="shared" si="23"/>
        <v>Viljandi Jakobsoni Kool</v>
      </c>
      <c r="B144" s="321"/>
      <c r="C144" s="321"/>
      <c r="D144" s="352" t="s">
        <v>157</v>
      </c>
      <c r="E144" s="354" t="s">
        <v>133</v>
      </c>
      <c r="F144" s="355">
        <f>SUM(F145:F150)</f>
        <v>0</v>
      </c>
      <c r="G144" s="355">
        <f t="shared" ref="G144:I144" si="39">SUM(G145:G150)</f>
        <v>6400</v>
      </c>
      <c r="H144" s="355">
        <f t="shared" si="39"/>
        <v>0</v>
      </c>
      <c r="I144" s="355">
        <f t="shared" si="39"/>
        <v>0</v>
      </c>
      <c r="J144" s="355">
        <f>SUM(J145:J150)</f>
        <v>0</v>
      </c>
      <c r="K144" s="355">
        <f t="shared" si="36"/>
        <v>0</v>
      </c>
      <c r="L144" s="356"/>
    </row>
    <row r="145" spans="1:12" x14ac:dyDescent="0.2">
      <c r="A145" s="315" t="str">
        <f t="shared" si="23"/>
        <v>Viljandi Jakobsoni Kool</v>
      </c>
      <c r="B145" s="321" t="str">
        <f t="shared" si="24"/>
        <v>35</v>
      </c>
      <c r="C145" s="321" t="str">
        <f t="shared" si="25"/>
        <v>3500</v>
      </c>
      <c r="D145" s="333" t="s">
        <v>1596</v>
      </c>
      <c r="E145" s="334" t="s">
        <v>832</v>
      </c>
      <c r="F145" s="324">
        <v>0</v>
      </c>
      <c r="G145" s="324">
        <v>0</v>
      </c>
      <c r="H145" s="324">
        <v>0</v>
      </c>
      <c r="I145" s="324">
        <v>0</v>
      </c>
      <c r="J145" s="324"/>
      <c r="K145" s="324">
        <f t="shared" si="36"/>
        <v>0</v>
      </c>
      <c r="L145" s="335"/>
    </row>
    <row r="146" spans="1:12" x14ac:dyDescent="0.2">
      <c r="A146" s="315" t="str">
        <f t="shared" si="23"/>
        <v>Viljandi Jakobsoni Kool</v>
      </c>
      <c r="B146" s="321" t="str">
        <f t="shared" si="24"/>
        <v>35</v>
      </c>
      <c r="C146" s="321" t="str">
        <f t="shared" si="25"/>
        <v>3500</v>
      </c>
      <c r="D146" s="333" t="s">
        <v>1631</v>
      </c>
      <c r="E146" s="334" t="s">
        <v>833</v>
      </c>
      <c r="F146" s="324">
        <v>0</v>
      </c>
      <c r="G146" s="324">
        <v>0</v>
      </c>
      <c r="H146" s="324">
        <v>0</v>
      </c>
      <c r="I146" s="324">
        <v>0</v>
      </c>
      <c r="J146" s="324"/>
      <c r="K146" s="324">
        <f t="shared" si="36"/>
        <v>0</v>
      </c>
      <c r="L146" s="335"/>
    </row>
    <row r="147" spans="1:12" x14ac:dyDescent="0.2">
      <c r="A147" s="315" t="str">
        <f t="shared" si="23"/>
        <v>Viljandi Jakobsoni Kool</v>
      </c>
      <c r="B147" s="321" t="str">
        <f t="shared" si="24"/>
        <v>35</v>
      </c>
      <c r="C147" s="321" t="str">
        <f t="shared" si="25"/>
        <v>3500</v>
      </c>
      <c r="D147" s="333" t="s">
        <v>1597</v>
      </c>
      <c r="E147" s="334" t="s">
        <v>834</v>
      </c>
      <c r="F147" s="324">
        <v>0</v>
      </c>
      <c r="G147" s="324">
        <v>300</v>
      </c>
      <c r="H147" s="324">
        <v>0</v>
      </c>
      <c r="I147" s="324">
        <v>0</v>
      </c>
      <c r="J147" s="324"/>
      <c r="K147" s="324">
        <f t="shared" si="36"/>
        <v>0</v>
      </c>
      <c r="L147" s="335"/>
    </row>
    <row r="148" spans="1:12" x14ac:dyDescent="0.2">
      <c r="A148" s="315" t="str">
        <f t="shared" si="23"/>
        <v>Viljandi Jakobsoni Kool</v>
      </c>
      <c r="B148" s="321" t="str">
        <f t="shared" si="24"/>
        <v>35</v>
      </c>
      <c r="C148" s="321" t="str">
        <f t="shared" si="25"/>
        <v>3500</v>
      </c>
      <c r="D148" s="333" t="s">
        <v>1598</v>
      </c>
      <c r="E148" s="334" t="s">
        <v>835</v>
      </c>
      <c r="F148" s="324">
        <v>0</v>
      </c>
      <c r="G148" s="324">
        <v>0</v>
      </c>
      <c r="H148" s="324">
        <v>0</v>
      </c>
      <c r="I148" s="324">
        <v>0</v>
      </c>
      <c r="J148" s="324"/>
      <c r="K148" s="324">
        <f t="shared" si="36"/>
        <v>0</v>
      </c>
      <c r="L148" s="335"/>
    </row>
    <row r="149" spans="1:12" x14ac:dyDescent="0.2">
      <c r="A149" s="315" t="str">
        <f t="shared" si="23"/>
        <v>Viljandi Jakobsoni Kool</v>
      </c>
      <c r="B149" s="321" t="str">
        <f t="shared" si="24"/>
        <v>35</v>
      </c>
      <c r="C149" s="321" t="str">
        <f t="shared" si="25"/>
        <v>3500</v>
      </c>
      <c r="D149" s="333" t="s">
        <v>1607</v>
      </c>
      <c r="E149" s="334" t="s">
        <v>836</v>
      </c>
      <c r="F149" s="324">
        <v>0</v>
      </c>
      <c r="G149" s="324">
        <v>2100</v>
      </c>
      <c r="H149" s="324">
        <v>0</v>
      </c>
      <c r="I149" s="324">
        <v>0</v>
      </c>
      <c r="J149" s="324"/>
      <c r="K149" s="324">
        <f t="shared" si="36"/>
        <v>0</v>
      </c>
      <c r="L149" s="335"/>
    </row>
    <row r="150" spans="1:12" x14ac:dyDescent="0.2">
      <c r="A150" s="315" t="str">
        <f t="shared" si="23"/>
        <v>Viljandi Jakobsoni Kool</v>
      </c>
      <c r="B150" s="321" t="str">
        <f t="shared" si="24"/>
        <v>35</v>
      </c>
      <c r="C150" s="321" t="str">
        <f t="shared" si="25"/>
        <v>3500</v>
      </c>
      <c r="D150" s="333" t="s">
        <v>1599</v>
      </c>
      <c r="E150" s="334" t="s">
        <v>837</v>
      </c>
      <c r="F150" s="324">
        <v>0</v>
      </c>
      <c r="G150" s="324">
        <v>4000</v>
      </c>
      <c r="H150" s="324">
        <v>0</v>
      </c>
      <c r="I150" s="324">
        <v>0</v>
      </c>
      <c r="J150" s="324"/>
      <c r="K150" s="324">
        <f t="shared" si="36"/>
        <v>0</v>
      </c>
      <c r="L150" s="335"/>
    </row>
    <row r="151" spans="1:12" x14ac:dyDescent="0.2">
      <c r="A151" s="315" t="str">
        <f t="shared" si="23"/>
        <v>Viljandi Jakobsoni Kool</v>
      </c>
      <c r="B151" s="321"/>
      <c r="C151" s="321"/>
      <c r="D151" s="352" t="s">
        <v>158</v>
      </c>
      <c r="E151" s="354" t="s">
        <v>151</v>
      </c>
      <c r="F151" s="355">
        <f>SUM(F152:F152)</f>
        <v>0</v>
      </c>
      <c r="G151" s="355">
        <f t="shared" ref="G151:I151" si="40">SUM(G152:G152)</f>
        <v>185.88</v>
      </c>
      <c r="H151" s="355">
        <f t="shared" si="40"/>
        <v>3500</v>
      </c>
      <c r="I151" s="355">
        <f t="shared" si="40"/>
        <v>3000</v>
      </c>
      <c r="J151" s="355">
        <f>SUM(J152:J152)</f>
        <v>0</v>
      </c>
      <c r="K151" s="355">
        <f t="shared" si="36"/>
        <v>3000</v>
      </c>
      <c r="L151" s="356"/>
    </row>
    <row r="152" spans="1:12" x14ac:dyDescent="0.2">
      <c r="A152" s="315" t="str">
        <f t="shared" si="23"/>
        <v>Viljandi Jakobsoni Kool</v>
      </c>
      <c r="B152" s="321" t="str">
        <f>LEFT(D152,2)</f>
        <v>38</v>
      </c>
      <c r="C152" s="321" t="str">
        <f>LEFT(D152,4)</f>
        <v>3888</v>
      </c>
      <c r="D152" s="333" t="s">
        <v>1600</v>
      </c>
      <c r="E152" s="334" t="s">
        <v>152</v>
      </c>
      <c r="F152" s="324">
        <v>0</v>
      </c>
      <c r="G152" s="324">
        <v>185.88</v>
      </c>
      <c r="H152" s="324">
        <v>3500</v>
      </c>
      <c r="I152" s="324">
        <v>3000</v>
      </c>
      <c r="J152" s="324"/>
      <c r="K152" s="324">
        <f t="shared" si="36"/>
        <v>3000</v>
      </c>
      <c r="L152" s="335"/>
    </row>
    <row r="158" spans="1:12" x14ac:dyDescent="0.2">
      <c r="E158" s="305"/>
      <c r="F158" s="305"/>
      <c r="G158" s="305"/>
      <c r="H158" s="305"/>
      <c r="I158" s="305"/>
      <c r="J158" s="305"/>
      <c r="K158" s="305"/>
      <c r="L158" s="310"/>
    </row>
    <row r="166" spans="5:12" x14ac:dyDescent="0.2">
      <c r="E166" s="306"/>
      <c r="F166" s="306"/>
      <c r="G166" s="306"/>
      <c r="H166" s="306"/>
      <c r="I166" s="306"/>
      <c r="J166" s="306"/>
      <c r="K166" s="306"/>
      <c r="L166" s="309"/>
    </row>
    <row r="171" spans="5:12" x14ac:dyDescent="0.2">
      <c r="E171" s="306"/>
      <c r="F171" s="306"/>
      <c r="G171" s="306"/>
      <c r="H171" s="306"/>
      <c r="I171" s="306"/>
      <c r="J171" s="306"/>
      <c r="K171" s="306"/>
      <c r="L171" s="309"/>
    </row>
    <row r="176" spans="5:12" x14ac:dyDescent="0.2">
      <c r="E176" s="304"/>
      <c r="F176" s="304"/>
      <c r="G176" s="304"/>
      <c r="H176" s="304"/>
      <c r="I176" s="304"/>
      <c r="J176" s="304"/>
      <c r="K176" s="304"/>
      <c r="L176" s="309"/>
    </row>
  </sheetData>
  <printOptions gridLines="1"/>
  <pageMargins left="0.39370078740157483" right="0" top="0" bottom="0" header="0" footer="0"/>
  <pageSetup paperSize="9" scale="59" orientation="portrait" r:id="rId1"/>
  <headerFooter alignWithMargins="0">
    <oddFooter>&amp;A</oddFooter>
  </headerFooter>
  <rowBreaks count="1" manualBreakCount="1">
    <brk id="116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176"/>
  <sheetViews>
    <sheetView topLeftCell="D1" zoomScaleNormal="100" workbookViewId="0">
      <pane ySplit="2" topLeftCell="A3" activePane="bottomLeft" state="frozen"/>
      <selection activeCell="E91" sqref="E91"/>
      <selection pane="bottomLeft" activeCell="L3" sqref="L3"/>
    </sheetView>
  </sheetViews>
  <sheetFormatPr defaultRowHeight="12.75" x14ac:dyDescent="0.2"/>
  <cols>
    <col min="1" max="1" width="19.85546875" style="298" hidden="1" customWidth="1"/>
    <col min="2" max="2" width="3.28515625" style="298" hidden="1" customWidth="1"/>
    <col min="3" max="3" width="5" style="298" hidden="1" customWidth="1"/>
    <col min="4" max="4" width="10.28515625" style="299" customWidth="1"/>
    <col min="5" max="5" width="45.42578125" style="301" customWidth="1"/>
    <col min="6" max="9" width="10.85546875" style="301" customWidth="1"/>
    <col min="10" max="10" width="12.28515625" style="301" customWidth="1"/>
    <col min="11" max="11" width="10.85546875" style="301" customWidth="1"/>
    <col min="12" max="12" width="43" style="308" customWidth="1"/>
    <col min="13" max="16384" width="9.140625" style="298"/>
  </cols>
  <sheetData>
    <row r="1" spans="1:12" x14ac:dyDescent="0.2">
      <c r="E1" s="300" t="s">
        <v>953</v>
      </c>
      <c r="F1" s="298" t="s">
        <v>1632</v>
      </c>
      <c r="G1" s="300"/>
      <c r="H1" s="300"/>
      <c r="I1" s="300"/>
      <c r="J1" s="300"/>
      <c r="K1" s="300"/>
      <c r="L1" s="307"/>
    </row>
    <row r="2" spans="1:12" ht="54.75" x14ac:dyDescent="0.2">
      <c r="A2" s="358" t="s">
        <v>826</v>
      </c>
      <c r="B2" s="311" t="s">
        <v>827</v>
      </c>
      <c r="C2" s="311" t="s">
        <v>831</v>
      </c>
      <c r="D2" s="357" t="s">
        <v>830</v>
      </c>
      <c r="E2" s="312" t="s">
        <v>828</v>
      </c>
      <c r="F2" s="313" t="s">
        <v>848</v>
      </c>
      <c r="G2" s="313" t="s">
        <v>1553</v>
      </c>
      <c r="H2" s="313" t="s">
        <v>1634</v>
      </c>
      <c r="I2" s="313" t="s">
        <v>1633</v>
      </c>
      <c r="J2" s="656" t="s">
        <v>863</v>
      </c>
      <c r="K2" s="313" t="s">
        <v>1554</v>
      </c>
      <c r="L2" s="657" t="s">
        <v>849</v>
      </c>
    </row>
    <row r="3" spans="1:12" ht="13.5" x14ac:dyDescent="0.25">
      <c r="A3" s="315" t="str">
        <f t="shared" ref="A3:A75" si="0">+$E$1</f>
        <v>Viljandi Kaare Kool</v>
      </c>
      <c r="B3" s="311"/>
      <c r="C3" s="311"/>
      <c r="D3" s="316" t="s">
        <v>187</v>
      </c>
      <c r="E3" s="317" t="s">
        <v>180</v>
      </c>
      <c r="F3" s="318">
        <f>SUM(F4:F8)</f>
        <v>0</v>
      </c>
      <c r="G3" s="318">
        <f t="shared" ref="G3:I3" si="1">SUM(G4:G8)</f>
        <v>0</v>
      </c>
      <c r="H3" s="318">
        <f t="shared" si="1"/>
        <v>0</v>
      </c>
      <c r="I3" s="318">
        <f t="shared" si="1"/>
        <v>0</v>
      </c>
      <c r="J3" s="319">
        <f t="shared" ref="J3:K3" si="2">SUM(J4:J8)</f>
        <v>0</v>
      </c>
      <c r="K3" s="319">
        <f t="shared" si="2"/>
        <v>0</v>
      </c>
      <c r="L3" s="320"/>
    </row>
    <row r="4" spans="1:12" x14ac:dyDescent="0.2">
      <c r="A4" s="315" t="str">
        <f t="shared" si="0"/>
        <v>Viljandi Kaare Kool</v>
      </c>
      <c r="B4" s="321" t="str">
        <f>LEFT(D4,2)</f>
        <v>41</v>
      </c>
      <c r="C4" s="321" t="str">
        <f>LEFT(D4,4)</f>
        <v>4134</v>
      </c>
      <c r="D4" s="322" t="s">
        <v>1601</v>
      </c>
      <c r="E4" s="323" t="s">
        <v>178</v>
      </c>
      <c r="F4" s="324">
        <v>0</v>
      </c>
      <c r="G4" s="324">
        <v>0</v>
      </c>
      <c r="H4" s="324">
        <v>0</v>
      </c>
      <c r="I4" s="324">
        <v>0</v>
      </c>
      <c r="J4" s="324"/>
      <c r="K4" s="324">
        <f t="shared" ref="K4:K8" si="3">+I4+J4</f>
        <v>0</v>
      </c>
      <c r="L4" s="325"/>
    </row>
    <row r="5" spans="1:12" x14ac:dyDescent="0.2">
      <c r="A5" s="315" t="str">
        <f t="shared" si="0"/>
        <v>Viljandi Kaare Kool</v>
      </c>
      <c r="B5" s="321" t="str">
        <f>LEFT(D5,2)</f>
        <v>41</v>
      </c>
      <c r="C5" s="321" t="str">
        <f>LEFT(D5,4)</f>
        <v>4134</v>
      </c>
      <c r="D5" s="322" t="s">
        <v>1608</v>
      </c>
      <c r="E5" s="323" t="s">
        <v>1625</v>
      </c>
      <c r="F5" s="324">
        <v>0</v>
      </c>
      <c r="G5" s="324">
        <v>0</v>
      </c>
      <c r="H5" s="324">
        <v>0</v>
      </c>
      <c r="I5" s="324">
        <v>0</v>
      </c>
      <c r="J5" s="324"/>
      <c r="K5" s="324">
        <f t="shared" si="3"/>
        <v>0</v>
      </c>
      <c r="L5" s="325"/>
    </row>
    <row r="6" spans="1:12" x14ac:dyDescent="0.2">
      <c r="A6" s="315"/>
      <c r="B6" s="321"/>
      <c r="C6" s="321"/>
      <c r="D6" s="322" t="s">
        <v>1131</v>
      </c>
      <c r="E6" s="323" t="s">
        <v>1656</v>
      </c>
      <c r="F6" s="324">
        <v>0</v>
      </c>
      <c r="G6" s="324">
        <v>0</v>
      </c>
      <c r="H6" s="324">
        <v>0</v>
      </c>
      <c r="I6" s="324">
        <v>0</v>
      </c>
      <c r="J6" s="324"/>
      <c r="K6" s="324">
        <f t="shared" si="3"/>
        <v>0</v>
      </c>
      <c r="L6" s="325"/>
    </row>
    <row r="7" spans="1:12" x14ac:dyDescent="0.2">
      <c r="A7" s="315" t="str">
        <f t="shared" si="0"/>
        <v>Viljandi Kaare Kool</v>
      </c>
      <c r="B7" s="321" t="str">
        <f t="shared" ref="B7:B76" si="4">LEFT(D7,2)</f>
        <v>45</v>
      </c>
      <c r="C7" s="321" t="str">
        <f t="shared" ref="C7:C76" si="5">LEFT(D7,4)</f>
        <v>4500</v>
      </c>
      <c r="D7" s="322" t="s">
        <v>357</v>
      </c>
      <c r="E7" s="323" t="s">
        <v>358</v>
      </c>
      <c r="F7" s="324">
        <v>0</v>
      </c>
      <c r="G7" s="324">
        <v>0</v>
      </c>
      <c r="H7" s="324">
        <v>0</v>
      </c>
      <c r="I7" s="324">
        <v>0</v>
      </c>
      <c r="J7" s="324"/>
      <c r="K7" s="324">
        <f t="shared" si="3"/>
        <v>0</v>
      </c>
      <c r="L7" s="325"/>
    </row>
    <row r="8" spans="1:12" x14ac:dyDescent="0.2">
      <c r="A8" s="315"/>
      <c r="B8" s="321"/>
      <c r="C8" s="321"/>
      <c r="D8" s="322" t="s">
        <v>1072</v>
      </c>
      <c r="E8" s="323" t="s">
        <v>1651</v>
      </c>
      <c r="F8" s="324">
        <v>0</v>
      </c>
      <c r="G8" s="324">
        <v>0</v>
      </c>
      <c r="H8" s="324">
        <v>0</v>
      </c>
      <c r="I8" s="324">
        <v>0</v>
      </c>
      <c r="J8" s="324"/>
      <c r="K8" s="324">
        <f t="shared" si="3"/>
        <v>0</v>
      </c>
      <c r="L8" s="325"/>
    </row>
    <row r="9" spans="1:12" ht="13.5" x14ac:dyDescent="0.25">
      <c r="A9" s="315" t="str">
        <f t="shared" si="0"/>
        <v>Viljandi Kaare Kool</v>
      </c>
      <c r="B9" s="321"/>
      <c r="C9" s="321"/>
      <c r="D9" s="326" t="s">
        <v>184</v>
      </c>
      <c r="E9" s="327" t="s">
        <v>183</v>
      </c>
      <c r="F9" s="319">
        <f t="shared" ref="F9:K9" si="6">F10+F17+F18+F19+F20+F21+F22+F26</f>
        <v>270295.09000000003</v>
      </c>
      <c r="G9" s="319">
        <f t="shared" si="6"/>
        <v>268860.79999999999</v>
      </c>
      <c r="H9" s="319">
        <f t="shared" si="6"/>
        <v>292533.73</v>
      </c>
      <c r="I9" s="319">
        <f t="shared" si="6"/>
        <v>291574.34999999998</v>
      </c>
      <c r="J9" s="319">
        <f t="shared" si="6"/>
        <v>0</v>
      </c>
      <c r="K9" s="319">
        <f t="shared" si="6"/>
        <v>291574.34999999998</v>
      </c>
      <c r="L9" s="328"/>
    </row>
    <row r="10" spans="1:12" ht="25.5" x14ac:dyDescent="0.2">
      <c r="A10" s="315" t="str">
        <f t="shared" si="0"/>
        <v>Viljandi Kaare Kool</v>
      </c>
      <c r="B10" s="321"/>
      <c r="C10" s="321"/>
      <c r="D10" s="329" t="s">
        <v>850</v>
      </c>
      <c r="E10" s="330" t="s">
        <v>360</v>
      </c>
      <c r="F10" s="331">
        <f>SUM(F11:F16)</f>
        <v>195571.27</v>
      </c>
      <c r="G10" s="331">
        <f t="shared" ref="G10:I10" si="7">SUM(G11:G16)</f>
        <v>194710.63</v>
      </c>
      <c r="H10" s="331">
        <f t="shared" si="7"/>
        <v>214143</v>
      </c>
      <c r="I10" s="331">
        <f t="shared" si="7"/>
        <v>214143</v>
      </c>
      <c r="J10" s="331">
        <f t="shared" ref="J10" si="8">SUM(J11:J14)</f>
        <v>0</v>
      </c>
      <c r="K10" s="331">
        <f>SUM(K11:K16)</f>
        <v>214143</v>
      </c>
      <c r="L10" s="640" t="s">
        <v>1555</v>
      </c>
    </row>
    <row r="11" spans="1:12" x14ac:dyDescent="0.2">
      <c r="A11" s="315" t="str">
        <f t="shared" si="0"/>
        <v>Viljandi Kaare Kool</v>
      </c>
      <c r="B11" s="321" t="str">
        <f t="shared" si="4"/>
        <v>50</v>
      </c>
      <c r="C11" s="321" t="str">
        <f t="shared" si="5"/>
        <v>5002</v>
      </c>
      <c r="D11" s="333" t="s">
        <v>361</v>
      </c>
      <c r="E11" s="334" t="s">
        <v>847</v>
      </c>
      <c r="F11" s="324">
        <v>124854.70000000001</v>
      </c>
      <c r="G11" s="324">
        <v>127388.34</v>
      </c>
      <c r="H11" s="324">
        <v>120738</v>
      </c>
      <c r="I11" s="324">
        <v>120738</v>
      </c>
      <c r="J11" s="324"/>
      <c r="K11" s="324">
        <f>SUM(I11:J11)</f>
        <v>120738</v>
      </c>
      <c r="L11" s="335"/>
    </row>
    <row r="12" spans="1:12" x14ac:dyDescent="0.2">
      <c r="A12" s="315" t="str">
        <f t="shared" si="0"/>
        <v>Viljandi Kaare Kool</v>
      </c>
      <c r="B12" s="321" t="str">
        <f t="shared" si="4"/>
        <v>50</v>
      </c>
      <c r="C12" s="321" t="str">
        <f t="shared" si="5"/>
        <v>5002</v>
      </c>
      <c r="D12" s="333" t="s">
        <v>363</v>
      </c>
      <c r="E12" s="334" t="s">
        <v>194</v>
      </c>
      <c r="F12" s="324">
        <v>70431.55</v>
      </c>
      <c r="G12" s="324">
        <v>67322.289999999994</v>
      </c>
      <c r="H12" s="324">
        <v>81576</v>
      </c>
      <c r="I12" s="324">
        <v>81576</v>
      </c>
      <c r="J12" s="324"/>
      <c r="K12" s="324">
        <f t="shared" ref="K12:K76" si="9">SUM(I12:J12)</f>
        <v>81576</v>
      </c>
      <c r="L12" s="335"/>
    </row>
    <row r="13" spans="1:12" x14ac:dyDescent="0.2">
      <c r="A13" s="315" t="str">
        <f t="shared" si="0"/>
        <v>Viljandi Kaare Kool</v>
      </c>
      <c r="B13" s="321" t="str">
        <f t="shared" si="4"/>
        <v>50</v>
      </c>
      <c r="C13" s="321" t="str">
        <f t="shared" si="5"/>
        <v>5002</v>
      </c>
      <c r="D13" s="333" t="s">
        <v>365</v>
      </c>
      <c r="E13" s="334" t="s">
        <v>328</v>
      </c>
      <c r="F13" s="324">
        <v>285.02</v>
      </c>
      <c r="G13" s="324">
        <v>0</v>
      </c>
      <c r="H13" s="324">
        <v>0</v>
      </c>
      <c r="I13" s="324">
        <v>0</v>
      </c>
      <c r="J13" s="324"/>
      <c r="K13" s="324">
        <f t="shared" si="9"/>
        <v>0</v>
      </c>
      <c r="L13" s="335"/>
    </row>
    <row r="14" spans="1:12" x14ac:dyDescent="0.2">
      <c r="A14" s="315" t="str">
        <f t="shared" si="0"/>
        <v>Viljandi Kaare Kool</v>
      </c>
      <c r="B14" s="321" t="str">
        <f t="shared" si="4"/>
        <v>50</v>
      </c>
      <c r="C14" s="321" t="str">
        <f t="shared" si="5"/>
        <v>5002</v>
      </c>
      <c r="D14" s="333" t="s">
        <v>367</v>
      </c>
      <c r="E14" s="336" t="s">
        <v>368</v>
      </c>
      <c r="F14" s="324">
        <v>0</v>
      </c>
      <c r="G14" s="324">
        <v>0</v>
      </c>
      <c r="H14" s="324">
        <v>0</v>
      </c>
      <c r="I14" s="324">
        <v>0</v>
      </c>
      <c r="J14" s="324"/>
      <c r="K14" s="324">
        <f t="shared" si="9"/>
        <v>0</v>
      </c>
      <c r="L14" s="325"/>
    </row>
    <row r="15" spans="1:12" x14ac:dyDescent="0.2">
      <c r="A15" s="315"/>
      <c r="B15" s="321"/>
      <c r="C15" s="321"/>
      <c r="D15" s="333" t="s">
        <v>1602</v>
      </c>
      <c r="E15" s="336" t="s">
        <v>1652</v>
      </c>
      <c r="F15" s="324">
        <v>0</v>
      </c>
      <c r="G15" s="324">
        <v>0</v>
      </c>
      <c r="H15" s="324">
        <v>0</v>
      </c>
      <c r="I15" s="324">
        <v>0</v>
      </c>
      <c r="J15" s="324"/>
      <c r="K15" s="324">
        <f t="shared" si="9"/>
        <v>0</v>
      </c>
      <c r="L15" s="325"/>
    </row>
    <row r="16" spans="1:12" x14ac:dyDescent="0.2">
      <c r="A16" s="315"/>
      <c r="B16" s="321"/>
      <c r="C16" s="321"/>
      <c r="D16" s="333" t="s">
        <v>1621</v>
      </c>
      <c r="E16" s="336" t="s">
        <v>1653</v>
      </c>
      <c r="F16" s="324">
        <v>0</v>
      </c>
      <c r="G16" s="324">
        <v>0</v>
      </c>
      <c r="H16" s="324">
        <v>11829</v>
      </c>
      <c r="I16" s="324">
        <v>11829</v>
      </c>
      <c r="J16" s="324"/>
      <c r="K16" s="324">
        <f t="shared" si="9"/>
        <v>11829</v>
      </c>
      <c r="L16" s="325"/>
    </row>
    <row r="17" spans="1:12" x14ac:dyDescent="0.2">
      <c r="A17" s="315" t="str">
        <f t="shared" si="0"/>
        <v>Viljandi Kaare Kool</v>
      </c>
      <c r="B17" s="321" t="str">
        <f t="shared" si="4"/>
        <v>50</v>
      </c>
      <c r="C17" s="321" t="str">
        <f t="shared" si="5"/>
        <v>5005</v>
      </c>
      <c r="D17" s="322" t="s">
        <v>369</v>
      </c>
      <c r="E17" s="323" t="s">
        <v>370</v>
      </c>
      <c r="F17" s="324">
        <v>1838.66</v>
      </c>
      <c r="G17" s="324">
        <v>2157.7399999999998</v>
      </c>
      <c r="H17" s="324">
        <v>639</v>
      </c>
      <c r="I17" s="324">
        <v>639</v>
      </c>
      <c r="J17" s="324"/>
      <c r="K17" s="324">
        <f t="shared" si="9"/>
        <v>639</v>
      </c>
      <c r="L17" s="325"/>
    </row>
    <row r="18" spans="1:12" x14ac:dyDescent="0.2">
      <c r="A18" s="315" t="str">
        <f t="shared" si="0"/>
        <v>Viljandi Kaare Kool</v>
      </c>
      <c r="B18" s="321" t="str">
        <f t="shared" si="4"/>
        <v>50</v>
      </c>
      <c r="C18" s="321" t="str">
        <f t="shared" si="5"/>
        <v>5051</v>
      </c>
      <c r="D18" s="322" t="s">
        <v>371</v>
      </c>
      <c r="E18" s="323" t="s">
        <v>202</v>
      </c>
      <c r="F18" s="324">
        <v>2695.7599999999998</v>
      </c>
      <c r="G18" s="324">
        <v>2892.78</v>
      </c>
      <c r="H18" s="324">
        <v>2787</v>
      </c>
      <c r="I18" s="324">
        <v>2236</v>
      </c>
      <c r="J18" s="324"/>
      <c r="K18" s="324">
        <f t="shared" si="9"/>
        <v>2236</v>
      </c>
      <c r="L18" s="325"/>
    </row>
    <row r="19" spans="1:12" x14ac:dyDescent="0.2">
      <c r="A19" s="315" t="str">
        <f t="shared" si="0"/>
        <v>Viljandi Kaare Kool</v>
      </c>
      <c r="B19" s="321" t="str">
        <f t="shared" si="4"/>
        <v>50</v>
      </c>
      <c r="C19" s="321" t="str">
        <f t="shared" si="5"/>
        <v>5053</v>
      </c>
      <c r="D19" s="322" t="s">
        <v>372</v>
      </c>
      <c r="E19" s="323" t="s">
        <v>373</v>
      </c>
      <c r="F19" s="324">
        <v>0</v>
      </c>
      <c r="G19" s="324">
        <v>0</v>
      </c>
      <c r="H19" s="324">
        <v>0</v>
      </c>
      <c r="I19" s="324">
        <v>0</v>
      </c>
      <c r="J19" s="324"/>
      <c r="K19" s="324">
        <f t="shared" si="9"/>
        <v>0</v>
      </c>
      <c r="L19" s="325"/>
    </row>
    <row r="20" spans="1:12" x14ac:dyDescent="0.2">
      <c r="A20" s="315" t="str">
        <f t="shared" si="0"/>
        <v>Viljandi Kaare Kool</v>
      </c>
      <c r="B20" s="321" t="str">
        <f t="shared" si="4"/>
        <v>50</v>
      </c>
      <c r="C20" s="321" t="str">
        <f t="shared" si="5"/>
        <v>5061</v>
      </c>
      <c r="D20" s="322" t="s">
        <v>374</v>
      </c>
      <c r="E20" s="323" t="s">
        <v>375</v>
      </c>
      <c r="F20" s="324">
        <v>1163.8200000000002</v>
      </c>
      <c r="G20" s="324">
        <v>1206.23</v>
      </c>
      <c r="H20" s="324">
        <v>1183</v>
      </c>
      <c r="I20" s="324">
        <v>934</v>
      </c>
      <c r="J20" s="324"/>
      <c r="K20" s="324">
        <f t="shared" si="9"/>
        <v>934</v>
      </c>
      <c r="L20" s="325"/>
    </row>
    <row r="21" spans="1:12" x14ac:dyDescent="0.2">
      <c r="A21" s="315" t="str">
        <f t="shared" si="0"/>
        <v>Viljandi Kaare Kool</v>
      </c>
      <c r="B21" s="321" t="str">
        <f t="shared" si="4"/>
        <v>50</v>
      </c>
      <c r="C21" s="321" t="str">
        <f t="shared" si="5"/>
        <v>5062</v>
      </c>
      <c r="D21" s="322" t="s">
        <v>376</v>
      </c>
      <c r="E21" s="323" t="s">
        <v>377</v>
      </c>
      <c r="F21" s="324">
        <v>740.63</v>
      </c>
      <c r="G21" s="324">
        <v>767.6</v>
      </c>
      <c r="H21" s="324">
        <v>753</v>
      </c>
      <c r="I21" s="324">
        <v>594</v>
      </c>
      <c r="J21" s="324"/>
      <c r="K21" s="324">
        <f t="shared" si="9"/>
        <v>594</v>
      </c>
      <c r="L21" s="325"/>
    </row>
    <row r="22" spans="1:12" x14ac:dyDescent="0.2">
      <c r="A22" s="315" t="str">
        <f t="shared" si="0"/>
        <v>Viljandi Kaare Kool</v>
      </c>
      <c r="B22" s="321"/>
      <c r="C22" s="321"/>
      <c r="D22" s="329" t="s">
        <v>851</v>
      </c>
      <c r="E22" s="330" t="s">
        <v>379</v>
      </c>
      <c r="F22" s="337">
        <f>SUM(F23:F25)</f>
        <v>65509.649999999994</v>
      </c>
      <c r="G22" s="337">
        <f t="shared" ref="G22:I22" si="10">SUM(G23:G25)</f>
        <v>64393.96</v>
      </c>
      <c r="H22" s="337">
        <f t="shared" si="10"/>
        <v>70878.060000000012</v>
      </c>
      <c r="I22" s="337">
        <f t="shared" si="10"/>
        <v>70878.060000000012</v>
      </c>
      <c r="J22" s="337">
        <f t="shared" ref="J22" si="11">SUM(J23:J24)</f>
        <v>0</v>
      </c>
      <c r="K22" s="337">
        <f>SUM(K23:K25)</f>
        <v>70878.060000000012</v>
      </c>
      <c r="L22" s="332"/>
    </row>
    <row r="23" spans="1:12" x14ac:dyDescent="0.2">
      <c r="A23" s="315" t="str">
        <f t="shared" si="0"/>
        <v>Viljandi Kaare Kool</v>
      </c>
      <c r="B23" s="321" t="str">
        <f t="shared" si="4"/>
        <v>50</v>
      </c>
      <c r="C23" s="321" t="str">
        <f t="shared" si="5"/>
        <v>5063</v>
      </c>
      <c r="D23" s="333" t="s">
        <v>380</v>
      </c>
      <c r="E23" s="334" t="s">
        <v>381</v>
      </c>
      <c r="F23" s="324">
        <v>41191.359999999993</v>
      </c>
      <c r="G23" s="324">
        <v>0</v>
      </c>
      <c r="H23" s="324">
        <f>SUM(H11+H15)*0.33</f>
        <v>39843.54</v>
      </c>
      <c r="I23" s="324">
        <f>SUM(I11+I15)*0.33</f>
        <v>39843.54</v>
      </c>
      <c r="J23" s="324"/>
      <c r="K23" s="324">
        <f t="shared" si="9"/>
        <v>39843.54</v>
      </c>
      <c r="L23" s="335"/>
    </row>
    <row r="24" spans="1:12" x14ac:dyDescent="0.2">
      <c r="A24" s="315" t="str">
        <f t="shared" si="0"/>
        <v>Viljandi Kaare Kool</v>
      </c>
      <c r="B24" s="321" t="str">
        <f t="shared" si="4"/>
        <v>50</v>
      </c>
      <c r="C24" s="321" t="str">
        <f t="shared" si="5"/>
        <v>5063</v>
      </c>
      <c r="D24" s="333" t="s">
        <v>382</v>
      </c>
      <c r="E24" s="334" t="s">
        <v>383</v>
      </c>
      <c r="F24" s="324">
        <v>24318.289999999997</v>
      </c>
      <c r="G24" s="324">
        <v>64393.96</v>
      </c>
      <c r="H24" s="324">
        <f>SUM(H12+H13+H14+H17)*0.33</f>
        <v>27130.95</v>
      </c>
      <c r="I24" s="324">
        <f>SUM(I12+I13+I14+I17)*0.33</f>
        <v>27130.95</v>
      </c>
      <c r="J24" s="324">
        <f t="shared" ref="J24" si="12">SUM(J10+J17)*0.33</f>
        <v>0</v>
      </c>
      <c r="K24" s="324">
        <f t="shared" si="9"/>
        <v>27130.95</v>
      </c>
      <c r="L24" s="335"/>
    </row>
    <row r="25" spans="1:12" x14ac:dyDescent="0.2">
      <c r="A25" s="315"/>
      <c r="B25" s="321"/>
      <c r="C25" s="321"/>
      <c r="D25" s="333" t="s">
        <v>1622</v>
      </c>
      <c r="E25" s="334" t="s">
        <v>1623</v>
      </c>
      <c r="F25" s="324">
        <v>0</v>
      </c>
      <c r="G25" s="324">
        <v>0</v>
      </c>
      <c r="H25" s="324">
        <f>SUM(H16*0.33)</f>
        <v>3903.57</v>
      </c>
      <c r="I25" s="324">
        <f>SUM(I16*0.33)</f>
        <v>3903.57</v>
      </c>
      <c r="J25" s="324"/>
      <c r="K25" s="324">
        <f t="shared" si="9"/>
        <v>3903.57</v>
      </c>
      <c r="L25" s="335"/>
    </row>
    <row r="26" spans="1:12" x14ac:dyDescent="0.2">
      <c r="A26" s="315" t="str">
        <f t="shared" si="0"/>
        <v>Viljandi Kaare Kool</v>
      </c>
      <c r="B26" s="321"/>
      <c r="C26" s="321"/>
      <c r="D26" s="329" t="s">
        <v>852</v>
      </c>
      <c r="E26" s="330" t="s">
        <v>385</v>
      </c>
      <c r="F26" s="337">
        <f>SUM(F27:F29)</f>
        <v>2775.3</v>
      </c>
      <c r="G26" s="337">
        <f t="shared" ref="G26:I26" si="13">SUM(G27:G29)</f>
        <v>2731.86</v>
      </c>
      <c r="H26" s="337">
        <f t="shared" si="13"/>
        <v>2150.67</v>
      </c>
      <c r="I26" s="337">
        <f t="shared" si="13"/>
        <v>2150.29</v>
      </c>
      <c r="J26" s="337">
        <f t="shared" ref="J26" si="14">SUM(J27:J28)</f>
        <v>0</v>
      </c>
      <c r="K26" s="337">
        <f>SUM(K27:K29)</f>
        <v>2150.29</v>
      </c>
      <c r="L26" s="332"/>
    </row>
    <row r="27" spans="1:12" x14ac:dyDescent="0.2">
      <c r="A27" s="315" t="str">
        <f t="shared" si="0"/>
        <v>Viljandi Kaare Kool</v>
      </c>
      <c r="B27" s="321" t="str">
        <f t="shared" si="4"/>
        <v>50</v>
      </c>
      <c r="C27" s="321" t="str">
        <f t="shared" si="5"/>
        <v>5064</v>
      </c>
      <c r="D27" s="333" t="s">
        <v>386</v>
      </c>
      <c r="E27" s="334" t="s">
        <v>1654</v>
      </c>
      <c r="F27" s="324">
        <v>1744.98</v>
      </c>
      <c r="G27" s="324">
        <v>0</v>
      </c>
      <c r="H27" s="324">
        <f>SUM(H11+H15)*0.01</f>
        <v>1207.3800000000001</v>
      </c>
      <c r="I27" s="324">
        <v>1207</v>
      </c>
      <c r="J27" s="324"/>
      <c r="K27" s="324">
        <f t="shared" si="9"/>
        <v>1207</v>
      </c>
      <c r="L27" s="335"/>
    </row>
    <row r="28" spans="1:12" x14ac:dyDescent="0.2">
      <c r="A28" s="315" t="str">
        <f t="shared" si="0"/>
        <v>Viljandi Kaare Kool</v>
      </c>
      <c r="B28" s="321" t="str">
        <f t="shared" si="4"/>
        <v>50</v>
      </c>
      <c r="C28" s="321" t="str">
        <f t="shared" si="5"/>
        <v>5064</v>
      </c>
      <c r="D28" s="333" t="s">
        <v>388</v>
      </c>
      <c r="E28" s="334" t="s">
        <v>389</v>
      </c>
      <c r="F28" s="324">
        <v>1030.3200000000002</v>
      </c>
      <c r="G28" s="324">
        <v>2731.86</v>
      </c>
      <c r="H28" s="324">
        <v>825</v>
      </c>
      <c r="I28" s="324">
        <v>825</v>
      </c>
      <c r="J28" s="324">
        <f t="shared" ref="J28" si="15">SUM(J10+J17)*0.01</f>
        <v>0</v>
      </c>
      <c r="K28" s="324">
        <f t="shared" si="9"/>
        <v>825</v>
      </c>
      <c r="L28" s="335"/>
    </row>
    <row r="29" spans="1:12" x14ac:dyDescent="0.2">
      <c r="A29" s="315"/>
      <c r="B29" s="321"/>
      <c r="C29" s="321"/>
      <c r="D29" s="333" t="s">
        <v>1624</v>
      </c>
      <c r="E29" s="334" t="s">
        <v>1655</v>
      </c>
      <c r="F29" s="324">
        <v>0</v>
      </c>
      <c r="G29" s="324">
        <v>0</v>
      </c>
      <c r="H29" s="324">
        <f>SUM(H16*0.01)</f>
        <v>118.29</v>
      </c>
      <c r="I29" s="324">
        <f>SUM(I16*0.01)</f>
        <v>118.29</v>
      </c>
      <c r="J29" s="324"/>
      <c r="K29" s="324">
        <f t="shared" si="9"/>
        <v>118.29</v>
      </c>
      <c r="L29" s="335"/>
    </row>
    <row r="30" spans="1:12" s="301" customFormat="1" ht="13.5" x14ac:dyDescent="0.25">
      <c r="A30" s="315" t="str">
        <f t="shared" si="0"/>
        <v>Viljandi Kaare Kool</v>
      </c>
      <c r="B30" s="321"/>
      <c r="C30" s="321"/>
      <c r="D30" s="326" t="s">
        <v>186</v>
      </c>
      <c r="E30" s="327" t="s">
        <v>185</v>
      </c>
      <c r="F30" s="319">
        <f>F31+F41+F44+F48+F59+F65+F72+F79+F86+F87+F88+F92+F93+F99+F100+F103+F104</f>
        <v>42317.86</v>
      </c>
      <c r="G30" s="319">
        <v>35078.99</v>
      </c>
      <c r="H30" s="319">
        <f t="shared" ref="H30:J30" si="16">H31+H41+H44+H48+H59+H65+H72+H79+H86+H87+H88+H92+H93+H99+H101+H103+H104</f>
        <v>38825.07</v>
      </c>
      <c r="I30" s="319">
        <f t="shared" si="16"/>
        <v>38257.477249999996</v>
      </c>
      <c r="J30" s="319">
        <f t="shared" si="16"/>
        <v>0</v>
      </c>
      <c r="K30" s="319">
        <f t="shared" si="9"/>
        <v>38257.477249999996</v>
      </c>
      <c r="L30" s="328"/>
    </row>
    <row r="31" spans="1:12" ht="13.5" x14ac:dyDescent="0.25">
      <c r="A31" s="315" t="str">
        <f t="shared" si="0"/>
        <v>Viljandi Kaare Kool</v>
      </c>
      <c r="B31" s="321"/>
      <c r="C31" s="321"/>
      <c r="D31" s="329" t="s">
        <v>853</v>
      </c>
      <c r="E31" s="330" t="s">
        <v>391</v>
      </c>
      <c r="F31" s="337">
        <f t="shared" ref="F31:J31" si="17">SUM(F32:F40)</f>
        <v>2033.7599999999998</v>
      </c>
      <c r="G31" s="337">
        <f t="shared" si="17"/>
        <v>1866.4699999999998</v>
      </c>
      <c r="H31" s="337">
        <f t="shared" si="17"/>
        <v>2039</v>
      </c>
      <c r="I31" s="337">
        <f t="shared" si="17"/>
        <v>2049.1949999999997</v>
      </c>
      <c r="J31" s="337">
        <f t="shared" si="17"/>
        <v>0</v>
      </c>
      <c r="K31" s="319">
        <f t="shared" si="9"/>
        <v>2049.1949999999997</v>
      </c>
      <c r="L31" s="332"/>
    </row>
    <row r="32" spans="1:12" x14ac:dyDescent="0.2">
      <c r="A32" s="315" t="str">
        <f t="shared" si="0"/>
        <v>Viljandi Kaare Kool</v>
      </c>
      <c r="B32" s="321" t="str">
        <f t="shared" si="4"/>
        <v>55</v>
      </c>
      <c r="C32" s="321" t="str">
        <f t="shared" si="5"/>
        <v>5500</v>
      </c>
      <c r="D32" s="333" t="s">
        <v>392</v>
      </c>
      <c r="E32" s="334" t="s">
        <v>393</v>
      </c>
      <c r="F32" s="324">
        <v>533.59</v>
      </c>
      <c r="G32" s="324">
        <v>154.06</v>
      </c>
      <c r="H32" s="324">
        <v>306</v>
      </c>
      <c r="I32" s="324">
        <v>307.52999999999997</v>
      </c>
      <c r="J32" s="324"/>
      <c r="K32" s="324">
        <f t="shared" si="9"/>
        <v>307.52999999999997</v>
      </c>
      <c r="L32" s="335"/>
    </row>
    <row r="33" spans="1:12" x14ac:dyDescent="0.2">
      <c r="A33" s="315" t="str">
        <f t="shared" si="0"/>
        <v>Viljandi Kaare Kool</v>
      </c>
      <c r="B33" s="321" t="str">
        <f t="shared" si="4"/>
        <v>55</v>
      </c>
      <c r="C33" s="321" t="str">
        <f t="shared" si="5"/>
        <v>5500</v>
      </c>
      <c r="D33" s="333" t="s">
        <v>394</v>
      </c>
      <c r="E33" s="334" t="s">
        <v>395</v>
      </c>
      <c r="F33" s="324">
        <v>97.81</v>
      </c>
      <c r="G33" s="324">
        <v>66</v>
      </c>
      <c r="H33" s="324">
        <v>224</v>
      </c>
      <c r="I33" s="324">
        <v>225.11999999999998</v>
      </c>
      <c r="J33" s="324"/>
      <c r="K33" s="324">
        <f t="shared" si="9"/>
        <v>225.11999999999998</v>
      </c>
      <c r="L33" s="335"/>
    </row>
    <row r="34" spans="1:12" x14ac:dyDescent="0.2">
      <c r="A34" s="315" t="str">
        <f t="shared" si="0"/>
        <v>Viljandi Kaare Kool</v>
      </c>
      <c r="B34" s="321" t="str">
        <f t="shared" si="4"/>
        <v>55</v>
      </c>
      <c r="C34" s="321" t="str">
        <f t="shared" si="5"/>
        <v>5500</v>
      </c>
      <c r="D34" s="333" t="s">
        <v>396</v>
      </c>
      <c r="E34" s="334" t="s">
        <v>397</v>
      </c>
      <c r="F34" s="324">
        <v>128</v>
      </c>
      <c r="G34" s="324">
        <v>162.26</v>
      </c>
      <c r="H34" s="324">
        <v>128</v>
      </c>
      <c r="I34" s="324">
        <v>128.63999999999999</v>
      </c>
      <c r="J34" s="324"/>
      <c r="K34" s="324">
        <f t="shared" si="9"/>
        <v>128.63999999999999</v>
      </c>
      <c r="L34" s="335"/>
    </row>
    <row r="35" spans="1:12" x14ac:dyDescent="0.2">
      <c r="A35" s="315" t="str">
        <f t="shared" si="0"/>
        <v>Viljandi Kaare Kool</v>
      </c>
      <c r="B35" s="321" t="str">
        <f t="shared" si="4"/>
        <v>55</v>
      </c>
      <c r="C35" s="321" t="str">
        <f t="shared" si="5"/>
        <v>5500</v>
      </c>
      <c r="D35" s="333" t="s">
        <v>398</v>
      </c>
      <c r="E35" s="334" t="s">
        <v>399</v>
      </c>
      <c r="F35" s="324">
        <v>985.4899999999999</v>
      </c>
      <c r="G35" s="324">
        <v>1140.28</v>
      </c>
      <c r="H35" s="324">
        <v>1035</v>
      </c>
      <c r="I35" s="324">
        <v>1040.175</v>
      </c>
      <c r="J35" s="324"/>
      <c r="K35" s="324">
        <f t="shared" si="9"/>
        <v>1040.175</v>
      </c>
      <c r="L35" s="335"/>
    </row>
    <row r="36" spans="1:12" x14ac:dyDescent="0.2">
      <c r="A36" s="315" t="str">
        <f t="shared" si="0"/>
        <v>Viljandi Kaare Kool</v>
      </c>
      <c r="B36" s="321" t="str">
        <f t="shared" si="4"/>
        <v>55</v>
      </c>
      <c r="C36" s="321" t="str">
        <f t="shared" si="5"/>
        <v>5500</v>
      </c>
      <c r="D36" s="333" t="s">
        <v>400</v>
      </c>
      <c r="E36" s="334" t="s">
        <v>401</v>
      </c>
      <c r="F36" s="324">
        <v>35.549999999999997</v>
      </c>
      <c r="G36" s="324">
        <v>87.87</v>
      </c>
      <c r="H36" s="324">
        <v>67</v>
      </c>
      <c r="I36" s="324">
        <v>67.334999999999994</v>
      </c>
      <c r="J36" s="324"/>
      <c r="K36" s="324">
        <f t="shared" si="9"/>
        <v>67.334999999999994</v>
      </c>
      <c r="L36" s="335"/>
    </row>
    <row r="37" spans="1:12" x14ac:dyDescent="0.2">
      <c r="A37" s="315" t="str">
        <f t="shared" si="0"/>
        <v>Viljandi Kaare Kool</v>
      </c>
      <c r="B37" s="321" t="str">
        <f t="shared" si="4"/>
        <v>55</v>
      </c>
      <c r="C37" s="321" t="str">
        <f t="shared" si="5"/>
        <v>5500</v>
      </c>
      <c r="D37" s="333" t="s">
        <v>402</v>
      </c>
      <c r="E37" s="334" t="s">
        <v>403</v>
      </c>
      <c r="F37" s="324">
        <v>72.37</v>
      </c>
      <c r="G37" s="324">
        <v>15.47</v>
      </c>
      <c r="H37" s="324">
        <v>70</v>
      </c>
      <c r="I37" s="324">
        <v>70.349999999999994</v>
      </c>
      <c r="J37" s="324"/>
      <c r="K37" s="324">
        <f t="shared" si="9"/>
        <v>70.349999999999994</v>
      </c>
      <c r="L37" s="335"/>
    </row>
    <row r="38" spans="1:12" x14ac:dyDescent="0.2">
      <c r="A38" s="315" t="str">
        <f t="shared" si="0"/>
        <v>Viljandi Kaare Kool</v>
      </c>
      <c r="B38" s="321" t="str">
        <f t="shared" si="4"/>
        <v>55</v>
      </c>
      <c r="C38" s="321" t="str">
        <f t="shared" si="5"/>
        <v>5500</v>
      </c>
      <c r="D38" s="333" t="s">
        <v>404</v>
      </c>
      <c r="E38" s="334" t="s">
        <v>405</v>
      </c>
      <c r="F38" s="324">
        <v>18.09</v>
      </c>
      <c r="G38" s="324">
        <v>0</v>
      </c>
      <c r="H38" s="324">
        <v>20</v>
      </c>
      <c r="I38" s="324">
        <v>20.099999999999998</v>
      </c>
      <c r="J38" s="324"/>
      <c r="K38" s="324">
        <f t="shared" si="9"/>
        <v>20.099999999999998</v>
      </c>
      <c r="L38" s="335"/>
    </row>
    <row r="39" spans="1:12" x14ac:dyDescent="0.2">
      <c r="A39" s="315" t="str">
        <f t="shared" si="0"/>
        <v>Viljandi Kaare Kool</v>
      </c>
      <c r="B39" s="321" t="str">
        <f t="shared" si="4"/>
        <v>55</v>
      </c>
      <c r="C39" s="321" t="str">
        <f t="shared" si="5"/>
        <v>5500</v>
      </c>
      <c r="D39" s="333" t="s">
        <v>406</v>
      </c>
      <c r="E39" s="334" t="s">
        <v>846</v>
      </c>
      <c r="F39" s="324">
        <v>162.85999999999999</v>
      </c>
      <c r="G39" s="324">
        <v>211.77</v>
      </c>
      <c r="H39" s="324">
        <v>189</v>
      </c>
      <c r="I39" s="324">
        <v>189.94499999999999</v>
      </c>
      <c r="J39" s="324"/>
      <c r="K39" s="324">
        <f t="shared" si="9"/>
        <v>189.94499999999999</v>
      </c>
      <c r="L39" s="335"/>
    </row>
    <row r="40" spans="1:12" x14ac:dyDescent="0.2">
      <c r="A40" s="315" t="str">
        <f t="shared" si="0"/>
        <v>Viljandi Kaare Kool</v>
      </c>
      <c r="B40" s="321" t="str">
        <f t="shared" si="4"/>
        <v>55</v>
      </c>
      <c r="C40" s="321" t="str">
        <f t="shared" si="5"/>
        <v>5500</v>
      </c>
      <c r="D40" s="333" t="s">
        <v>408</v>
      </c>
      <c r="E40" s="334" t="s">
        <v>409</v>
      </c>
      <c r="F40" s="324">
        <v>0</v>
      </c>
      <c r="G40" s="324">
        <v>28.76</v>
      </c>
      <c r="H40" s="324">
        <v>0</v>
      </c>
      <c r="I40" s="324">
        <v>0</v>
      </c>
      <c r="J40" s="324"/>
      <c r="K40" s="324">
        <f t="shared" si="9"/>
        <v>0</v>
      </c>
      <c r="L40" s="335"/>
    </row>
    <row r="41" spans="1:12" x14ac:dyDescent="0.2">
      <c r="A41" s="315" t="str">
        <f t="shared" si="0"/>
        <v>Viljandi Kaare Kool</v>
      </c>
      <c r="B41" s="321"/>
      <c r="C41" s="321"/>
      <c r="D41" s="329" t="s">
        <v>854</v>
      </c>
      <c r="E41" s="330" t="s">
        <v>411</v>
      </c>
      <c r="F41" s="337">
        <f t="shared" ref="F41:J41" si="18">SUM(F42:F43)</f>
        <v>0</v>
      </c>
      <c r="G41" s="337">
        <v>0</v>
      </c>
      <c r="H41" s="337">
        <f>SUM(H42:H43)</f>
        <v>28</v>
      </c>
      <c r="I41" s="337">
        <f>SUM(I42:I43)</f>
        <v>0</v>
      </c>
      <c r="J41" s="337">
        <f t="shared" si="18"/>
        <v>0</v>
      </c>
      <c r="K41" s="337">
        <f t="shared" si="9"/>
        <v>0</v>
      </c>
      <c r="L41" s="332"/>
    </row>
    <row r="42" spans="1:12" x14ac:dyDescent="0.2">
      <c r="A42" s="315" t="str">
        <f t="shared" si="0"/>
        <v>Viljandi Kaare Kool</v>
      </c>
      <c r="B42" s="321" t="str">
        <f t="shared" si="4"/>
        <v>55</v>
      </c>
      <c r="C42" s="321" t="str">
        <f t="shared" si="5"/>
        <v>5503</v>
      </c>
      <c r="D42" s="333" t="s">
        <v>412</v>
      </c>
      <c r="E42" s="334" t="s">
        <v>413</v>
      </c>
      <c r="F42" s="324">
        <v>0</v>
      </c>
      <c r="G42" s="324">
        <v>0</v>
      </c>
      <c r="H42" s="324">
        <v>28</v>
      </c>
      <c r="I42" s="324">
        <v>0</v>
      </c>
      <c r="J42" s="324"/>
      <c r="K42" s="324">
        <f t="shared" si="9"/>
        <v>0</v>
      </c>
      <c r="L42" s="335"/>
    </row>
    <row r="43" spans="1:12" x14ac:dyDescent="0.2">
      <c r="A43" s="315" t="str">
        <f t="shared" si="0"/>
        <v>Viljandi Kaare Kool</v>
      </c>
      <c r="B43" s="321" t="str">
        <f t="shared" si="4"/>
        <v>55</v>
      </c>
      <c r="C43" s="321" t="str">
        <f t="shared" si="5"/>
        <v>5503</v>
      </c>
      <c r="D43" s="333" t="s">
        <v>414</v>
      </c>
      <c r="E43" s="334" t="s">
        <v>415</v>
      </c>
      <c r="F43" s="324">
        <v>0</v>
      </c>
      <c r="G43" s="324">
        <v>0</v>
      </c>
      <c r="H43" s="324">
        <v>0</v>
      </c>
      <c r="I43" s="324">
        <v>0</v>
      </c>
      <c r="J43" s="324"/>
      <c r="K43" s="324">
        <f t="shared" si="9"/>
        <v>0</v>
      </c>
      <c r="L43" s="335"/>
    </row>
    <row r="44" spans="1:12" x14ac:dyDescent="0.2">
      <c r="A44" s="315" t="str">
        <f t="shared" si="0"/>
        <v>Viljandi Kaare Kool</v>
      </c>
      <c r="B44" s="321"/>
      <c r="C44" s="321"/>
      <c r="D44" s="329" t="s">
        <v>855</v>
      </c>
      <c r="E44" s="330" t="s">
        <v>417</v>
      </c>
      <c r="F44" s="337">
        <f t="shared" ref="F44:J44" si="19">SUM(F45:F47)</f>
        <v>3041.78</v>
      </c>
      <c r="G44" s="337">
        <f t="shared" si="19"/>
        <v>3364.36</v>
      </c>
      <c r="H44" s="337">
        <f t="shared" si="19"/>
        <v>1939</v>
      </c>
      <c r="I44" s="337">
        <f t="shared" si="19"/>
        <v>1967.9549999999999</v>
      </c>
      <c r="J44" s="337">
        <f t="shared" si="19"/>
        <v>0</v>
      </c>
      <c r="K44" s="337">
        <f t="shared" si="9"/>
        <v>1967.9549999999999</v>
      </c>
      <c r="L44" s="332"/>
    </row>
    <row r="45" spans="1:12" x14ac:dyDescent="0.2">
      <c r="A45" s="315" t="str">
        <f t="shared" si="0"/>
        <v>Viljandi Kaare Kool</v>
      </c>
      <c r="B45" s="321" t="str">
        <f t="shared" si="4"/>
        <v>55</v>
      </c>
      <c r="C45" s="321" t="str">
        <f t="shared" si="5"/>
        <v>5504</v>
      </c>
      <c r="D45" s="333" t="s">
        <v>418</v>
      </c>
      <c r="E45" s="334" t="s">
        <v>419</v>
      </c>
      <c r="F45" s="324">
        <v>0</v>
      </c>
      <c r="G45" s="324">
        <v>0</v>
      </c>
      <c r="H45" s="324">
        <v>0</v>
      </c>
      <c r="I45" s="324">
        <v>0</v>
      </c>
      <c r="J45" s="324"/>
      <c r="K45" s="324">
        <f t="shared" si="9"/>
        <v>0</v>
      </c>
      <c r="L45" s="335"/>
    </row>
    <row r="46" spans="1:12" x14ac:dyDescent="0.2">
      <c r="A46" s="315" t="str">
        <f t="shared" si="0"/>
        <v>Viljandi Kaare Kool</v>
      </c>
      <c r="B46" s="321" t="str">
        <f t="shared" si="4"/>
        <v>55</v>
      </c>
      <c r="C46" s="321" t="str">
        <f t="shared" si="5"/>
        <v>5504</v>
      </c>
      <c r="D46" s="333" t="s">
        <v>420</v>
      </c>
      <c r="E46" s="334" t="s">
        <v>421</v>
      </c>
      <c r="F46" s="324">
        <v>2869.8900000000003</v>
      </c>
      <c r="G46" s="324">
        <v>2979.4</v>
      </c>
      <c r="H46" s="324">
        <v>1776</v>
      </c>
      <c r="I46" s="324">
        <v>1776</v>
      </c>
      <c r="J46" s="324"/>
      <c r="K46" s="324">
        <f t="shared" si="9"/>
        <v>1776</v>
      </c>
      <c r="L46" s="335"/>
    </row>
    <row r="47" spans="1:12" x14ac:dyDescent="0.2">
      <c r="A47" s="315" t="str">
        <f t="shared" si="0"/>
        <v>Viljandi Kaare Kool</v>
      </c>
      <c r="B47" s="321" t="str">
        <f t="shared" si="4"/>
        <v>55</v>
      </c>
      <c r="C47" s="321" t="str">
        <f t="shared" si="5"/>
        <v>5504</v>
      </c>
      <c r="D47" s="333" t="s">
        <v>422</v>
      </c>
      <c r="E47" s="334" t="s">
        <v>423</v>
      </c>
      <c r="F47" s="324">
        <v>171.89000000000001</v>
      </c>
      <c r="G47" s="324">
        <v>384.96</v>
      </c>
      <c r="H47" s="324">
        <v>163</v>
      </c>
      <c r="I47" s="324">
        <v>191.95499999999998</v>
      </c>
      <c r="J47" s="324"/>
      <c r="K47" s="324">
        <f t="shared" si="9"/>
        <v>191.95499999999998</v>
      </c>
      <c r="L47" s="335"/>
    </row>
    <row r="48" spans="1:12" x14ac:dyDescent="0.2">
      <c r="A48" s="315" t="str">
        <f t="shared" si="0"/>
        <v>Viljandi Kaare Kool</v>
      </c>
      <c r="B48" s="321"/>
      <c r="C48" s="321"/>
      <c r="D48" s="329" t="s">
        <v>856</v>
      </c>
      <c r="E48" s="330" t="s">
        <v>425</v>
      </c>
      <c r="F48" s="337">
        <f>SUM(F49:F58)</f>
        <v>24550.48</v>
      </c>
      <c r="G48" s="337">
        <f t="shared" ref="G48:I48" si="20">SUM(G49:G58)</f>
        <v>21376.82</v>
      </c>
      <c r="H48" s="337">
        <f t="shared" si="20"/>
        <v>25259.93</v>
      </c>
      <c r="I48" s="337">
        <f t="shared" si="20"/>
        <v>25362.901549999995</v>
      </c>
      <c r="J48" s="337">
        <f>SUM(J50:J58)</f>
        <v>0</v>
      </c>
      <c r="K48" s="337">
        <f t="shared" si="9"/>
        <v>25362.901549999995</v>
      </c>
      <c r="L48" s="332"/>
    </row>
    <row r="49" spans="1:12" x14ac:dyDescent="0.2">
      <c r="A49" s="315" t="str">
        <f t="shared" si="0"/>
        <v>Viljandi Kaare Kool</v>
      </c>
      <c r="B49" s="321" t="str">
        <f t="shared" si="4"/>
        <v>55</v>
      </c>
      <c r="C49" s="321" t="str">
        <f t="shared" si="5"/>
        <v>5511</v>
      </c>
      <c r="D49" s="338" t="s">
        <v>253</v>
      </c>
      <c r="E49" s="339" t="s">
        <v>254</v>
      </c>
      <c r="F49" s="324">
        <v>136.32</v>
      </c>
      <c r="G49" s="324">
        <v>450.4</v>
      </c>
      <c r="H49" s="324">
        <v>1200</v>
      </c>
      <c r="I49" s="324">
        <v>1205.9999999999998</v>
      </c>
      <c r="J49" s="324"/>
      <c r="K49" s="324">
        <f t="shared" si="9"/>
        <v>1205.9999999999998</v>
      </c>
      <c r="L49" s="340"/>
    </row>
    <row r="50" spans="1:12" x14ac:dyDescent="0.2">
      <c r="A50" s="315" t="str">
        <f t="shared" si="0"/>
        <v>Viljandi Kaare Kool</v>
      </c>
      <c r="B50" s="321" t="str">
        <f t="shared" si="4"/>
        <v>55</v>
      </c>
      <c r="C50" s="321" t="str">
        <f t="shared" si="5"/>
        <v>5511</v>
      </c>
      <c r="D50" s="333" t="s">
        <v>426</v>
      </c>
      <c r="E50" s="334" t="s">
        <v>427</v>
      </c>
      <c r="F50" s="324">
        <v>11513.6</v>
      </c>
      <c r="G50" s="324">
        <v>12301.01</v>
      </c>
      <c r="H50" s="324">
        <v>13500</v>
      </c>
      <c r="I50" s="324">
        <v>13500</v>
      </c>
      <c r="J50" s="324"/>
      <c r="K50" s="324">
        <f t="shared" si="9"/>
        <v>13500</v>
      </c>
      <c r="L50" s="335"/>
    </row>
    <row r="51" spans="1:12" x14ac:dyDescent="0.2">
      <c r="A51" s="315" t="str">
        <f t="shared" si="0"/>
        <v>Viljandi Kaare Kool</v>
      </c>
      <c r="B51" s="321" t="str">
        <f t="shared" si="4"/>
        <v>55</v>
      </c>
      <c r="C51" s="321" t="str">
        <f t="shared" si="5"/>
        <v>5511</v>
      </c>
      <c r="D51" s="333" t="s">
        <v>428</v>
      </c>
      <c r="E51" s="334" t="s">
        <v>2</v>
      </c>
      <c r="F51" s="324">
        <v>2639.5899999999997</v>
      </c>
      <c r="G51" s="324">
        <v>2623.14</v>
      </c>
      <c r="H51" s="324">
        <v>3616.8799999999997</v>
      </c>
      <c r="I51" s="324">
        <v>3725.3863999999999</v>
      </c>
      <c r="J51" s="324"/>
      <c r="K51" s="324">
        <f t="shared" si="9"/>
        <v>3725.3863999999999</v>
      </c>
      <c r="L51" s="335"/>
    </row>
    <row r="52" spans="1:12" x14ac:dyDescent="0.2">
      <c r="A52" s="315" t="str">
        <f t="shared" si="0"/>
        <v>Viljandi Kaare Kool</v>
      </c>
      <c r="B52" s="321" t="str">
        <f t="shared" si="4"/>
        <v>55</v>
      </c>
      <c r="C52" s="321" t="str">
        <f t="shared" si="5"/>
        <v>5511</v>
      </c>
      <c r="D52" s="333" t="s">
        <v>3</v>
      </c>
      <c r="E52" s="334" t="s">
        <v>4</v>
      </c>
      <c r="F52" s="324">
        <v>626.78</v>
      </c>
      <c r="G52" s="324">
        <v>313.91000000000003</v>
      </c>
      <c r="H52" s="324">
        <v>813.0200000000001</v>
      </c>
      <c r="I52" s="324">
        <v>770.83499999999992</v>
      </c>
      <c r="J52" s="324"/>
      <c r="K52" s="324">
        <f t="shared" si="9"/>
        <v>770.83499999999992</v>
      </c>
      <c r="L52" s="335"/>
    </row>
    <row r="53" spans="1:12" x14ac:dyDescent="0.2">
      <c r="A53" s="315" t="str">
        <f t="shared" si="0"/>
        <v>Viljandi Kaare Kool</v>
      </c>
      <c r="B53" s="321" t="str">
        <f t="shared" si="4"/>
        <v>55</v>
      </c>
      <c r="C53" s="321" t="str">
        <f t="shared" si="5"/>
        <v>5511</v>
      </c>
      <c r="D53" s="333" t="s">
        <v>5</v>
      </c>
      <c r="E53" s="334" t="s">
        <v>6</v>
      </c>
      <c r="F53" s="324">
        <v>2562.0699999999997</v>
      </c>
      <c r="G53" s="324">
        <v>2550.3200000000002</v>
      </c>
      <c r="H53" s="324">
        <v>2679.03</v>
      </c>
      <c r="I53" s="324">
        <v>2692.42515</v>
      </c>
      <c r="J53" s="324"/>
      <c r="K53" s="324">
        <f t="shared" si="9"/>
        <v>2692.42515</v>
      </c>
      <c r="L53" s="335"/>
    </row>
    <row r="54" spans="1:12" x14ac:dyDescent="0.2">
      <c r="A54" s="315" t="str">
        <f t="shared" si="0"/>
        <v>Viljandi Kaare Kool</v>
      </c>
      <c r="B54" s="321" t="str">
        <f t="shared" si="4"/>
        <v>55</v>
      </c>
      <c r="C54" s="321" t="str">
        <f t="shared" si="5"/>
        <v>5511</v>
      </c>
      <c r="D54" s="333" t="s">
        <v>7</v>
      </c>
      <c r="E54" s="334" t="s">
        <v>8</v>
      </c>
      <c r="F54" s="324">
        <v>1298.51</v>
      </c>
      <c r="G54" s="324">
        <v>1078.32</v>
      </c>
      <c r="H54" s="324">
        <v>1278</v>
      </c>
      <c r="I54" s="324">
        <v>1284.3899999999999</v>
      </c>
      <c r="J54" s="324"/>
      <c r="K54" s="324">
        <f t="shared" si="9"/>
        <v>1284.3899999999999</v>
      </c>
      <c r="L54" s="335"/>
    </row>
    <row r="55" spans="1:12" x14ac:dyDescent="0.2">
      <c r="A55" s="315" t="str">
        <f t="shared" si="0"/>
        <v>Viljandi Kaare Kool</v>
      </c>
      <c r="B55" s="321" t="str">
        <f t="shared" si="4"/>
        <v>55</v>
      </c>
      <c r="C55" s="321" t="str">
        <f t="shared" si="5"/>
        <v>5511</v>
      </c>
      <c r="D55" s="333" t="s">
        <v>9</v>
      </c>
      <c r="E55" s="334" t="s">
        <v>10</v>
      </c>
      <c r="F55" s="324">
        <v>5581.8200000000006</v>
      </c>
      <c r="G55" s="324">
        <v>1702.14</v>
      </c>
      <c r="H55" s="324">
        <v>1917</v>
      </c>
      <c r="I55" s="324">
        <v>1926.5849999999998</v>
      </c>
      <c r="J55" s="324"/>
      <c r="K55" s="324">
        <f t="shared" si="9"/>
        <v>1926.5849999999998</v>
      </c>
      <c r="L55" s="335"/>
    </row>
    <row r="56" spans="1:12" x14ac:dyDescent="0.2">
      <c r="A56" s="315" t="str">
        <f t="shared" si="0"/>
        <v>Viljandi Kaare Kool</v>
      </c>
      <c r="B56" s="321" t="str">
        <f t="shared" si="4"/>
        <v>55</v>
      </c>
      <c r="C56" s="321" t="str">
        <f t="shared" si="5"/>
        <v>5511</v>
      </c>
      <c r="D56" s="333" t="s">
        <v>11</v>
      </c>
      <c r="E56" s="334" t="s">
        <v>12</v>
      </c>
      <c r="F56" s="324">
        <v>0</v>
      </c>
      <c r="G56" s="324">
        <v>0</v>
      </c>
      <c r="H56" s="324">
        <v>0</v>
      </c>
      <c r="I56" s="324">
        <v>0</v>
      </c>
      <c r="J56" s="324"/>
      <c r="K56" s="324">
        <f t="shared" si="9"/>
        <v>0</v>
      </c>
      <c r="L56" s="335"/>
    </row>
    <row r="57" spans="1:12" x14ac:dyDescent="0.2">
      <c r="A57" s="315" t="str">
        <f t="shared" si="0"/>
        <v>Viljandi Kaare Kool</v>
      </c>
      <c r="B57" s="321" t="str">
        <f t="shared" si="4"/>
        <v>55</v>
      </c>
      <c r="C57" s="321" t="str">
        <f t="shared" si="5"/>
        <v>5511</v>
      </c>
      <c r="D57" s="333" t="s">
        <v>13</v>
      </c>
      <c r="E57" s="334" t="s">
        <v>14</v>
      </c>
      <c r="F57" s="324">
        <v>0</v>
      </c>
      <c r="G57" s="324">
        <v>0</v>
      </c>
      <c r="H57" s="324">
        <v>0</v>
      </c>
      <c r="I57" s="324">
        <v>0</v>
      </c>
      <c r="J57" s="324"/>
      <c r="K57" s="324">
        <f t="shared" si="9"/>
        <v>0</v>
      </c>
      <c r="L57" s="335"/>
    </row>
    <row r="58" spans="1:12" x14ac:dyDescent="0.2">
      <c r="A58" s="315" t="str">
        <f t="shared" si="0"/>
        <v>Viljandi Kaare Kool</v>
      </c>
      <c r="B58" s="321" t="str">
        <f t="shared" si="4"/>
        <v>55</v>
      </c>
      <c r="C58" s="321" t="str">
        <f t="shared" si="5"/>
        <v>5511</v>
      </c>
      <c r="D58" s="333" t="s">
        <v>15</v>
      </c>
      <c r="E58" s="334" t="s">
        <v>16</v>
      </c>
      <c r="F58" s="324">
        <v>191.79000000000002</v>
      </c>
      <c r="G58" s="324">
        <v>357.58</v>
      </c>
      <c r="H58" s="324">
        <v>256</v>
      </c>
      <c r="I58" s="324">
        <v>257.27999999999997</v>
      </c>
      <c r="J58" s="324"/>
      <c r="K58" s="324">
        <f t="shared" si="9"/>
        <v>257.27999999999997</v>
      </c>
      <c r="L58" s="335"/>
    </row>
    <row r="59" spans="1:12" x14ac:dyDescent="0.2">
      <c r="A59" s="315" t="str">
        <f t="shared" si="0"/>
        <v>Viljandi Kaare Kool</v>
      </c>
      <c r="B59" s="321"/>
      <c r="C59" s="321"/>
      <c r="D59" s="329" t="s">
        <v>857</v>
      </c>
      <c r="E59" s="330" t="s">
        <v>18</v>
      </c>
      <c r="F59" s="337">
        <f>SUM(F60:F64)</f>
        <v>0</v>
      </c>
      <c r="G59" s="337">
        <f t="shared" ref="G59:I59" si="21">SUM(G60:G64)</f>
        <v>0</v>
      </c>
      <c r="H59" s="337">
        <f t="shared" si="21"/>
        <v>0</v>
      </c>
      <c r="I59" s="337">
        <f t="shared" si="21"/>
        <v>0</v>
      </c>
      <c r="J59" s="337">
        <f t="shared" ref="J59" si="22">SUM(J61:J64)</f>
        <v>0</v>
      </c>
      <c r="K59" s="337">
        <f t="shared" si="9"/>
        <v>0</v>
      </c>
      <c r="L59" s="332"/>
    </row>
    <row r="60" spans="1:12" x14ac:dyDescent="0.2">
      <c r="A60" s="315"/>
      <c r="B60" s="321"/>
      <c r="C60" s="321"/>
      <c r="D60" s="333" t="s">
        <v>1629</v>
      </c>
      <c r="E60" s="334" t="s">
        <v>427</v>
      </c>
      <c r="F60" s="324">
        <v>0</v>
      </c>
      <c r="G60" s="324">
        <v>0</v>
      </c>
      <c r="H60" s="324">
        <v>0</v>
      </c>
      <c r="I60" s="324">
        <v>0</v>
      </c>
      <c r="J60" s="324"/>
      <c r="K60" s="324">
        <f t="shared" si="9"/>
        <v>0</v>
      </c>
      <c r="L60" s="335"/>
    </row>
    <row r="61" spans="1:12" x14ac:dyDescent="0.2">
      <c r="A61" s="315" t="str">
        <f t="shared" si="0"/>
        <v>Viljandi Kaare Kool</v>
      </c>
      <c r="B61" s="321" t="str">
        <f t="shared" si="4"/>
        <v>55</v>
      </c>
      <c r="C61" s="321" t="str">
        <f t="shared" si="5"/>
        <v>5512</v>
      </c>
      <c r="D61" s="333" t="s">
        <v>19</v>
      </c>
      <c r="E61" s="334" t="s">
        <v>6</v>
      </c>
      <c r="F61" s="324">
        <v>0</v>
      </c>
      <c r="G61" s="324">
        <v>0</v>
      </c>
      <c r="H61" s="324">
        <v>0</v>
      </c>
      <c r="I61" s="324">
        <v>0</v>
      </c>
      <c r="J61" s="324"/>
      <c r="K61" s="324">
        <f t="shared" si="9"/>
        <v>0</v>
      </c>
      <c r="L61" s="335"/>
    </row>
    <row r="62" spans="1:12" x14ac:dyDescent="0.2">
      <c r="A62" s="315" t="str">
        <f t="shared" si="0"/>
        <v>Viljandi Kaare Kool</v>
      </c>
      <c r="B62" s="321" t="str">
        <f t="shared" si="4"/>
        <v>55</v>
      </c>
      <c r="C62" s="321" t="str">
        <f t="shared" si="5"/>
        <v>5512</v>
      </c>
      <c r="D62" s="333" t="s">
        <v>20</v>
      </c>
      <c r="E62" s="334" t="s">
        <v>8</v>
      </c>
      <c r="F62" s="324">
        <v>0</v>
      </c>
      <c r="G62" s="324">
        <v>0</v>
      </c>
      <c r="H62" s="324">
        <v>0</v>
      </c>
      <c r="I62" s="324">
        <v>0</v>
      </c>
      <c r="J62" s="324"/>
      <c r="K62" s="324">
        <f t="shared" si="9"/>
        <v>0</v>
      </c>
      <c r="L62" s="335"/>
    </row>
    <row r="63" spans="1:12" x14ac:dyDescent="0.2">
      <c r="A63" s="315" t="str">
        <f t="shared" si="0"/>
        <v>Viljandi Kaare Kool</v>
      </c>
      <c r="B63" s="321" t="str">
        <f t="shared" si="4"/>
        <v>55</v>
      </c>
      <c r="C63" s="321" t="str">
        <f t="shared" si="5"/>
        <v>5512</v>
      </c>
      <c r="D63" s="333" t="s">
        <v>21</v>
      </c>
      <c r="E63" s="334" t="s">
        <v>10</v>
      </c>
      <c r="F63" s="324">
        <v>0</v>
      </c>
      <c r="G63" s="324">
        <v>0</v>
      </c>
      <c r="H63" s="324">
        <v>0</v>
      </c>
      <c r="I63" s="324">
        <v>0</v>
      </c>
      <c r="J63" s="324"/>
      <c r="K63" s="324">
        <f t="shared" si="9"/>
        <v>0</v>
      </c>
      <c r="L63" s="335"/>
    </row>
    <row r="64" spans="1:12" x14ac:dyDescent="0.2">
      <c r="A64" s="315" t="str">
        <f t="shared" si="0"/>
        <v>Viljandi Kaare Kool</v>
      </c>
      <c r="B64" s="321" t="str">
        <f t="shared" si="4"/>
        <v>55</v>
      </c>
      <c r="C64" s="321" t="str">
        <f t="shared" si="5"/>
        <v>5512</v>
      </c>
      <c r="D64" s="333" t="s">
        <v>22</v>
      </c>
      <c r="E64" s="334" t="s">
        <v>16</v>
      </c>
      <c r="F64" s="324">
        <v>0</v>
      </c>
      <c r="G64" s="324">
        <v>0</v>
      </c>
      <c r="H64" s="324">
        <v>0</v>
      </c>
      <c r="I64" s="324">
        <v>0</v>
      </c>
      <c r="J64" s="324"/>
      <c r="K64" s="324">
        <f t="shared" si="9"/>
        <v>0</v>
      </c>
      <c r="L64" s="335"/>
    </row>
    <row r="65" spans="1:12" x14ac:dyDescent="0.2">
      <c r="A65" s="315" t="str">
        <f t="shared" si="0"/>
        <v>Viljandi Kaare Kool</v>
      </c>
      <c r="B65" s="321"/>
      <c r="C65" s="321"/>
      <c r="D65" s="329" t="s">
        <v>858</v>
      </c>
      <c r="E65" s="330" t="s">
        <v>24</v>
      </c>
      <c r="F65" s="337">
        <f t="shared" ref="F65:J65" si="23">SUM(F66:F71)</f>
        <v>958.99999999999977</v>
      </c>
      <c r="G65" s="337">
        <f t="shared" si="23"/>
        <v>959</v>
      </c>
      <c r="H65" s="337">
        <f t="shared" si="23"/>
        <v>1259</v>
      </c>
      <c r="I65" s="337">
        <f t="shared" si="23"/>
        <v>963.79499999999985</v>
      </c>
      <c r="J65" s="337">
        <f t="shared" si="23"/>
        <v>0</v>
      </c>
      <c r="K65" s="337">
        <f t="shared" si="9"/>
        <v>963.79499999999985</v>
      </c>
      <c r="L65" s="332"/>
    </row>
    <row r="66" spans="1:12" x14ac:dyDescent="0.2">
      <c r="A66" s="315" t="str">
        <f t="shared" si="0"/>
        <v>Viljandi Kaare Kool</v>
      </c>
      <c r="B66" s="321" t="str">
        <f t="shared" si="4"/>
        <v>55</v>
      </c>
      <c r="C66" s="321" t="str">
        <f t="shared" si="5"/>
        <v>5513</v>
      </c>
      <c r="D66" s="333" t="s">
        <v>25</v>
      </c>
      <c r="E66" s="334" t="s">
        <v>26</v>
      </c>
      <c r="F66" s="324">
        <v>0</v>
      </c>
      <c r="G66" s="324">
        <v>0</v>
      </c>
      <c r="H66" s="324">
        <v>0</v>
      </c>
      <c r="I66" s="324">
        <v>0</v>
      </c>
      <c r="J66" s="324"/>
      <c r="K66" s="324">
        <f t="shared" si="9"/>
        <v>0</v>
      </c>
      <c r="L66" s="335"/>
    </row>
    <row r="67" spans="1:12" x14ac:dyDescent="0.2">
      <c r="A67" s="315" t="str">
        <f t="shared" si="0"/>
        <v>Viljandi Kaare Kool</v>
      </c>
      <c r="B67" s="321" t="str">
        <f t="shared" si="4"/>
        <v>55</v>
      </c>
      <c r="C67" s="321" t="str">
        <f t="shared" si="5"/>
        <v>5513</v>
      </c>
      <c r="D67" s="333" t="s">
        <v>27</v>
      </c>
      <c r="E67" s="334" t="s">
        <v>28</v>
      </c>
      <c r="F67" s="324">
        <v>0</v>
      </c>
      <c r="G67" s="324">
        <v>0</v>
      </c>
      <c r="H67" s="324">
        <v>0</v>
      </c>
      <c r="I67" s="324">
        <v>0</v>
      </c>
      <c r="J67" s="324"/>
      <c r="K67" s="324">
        <f t="shared" si="9"/>
        <v>0</v>
      </c>
      <c r="L67" s="335"/>
    </row>
    <row r="68" spans="1:12" x14ac:dyDescent="0.2">
      <c r="A68" s="315" t="str">
        <f t="shared" si="0"/>
        <v>Viljandi Kaare Kool</v>
      </c>
      <c r="B68" s="321" t="str">
        <f t="shared" si="4"/>
        <v>55</v>
      </c>
      <c r="C68" s="321" t="str">
        <f t="shared" si="5"/>
        <v>5513</v>
      </c>
      <c r="D68" s="333" t="s">
        <v>29</v>
      </c>
      <c r="E68" s="334" t="s">
        <v>12</v>
      </c>
      <c r="F68" s="324">
        <v>0</v>
      </c>
      <c r="G68" s="324">
        <v>0</v>
      </c>
      <c r="H68" s="324">
        <v>0</v>
      </c>
      <c r="I68" s="324">
        <v>0</v>
      </c>
      <c r="J68" s="324"/>
      <c r="K68" s="324">
        <f t="shared" si="9"/>
        <v>0</v>
      </c>
      <c r="L68" s="335"/>
    </row>
    <row r="69" spans="1:12" x14ac:dyDescent="0.2">
      <c r="A69" s="315" t="str">
        <f t="shared" si="0"/>
        <v>Viljandi Kaare Kool</v>
      </c>
      <c r="B69" s="321" t="str">
        <f t="shared" si="4"/>
        <v>55</v>
      </c>
      <c r="C69" s="321" t="str">
        <f t="shared" si="5"/>
        <v>5513</v>
      </c>
      <c r="D69" s="333" t="s">
        <v>30</v>
      </c>
      <c r="E69" s="334" t="s">
        <v>14</v>
      </c>
      <c r="F69" s="324">
        <v>0</v>
      </c>
      <c r="G69" s="324">
        <v>0</v>
      </c>
      <c r="H69" s="324">
        <v>300</v>
      </c>
      <c r="I69" s="324">
        <v>0</v>
      </c>
      <c r="J69" s="324"/>
      <c r="K69" s="324">
        <f t="shared" si="9"/>
        <v>0</v>
      </c>
      <c r="L69" s="335"/>
    </row>
    <row r="70" spans="1:12" x14ac:dyDescent="0.2">
      <c r="A70" s="315" t="str">
        <f t="shared" si="0"/>
        <v>Viljandi Kaare Kool</v>
      </c>
      <c r="B70" s="321" t="str">
        <f t="shared" si="4"/>
        <v>55</v>
      </c>
      <c r="C70" s="321" t="str">
        <f t="shared" si="5"/>
        <v>5513</v>
      </c>
      <c r="D70" s="333" t="s">
        <v>31</v>
      </c>
      <c r="E70" s="334" t="s">
        <v>799</v>
      </c>
      <c r="F70" s="324">
        <v>958.99999999999977</v>
      </c>
      <c r="G70" s="324">
        <v>959</v>
      </c>
      <c r="H70" s="324">
        <v>959</v>
      </c>
      <c r="I70" s="324">
        <v>963.79499999999985</v>
      </c>
      <c r="J70" s="324"/>
      <c r="K70" s="324">
        <f t="shared" si="9"/>
        <v>963.79499999999985</v>
      </c>
      <c r="L70" s="335"/>
    </row>
    <row r="71" spans="1:12" x14ac:dyDescent="0.2">
      <c r="A71" s="315" t="str">
        <f t="shared" si="0"/>
        <v>Viljandi Kaare Kool</v>
      </c>
      <c r="B71" s="321" t="str">
        <f t="shared" si="4"/>
        <v>55</v>
      </c>
      <c r="C71" s="321" t="str">
        <f t="shared" si="5"/>
        <v>5513</v>
      </c>
      <c r="D71" s="333" t="s">
        <v>33</v>
      </c>
      <c r="E71" s="334" t="s">
        <v>34</v>
      </c>
      <c r="F71" s="324">
        <v>0</v>
      </c>
      <c r="G71" s="324">
        <v>0</v>
      </c>
      <c r="H71" s="324">
        <v>0</v>
      </c>
      <c r="I71" s="324">
        <v>0</v>
      </c>
      <c r="J71" s="324"/>
      <c r="K71" s="324">
        <f t="shared" si="9"/>
        <v>0</v>
      </c>
      <c r="L71" s="335"/>
    </row>
    <row r="72" spans="1:12" x14ac:dyDescent="0.2">
      <c r="A72" s="315" t="str">
        <f t="shared" si="0"/>
        <v>Viljandi Kaare Kool</v>
      </c>
      <c r="B72" s="321"/>
      <c r="C72" s="321"/>
      <c r="D72" s="329" t="s">
        <v>859</v>
      </c>
      <c r="E72" s="330" t="s">
        <v>36</v>
      </c>
      <c r="F72" s="337">
        <f t="shared" ref="F72:J72" si="24">SUM(F73:F78)</f>
        <v>538.94000000000005</v>
      </c>
      <c r="G72" s="337">
        <f t="shared" si="24"/>
        <v>204.1</v>
      </c>
      <c r="H72" s="337">
        <f t="shared" si="24"/>
        <v>847</v>
      </c>
      <c r="I72" s="337">
        <f t="shared" si="24"/>
        <v>851.2349999999999</v>
      </c>
      <c r="J72" s="337">
        <f t="shared" si="24"/>
        <v>0</v>
      </c>
      <c r="K72" s="337">
        <f t="shared" si="9"/>
        <v>851.2349999999999</v>
      </c>
      <c r="L72" s="332"/>
    </row>
    <row r="73" spans="1:12" x14ac:dyDescent="0.2">
      <c r="A73" s="315" t="str">
        <f t="shared" si="0"/>
        <v>Viljandi Kaare Kool</v>
      </c>
      <c r="B73" s="321" t="str">
        <f t="shared" si="4"/>
        <v>55</v>
      </c>
      <c r="C73" s="321" t="str">
        <f t="shared" si="5"/>
        <v>5514</v>
      </c>
      <c r="D73" s="333" t="s">
        <v>37</v>
      </c>
      <c r="E73" s="334" t="s">
        <v>38</v>
      </c>
      <c r="F73" s="324">
        <v>155.82</v>
      </c>
      <c r="G73" s="324">
        <v>0</v>
      </c>
      <c r="H73" s="324">
        <v>0</v>
      </c>
      <c r="I73" s="324">
        <v>0</v>
      </c>
      <c r="J73" s="324"/>
      <c r="K73" s="324">
        <f t="shared" si="9"/>
        <v>0</v>
      </c>
      <c r="L73" s="335"/>
    </row>
    <row r="74" spans="1:12" x14ac:dyDescent="0.2">
      <c r="A74" s="315" t="str">
        <f t="shared" si="0"/>
        <v>Viljandi Kaare Kool</v>
      </c>
      <c r="B74" s="321" t="str">
        <f t="shared" si="4"/>
        <v>55</v>
      </c>
      <c r="C74" s="321" t="str">
        <f t="shared" si="5"/>
        <v>5514</v>
      </c>
      <c r="D74" s="333" t="s">
        <v>39</v>
      </c>
      <c r="E74" s="334" t="s">
        <v>40</v>
      </c>
      <c r="F74" s="324">
        <v>204.43</v>
      </c>
      <c r="G74" s="324">
        <v>102.78</v>
      </c>
      <c r="H74" s="324">
        <v>320</v>
      </c>
      <c r="I74" s="324">
        <v>321.59999999999997</v>
      </c>
      <c r="J74" s="324"/>
      <c r="K74" s="324">
        <f t="shared" si="9"/>
        <v>321.59999999999997</v>
      </c>
      <c r="L74" s="335"/>
    </row>
    <row r="75" spans="1:12" x14ac:dyDescent="0.2">
      <c r="A75" s="315" t="str">
        <f t="shared" si="0"/>
        <v>Viljandi Kaare Kool</v>
      </c>
      <c r="B75" s="321" t="str">
        <f t="shared" si="4"/>
        <v>55</v>
      </c>
      <c r="C75" s="321" t="str">
        <f t="shared" si="5"/>
        <v>5514</v>
      </c>
      <c r="D75" s="333" t="s">
        <v>41</v>
      </c>
      <c r="E75" s="334" t="s">
        <v>42</v>
      </c>
      <c r="F75" s="324">
        <v>178.69</v>
      </c>
      <c r="G75" s="324">
        <v>101.32</v>
      </c>
      <c r="H75" s="324">
        <v>527</v>
      </c>
      <c r="I75" s="324">
        <v>529.63499999999999</v>
      </c>
      <c r="J75" s="324"/>
      <c r="K75" s="324">
        <f t="shared" si="9"/>
        <v>529.63499999999999</v>
      </c>
      <c r="L75" s="335"/>
    </row>
    <row r="76" spans="1:12" s="303" customFormat="1" x14ac:dyDescent="0.2">
      <c r="A76" s="315" t="str">
        <f t="shared" ref="A76:A152" si="25">+$E$1</f>
        <v>Viljandi Kaare Kool</v>
      </c>
      <c r="B76" s="321" t="str">
        <f t="shared" si="4"/>
        <v>55</v>
      </c>
      <c r="C76" s="321" t="str">
        <f t="shared" si="5"/>
        <v>5514</v>
      </c>
      <c r="D76" s="341" t="s">
        <v>43</v>
      </c>
      <c r="E76" s="342" t="s">
        <v>44</v>
      </c>
      <c r="F76" s="324">
        <v>0</v>
      </c>
      <c r="G76" s="324">
        <v>0</v>
      </c>
      <c r="H76" s="324">
        <v>0</v>
      </c>
      <c r="I76" s="324">
        <v>0</v>
      </c>
      <c r="J76" s="324"/>
      <c r="K76" s="324">
        <f t="shared" si="9"/>
        <v>0</v>
      </c>
      <c r="L76" s="343"/>
    </row>
    <row r="77" spans="1:12" x14ac:dyDescent="0.2">
      <c r="A77" s="315" t="str">
        <f t="shared" si="25"/>
        <v>Viljandi Kaare Kool</v>
      </c>
      <c r="B77" s="321" t="str">
        <f t="shared" ref="B77:B150" si="26">LEFT(D77,2)</f>
        <v>55</v>
      </c>
      <c r="C77" s="321" t="str">
        <f t="shared" ref="C77:C150" si="27">LEFT(D77,4)</f>
        <v>5514</v>
      </c>
      <c r="D77" s="333" t="s">
        <v>45</v>
      </c>
      <c r="E77" s="334" t="s">
        <v>46</v>
      </c>
      <c r="F77" s="324">
        <v>0</v>
      </c>
      <c r="G77" s="324">
        <v>0</v>
      </c>
      <c r="H77" s="324">
        <v>0</v>
      </c>
      <c r="I77" s="324">
        <v>0</v>
      </c>
      <c r="J77" s="324"/>
      <c r="K77" s="324">
        <f t="shared" ref="K77:K113" si="28">SUM(I77:J77)</f>
        <v>0</v>
      </c>
      <c r="L77" s="335"/>
    </row>
    <row r="78" spans="1:12" x14ac:dyDescent="0.2">
      <c r="A78" s="315" t="str">
        <f t="shared" si="25"/>
        <v>Viljandi Kaare Kool</v>
      </c>
      <c r="B78" s="321" t="str">
        <f t="shared" si="26"/>
        <v>55</v>
      </c>
      <c r="C78" s="321" t="str">
        <f t="shared" si="27"/>
        <v>5514</v>
      </c>
      <c r="D78" s="333" t="s">
        <v>47</v>
      </c>
      <c r="E78" s="334" t="s">
        <v>48</v>
      </c>
      <c r="F78" s="324">
        <v>0</v>
      </c>
      <c r="G78" s="324">
        <v>0</v>
      </c>
      <c r="H78" s="324">
        <v>0</v>
      </c>
      <c r="I78" s="324">
        <v>0</v>
      </c>
      <c r="J78" s="324"/>
      <c r="K78" s="324">
        <f t="shared" si="28"/>
        <v>0</v>
      </c>
      <c r="L78" s="335"/>
    </row>
    <row r="79" spans="1:12" x14ac:dyDescent="0.2">
      <c r="A79" s="315" t="str">
        <f t="shared" si="25"/>
        <v>Viljandi Kaare Kool</v>
      </c>
      <c r="B79" s="321"/>
      <c r="C79" s="321"/>
      <c r="D79" s="329" t="s">
        <v>860</v>
      </c>
      <c r="E79" s="330" t="s">
        <v>50</v>
      </c>
      <c r="F79" s="337">
        <f t="shared" ref="F79:J79" si="29">SUM(F80:F85)</f>
        <v>1832.48</v>
      </c>
      <c r="G79" s="337">
        <v>561.76</v>
      </c>
      <c r="H79" s="337">
        <f>SUM(H80:H85)</f>
        <v>662</v>
      </c>
      <c r="I79" s="337">
        <f>SUM(I80:I85)</f>
        <v>665.31</v>
      </c>
      <c r="J79" s="337">
        <f t="shared" si="29"/>
        <v>0</v>
      </c>
      <c r="K79" s="337">
        <f t="shared" si="28"/>
        <v>665.31</v>
      </c>
      <c r="L79" s="332"/>
    </row>
    <row r="80" spans="1:12" x14ac:dyDescent="0.2">
      <c r="A80" s="315" t="str">
        <f t="shared" si="25"/>
        <v>Viljandi Kaare Kool</v>
      </c>
      <c r="B80" s="321" t="str">
        <f t="shared" si="26"/>
        <v>55</v>
      </c>
      <c r="C80" s="321" t="str">
        <f t="shared" si="27"/>
        <v>5515</v>
      </c>
      <c r="D80" s="333" t="s">
        <v>51</v>
      </c>
      <c r="E80" s="334" t="s">
        <v>52</v>
      </c>
      <c r="F80" s="324">
        <v>42</v>
      </c>
      <c r="G80" s="324">
        <v>485</v>
      </c>
      <c r="H80" s="324">
        <v>160</v>
      </c>
      <c r="I80" s="324">
        <v>222.10499999999999</v>
      </c>
      <c r="J80" s="324"/>
      <c r="K80" s="324">
        <f t="shared" si="28"/>
        <v>222.10499999999999</v>
      </c>
      <c r="L80" s="335"/>
    </row>
    <row r="81" spans="1:12" x14ac:dyDescent="0.2">
      <c r="A81" s="315" t="str">
        <f t="shared" si="25"/>
        <v>Viljandi Kaare Kool</v>
      </c>
      <c r="B81" s="321" t="str">
        <f t="shared" si="26"/>
        <v>55</v>
      </c>
      <c r="C81" s="321" t="str">
        <f t="shared" si="27"/>
        <v>5515</v>
      </c>
      <c r="D81" s="333" t="s">
        <v>53</v>
      </c>
      <c r="E81" s="334" t="s">
        <v>54</v>
      </c>
      <c r="F81" s="324">
        <v>324.79000000000002</v>
      </c>
      <c r="G81" s="324">
        <v>0</v>
      </c>
      <c r="H81" s="324">
        <v>441</v>
      </c>
      <c r="I81" s="324">
        <v>443.20499999999993</v>
      </c>
      <c r="J81" s="324"/>
      <c r="K81" s="324">
        <f t="shared" si="28"/>
        <v>443.20499999999993</v>
      </c>
      <c r="L81" s="335"/>
    </row>
    <row r="82" spans="1:12" x14ac:dyDescent="0.2">
      <c r="A82" s="315" t="str">
        <f t="shared" si="25"/>
        <v>Viljandi Kaare Kool</v>
      </c>
      <c r="B82" s="321" t="str">
        <f t="shared" si="26"/>
        <v>55</v>
      </c>
      <c r="C82" s="321" t="str">
        <f t="shared" si="27"/>
        <v>5515</v>
      </c>
      <c r="D82" s="333" t="s">
        <v>70</v>
      </c>
      <c r="E82" s="334" t="s">
        <v>71</v>
      </c>
      <c r="F82" s="324">
        <v>293.69</v>
      </c>
      <c r="G82" s="324">
        <v>76.760000000000005</v>
      </c>
      <c r="H82" s="324">
        <v>61</v>
      </c>
      <c r="I82" s="324">
        <v>0</v>
      </c>
      <c r="J82" s="324"/>
      <c r="K82" s="324">
        <f t="shared" si="28"/>
        <v>0</v>
      </c>
      <c r="L82" s="335"/>
    </row>
    <row r="83" spans="1:12" x14ac:dyDescent="0.2">
      <c r="A83" s="315" t="str">
        <f t="shared" si="25"/>
        <v>Viljandi Kaare Kool</v>
      </c>
      <c r="B83" s="321" t="str">
        <f t="shared" si="26"/>
        <v>55</v>
      </c>
      <c r="C83" s="321" t="str">
        <f t="shared" si="27"/>
        <v>5515</v>
      </c>
      <c r="D83" s="333" t="s">
        <v>72</v>
      </c>
      <c r="E83" s="334" t="s">
        <v>73</v>
      </c>
      <c r="F83" s="324">
        <v>0</v>
      </c>
      <c r="G83" s="324">
        <v>0</v>
      </c>
      <c r="H83" s="324">
        <v>0</v>
      </c>
      <c r="I83" s="324">
        <v>0</v>
      </c>
      <c r="J83" s="324"/>
      <c r="K83" s="324">
        <f t="shared" si="28"/>
        <v>0</v>
      </c>
      <c r="L83" s="335"/>
    </row>
    <row r="84" spans="1:12" x14ac:dyDescent="0.2">
      <c r="A84" s="315" t="str">
        <f t="shared" si="25"/>
        <v>Viljandi Kaare Kool</v>
      </c>
      <c r="B84" s="321" t="str">
        <f t="shared" si="26"/>
        <v>55</v>
      </c>
      <c r="C84" s="321" t="str">
        <f t="shared" si="27"/>
        <v>5515</v>
      </c>
      <c r="D84" s="333" t="s">
        <v>74</v>
      </c>
      <c r="E84" s="334" t="s">
        <v>75</v>
      </c>
      <c r="F84" s="324">
        <v>1172</v>
      </c>
      <c r="G84" s="324">
        <v>0</v>
      </c>
      <c r="H84" s="324">
        <v>0</v>
      </c>
      <c r="I84" s="324">
        <v>0</v>
      </c>
      <c r="J84" s="324"/>
      <c r="K84" s="324">
        <f t="shared" si="28"/>
        <v>0</v>
      </c>
      <c r="L84" s="335"/>
    </row>
    <row r="85" spans="1:12" x14ac:dyDescent="0.2">
      <c r="A85" s="315" t="str">
        <f t="shared" si="25"/>
        <v>Viljandi Kaare Kool</v>
      </c>
      <c r="B85" s="321" t="str">
        <f t="shared" si="26"/>
        <v>55</v>
      </c>
      <c r="C85" s="321" t="str">
        <f t="shared" si="27"/>
        <v>5515</v>
      </c>
      <c r="D85" s="333" t="s">
        <v>76</v>
      </c>
      <c r="E85" s="334" t="s">
        <v>77</v>
      </c>
      <c r="F85" s="324">
        <v>0</v>
      </c>
      <c r="G85" s="324">
        <v>0</v>
      </c>
      <c r="H85" s="324">
        <v>0</v>
      </c>
      <c r="I85" s="324">
        <v>0</v>
      </c>
      <c r="J85" s="324"/>
      <c r="K85" s="324">
        <f t="shared" si="28"/>
        <v>0</v>
      </c>
      <c r="L85" s="335"/>
    </row>
    <row r="86" spans="1:12" x14ac:dyDescent="0.2">
      <c r="A86" s="315" t="str">
        <f t="shared" si="25"/>
        <v>Viljandi Kaare Kool</v>
      </c>
      <c r="B86" s="321" t="str">
        <f t="shared" si="26"/>
        <v>55</v>
      </c>
      <c r="C86" s="321" t="str">
        <f t="shared" si="27"/>
        <v>5516</v>
      </c>
      <c r="D86" s="322" t="s">
        <v>78</v>
      </c>
      <c r="E86" s="344" t="s">
        <v>79</v>
      </c>
      <c r="F86" s="345">
        <v>0</v>
      </c>
      <c r="G86" s="324">
        <v>0</v>
      </c>
      <c r="H86" s="324">
        <v>0</v>
      </c>
      <c r="I86" s="324">
        <v>0</v>
      </c>
      <c r="J86" s="345"/>
      <c r="K86" s="324">
        <f t="shared" si="28"/>
        <v>0</v>
      </c>
      <c r="L86" s="325"/>
    </row>
    <row r="87" spans="1:12" x14ac:dyDescent="0.2">
      <c r="A87" s="315" t="str">
        <f t="shared" si="25"/>
        <v>Viljandi Kaare Kool</v>
      </c>
      <c r="B87" s="321" t="str">
        <f t="shared" si="26"/>
        <v>55</v>
      </c>
      <c r="C87" s="321" t="str">
        <f t="shared" si="27"/>
        <v>5521</v>
      </c>
      <c r="D87" s="322" t="s">
        <v>80</v>
      </c>
      <c r="E87" s="323" t="s">
        <v>81</v>
      </c>
      <c r="F87" s="345">
        <v>0</v>
      </c>
      <c r="G87" s="324">
        <v>0</v>
      </c>
      <c r="H87" s="324">
        <v>0</v>
      </c>
      <c r="I87" s="324">
        <v>0</v>
      </c>
      <c r="J87" s="345"/>
      <c r="K87" s="324">
        <f t="shared" si="28"/>
        <v>0</v>
      </c>
      <c r="L87" s="325"/>
    </row>
    <row r="88" spans="1:12" x14ac:dyDescent="0.2">
      <c r="A88" s="315" t="str">
        <f t="shared" si="25"/>
        <v>Viljandi Kaare Kool</v>
      </c>
      <c r="B88" s="321"/>
      <c r="C88" s="321"/>
      <c r="D88" s="329" t="s">
        <v>861</v>
      </c>
      <c r="E88" s="330" t="s">
        <v>83</v>
      </c>
      <c r="F88" s="337">
        <f t="shared" ref="F88:J88" si="30">SUM(F89:F91)</f>
        <v>550.18000000000006</v>
      </c>
      <c r="G88" s="337">
        <f t="shared" si="30"/>
        <v>552.27</v>
      </c>
      <c r="H88" s="337">
        <f t="shared" si="30"/>
        <v>628.14</v>
      </c>
      <c r="I88" s="337">
        <f t="shared" si="30"/>
        <v>631.28069999999991</v>
      </c>
      <c r="J88" s="337">
        <f t="shared" si="30"/>
        <v>0</v>
      </c>
      <c r="K88" s="337">
        <f t="shared" si="28"/>
        <v>631.28069999999991</v>
      </c>
      <c r="L88" s="332"/>
    </row>
    <row r="89" spans="1:12" x14ac:dyDescent="0.2">
      <c r="A89" s="315" t="str">
        <f t="shared" si="25"/>
        <v>Viljandi Kaare Kool</v>
      </c>
      <c r="B89" s="321" t="str">
        <f t="shared" si="26"/>
        <v>55</v>
      </c>
      <c r="C89" s="321" t="str">
        <f t="shared" si="27"/>
        <v>5522</v>
      </c>
      <c r="D89" s="333" t="s">
        <v>84</v>
      </c>
      <c r="E89" s="334" t="s">
        <v>85</v>
      </c>
      <c r="F89" s="324">
        <v>229.65</v>
      </c>
      <c r="G89" s="324">
        <v>237.24</v>
      </c>
      <c r="H89" s="324">
        <v>245.14000000000001</v>
      </c>
      <c r="I89" s="324">
        <v>246.36569999999998</v>
      </c>
      <c r="J89" s="324"/>
      <c r="K89" s="324">
        <f t="shared" si="28"/>
        <v>246.36569999999998</v>
      </c>
      <c r="L89" s="335"/>
    </row>
    <row r="90" spans="1:12" x14ac:dyDescent="0.2">
      <c r="A90" s="315" t="str">
        <f t="shared" si="25"/>
        <v>Viljandi Kaare Kool</v>
      </c>
      <c r="B90" s="321" t="str">
        <f t="shared" si="26"/>
        <v>55</v>
      </c>
      <c r="C90" s="321" t="str">
        <f t="shared" si="27"/>
        <v>5522</v>
      </c>
      <c r="D90" s="333" t="s">
        <v>86</v>
      </c>
      <c r="E90" s="334" t="s">
        <v>87</v>
      </c>
      <c r="F90" s="324">
        <v>101.56</v>
      </c>
      <c r="G90" s="324">
        <v>127.95</v>
      </c>
      <c r="H90" s="324">
        <v>128</v>
      </c>
      <c r="I90" s="324">
        <v>128.63999999999999</v>
      </c>
      <c r="J90" s="324"/>
      <c r="K90" s="324">
        <f t="shared" si="28"/>
        <v>128.63999999999999</v>
      </c>
      <c r="L90" s="335"/>
    </row>
    <row r="91" spans="1:12" x14ac:dyDescent="0.2">
      <c r="A91" s="315" t="str">
        <f t="shared" si="25"/>
        <v>Viljandi Kaare Kool</v>
      </c>
      <c r="B91" s="321" t="str">
        <f t="shared" si="26"/>
        <v>55</v>
      </c>
      <c r="C91" s="321" t="str">
        <f t="shared" si="27"/>
        <v>5522</v>
      </c>
      <c r="D91" s="333" t="s">
        <v>88</v>
      </c>
      <c r="E91" s="334" t="s">
        <v>89</v>
      </c>
      <c r="F91" s="324">
        <v>218.97000000000003</v>
      </c>
      <c r="G91" s="324">
        <v>187.08</v>
      </c>
      <c r="H91" s="324">
        <v>255</v>
      </c>
      <c r="I91" s="324">
        <v>256.27499999999998</v>
      </c>
      <c r="J91" s="324"/>
      <c r="K91" s="324">
        <f t="shared" si="28"/>
        <v>256.27499999999998</v>
      </c>
      <c r="L91" s="335"/>
    </row>
    <row r="92" spans="1:12" x14ac:dyDescent="0.2">
      <c r="A92" s="315" t="str">
        <f t="shared" si="25"/>
        <v>Viljandi Kaare Kool</v>
      </c>
      <c r="B92" s="321" t="str">
        <f t="shared" si="26"/>
        <v>55</v>
      </c>
      <c r="C92" s="321" t="str">
        <f t="shared" si="27"/>
        <v>5523</v>
      </c>
      <c r="D92" s="322" t="s">
        <v>90</v>
      </c>
      <c r="E92" s="323" t="s">
        <v>91</v>
      </c>
      <c r="F92" s="324">
        <v>0</v>
      </c>
      <c r="G92" s="324">
        <v>0</v>
      </c>
      <c r="H92" s="324">
        <v>0</v>
      </c>
      <c r="I92" s="324">
        <v>0</v>
      </c>
      <c r="J92" s="324"/>
      <c r="K92" s="324">
        <f t="shared" si="28"/>
        <v>0</v>
      </c>
      <c r="L92" s="325"/>
    </row>
    <row r="93" spans="1:12" x14ac:dyDescent="0.2">
      <c r="A93" s="315" t="str">
        <f t="shared" si="25"/>
        <v>Viljandi Kaare Kool</v>
      </c>
      <c r="B93" s="321"/>
      <c r="C93" s="321"/>
      <c r="D93" s="329" t="s">
        <v>862</v>
      </c>
      <c r="E93" s="330" t="s">
        <v>93</v>
      </c>
      <c r="F93" s="337">
        <f>SUM(F94:F98)</f>
        <v>3398.44</v>
      </c>
      <c r="G93" s="337">
        <f t="shared" ref="G93:I93" si="31">SUM(G94:G98)</f>
        <v>4402.8999999999996</v>
      </c>
      <c r="H93" s="337">
        <f t="shared" si="31"/>
        <v>4171</v>
      </c>
      <c r="I93" s="337">
        <f t="shared" si="31"/>
        <v>4175.8950000000004</v>
      </c>
      <c r="J93" s="337">
        <f>SUM(J94:J98)</f>
        <v>0</v>
      </c>
      <c r="K93" s="337">
        <f t="shared" si="28"/>
        <v>4175.8950000000004</v>
      </c>
      <c r="L93" s="332"/>
    </row>
    <row r="94" spans="1:12" x14ac:dyDescent="0.2">
      <c r="A94" s="315" t="str">
        <f t="shared" si="25"/>
        <v>Viljandi Kaare Kool</v>
      </c>
      <c r="B94" s="321" t="str">
        <f t="shared" si="26"/>
        <v>55</v>
      </c>
      <c r="C94" s="321" t="str">
        <f t="shared" si="27"/>
        <v>5524</v>
      </c>
      <c r="D94" s="333" t="s">
        <v>94</v>
      </c>
      <c r="E94" s="334" t="s">
        <v>95</v>
      </c>
      <c r="F94" s="324">
        <v>0</v>
      </c>
      <c r="G94" s="324">
        <v>0</v>
      </c>
      <c r="H94" s="324">
        <v>0</v>
      </c>
      <c r="I94" s="324">
        <v>0</v>
      </c>
      <c r="J94" s="324"/>
      <c r="K94" s="324">
        <f t="shared" si="28"/>
        <v>0</v>
      </c>
      <c r="L94" s="335"/>
    </row>
    <row r="95" spans="1:12" x14ac:dyDescent="0.2">
      <c r="A95" s="315" t="str">
        <f t="shared" si="25"/>
        <v>Viljandi Kaare Kool</v>
      </c>
      <c r="B95" s="321" t="str">
        <f t="shared" si="26"/>
        <v>55</v>
      </c>
      <c r="C95" s="321" t="str">
        <f t="shared" si="27"/>
        <v>5524</v>
      </c>
      <c r="D95" s="333" t="s">
        <v>96</v>
      </c>
      <c r="E95" s="334" t="s">
        <v>97</v>
      </c>
      <c r="F95" s="324">
        <v>694.08</v>
      </c>
      <c r="G95" s="324">
        <v>1366.54</v>
      </c>
      <c r="H95" s="324">
        <v>2234</v>
      </c>
      <c r="I95" s="324">
        <v>2234</v>
      </c>
      <c r="J95" s="324"/>
      <c r="K95" s="324">
        <f t="shared" si="28"/>
        <v>2234</v>
      </c>
      <c r="L95" s="335"/>
    </row>
    <row r="96" spans="1:12" x14ac:dyDescent="0.2">
      <c r="A96" s="315" t="str">
        <f t="shared" si="25"/>
        <v>Viljandi Kaare Kool</v>
      </c>
      <c r="B96" s="321" t="str">
        <f t="shared" si="26"/>
        <v>55</v>
      </c>
      <c r="C96" s="321" t="str">
        <f t="shared" si="27"/>
        <v>5524</v>
      </c>
      <c r="D96" s="333" t="s">
        <v>98</v>
      </c>
      <c r="E96" s="334" t="s">
        <v>99</v>
      </c>
      <c r="F96" s="324">
        <v>1922.04</v>
      </c>
      <c r="G96" s="324">
        <v>2277.37</v>
      </c>
      <c r="H96" s="324">
        <v>979</v>
      </c>
      <c r="I96" s="324">
        <v>983.89499999999987</v>
      </c>
      <c r="J96" s="324"/>
      <c r="K96" s="324">
        <f t="shared" si="28"/>
        <v>983.89499999999987</v>
      </c>
      <c r="L96" s="335"/>
    </row>
    <row r="97" spans="1:12" x14ac:dyDescent="0.2">
      <c r="A97" s="315" t="str">
        <f t="shared" si="25"/>
        <v>Viljandi Kaare Kool</v>
      </c>
      <c r="B97" s="321" t="str">
        <f t="shared" si="26"/>
        <v>55</v>
      </c>
      <c r="C97" s="321" t="str">
        <f t="shared" si="27"/>
        <v>5524</v>
      </c>
      <c r="D97" s="333" t="s">
        <v>100</v>
      </c>
      <c r="E97" s="334" t="s">
        <v>101</v>
      </c>
      <c r="F97" s="324">
        <v>0</v>
      </c>
      <c r="G97" s="324">
        <v>0</v>
      </c>
      <c r="H97" s="324">
        <v>0</v>
      </c>
      <c r="I97" s="324">
        <v>0</v>
      </c>
      <c r="J97" s="324"/>
      <c r="K97" s="324">
        <f t="shared" si="28"/>
        <v>0</v>
      </c>
      <c r="L97" s="335"/>
    </row>
    <row r="98" spans="1:12" x14ac:dyDescent="0.2">
      <c r="A98" s="315" t="str">
        <f t="shared" si="25"/>
        <v>Viljandi Kaare Kool</v>
      </c>
      <c r="B98" s="321" t="str">
        <f t="shared" si="26"/>
        <v>55</v>
      </c>
      <c r="C98" s="321" t="str">
        <f t="shared" si="27"/>
        <v>5524</v>
      </c>
      <c r="D98" s="333" t="s">
        <v>102</v>
      </c>
      <c r="E98" s="334" t="s">
        <v>103</v>
      </c>
      <c r="F98" s="324">
        <v>782.32</v>
      </c>
      <c r="G98" s="324">
        <v>758.99</v>
      </c>
      <c r="H98" s="324">
        <v>958</v>
      </c>
      <c r="I98" s="324">
        <v>958</v>
      </c>
      <c r="J98" s="324"/>
      <c r="K98" s="324">
        <f t="shared" si="28"/>
        <v>958</v>
      </c>
      <c r="L98" s="335"/>
    </row>
    <row r="99" spans="1:12" x14ac:dyDescent="0.2">
      <c r="A99" s="315" t="str">
        <f t="shared" si="25"/>
        <v>Viljandi Kaare Kool</v>
      </c>
      <c r="B99" s="321" t="str">
        <f t="shared" si="26"/>
        <v>55</v>
      </c>
      <c r="C99" s="321" t="str">
        <f t="shared" si="27"/>
        <v>5525</v>
      </c>
      <c r="D99" s="322" t="s">
        <v>104</v>
      </c>
      <c r="E99" s="323" t="s">
        <v>844</v>
      </c>
      <c r="F99" s="345">
        <v>5412.7999999999993</v>
      </c>
      <c r="G99" s="345">
        <v>1791.31</v>
      </c>
      <c r="H99" s="345">
        <v>1992</v>
      </c>
      <c r="I99" s="345">
        <v>1589.9099999999999</v>
      </c>
      <c r="J99" s="345"/>
      <c r="K99" s="345">
        <f t="shared" si="28"/>
        <v>1589.9099999999999</v>
      </c>
      <c r="L99" s="576"/>
    </row>
    <row r="100" spans="1:12" x14ac:dyDescent="0.2">
      <c r="A100" s="315"/>
      <c r="B100" s="321"/>
      <c r="C100" s="321"/>
      <c r="D100" s="329" t="s">
        <v>259</v>
      </c>
      <c r="E100" s="330" t="s">
        <v>1616</v>
      </c>
      <c r="F100" s="337">
        <f>SUM(F101:F102)</f>
        <v>0</v>
      </c>
      <c r="G100" s="337">
        <f t="shared" ref="G100:I100" si="32">SUM(G101:G102)</f>
        <v>0</v>
      </c>
      <c r="H100" s="337">
        <f t="shared" si="32"/>
        <v>0</v>
      </c>
      <c r="I100" s="337">
        <f t="shared" si="32"/>
        <v>0</v>
      </c>
      <c r="J100" s="337">
        <f>SUM(J101:J102)</f>
        <v>0</v>
      </c>
      <c r="K100" s="337">
        <f t="shared" ref="K100" si="33">SUM(K101:K102)</f>
        <v>0</v>
      </c>
      <c r="L100" s="576"/>
    </row>
    <row r="101" spans="1:12" x14ac:dyDescent="0.2">
      <c r="A101" s="315" t="str">
        <f t="shared" si="25"/>
        <v>Viljandi Kaare Kool</v>
      </c>
      <c r="B101" s="321" t="str">
        <f t="shared" si="26"/>
        <v>55</v>
      </c>
      <c r="C101" s="321" t="str">
        <f t="shared" si="27"/>
        <v>5526</v>
      </c>
      <c r="D101" s="627" t="s">
        <v>106</v>
      </c>
      <c r="E101" s="336" t="s">
        <v>107</v>
      </c>
      <c r="F101" s="324">
        <v>0</v>
      </c>
      <c r="G101" s="324">
        <v>0</v>
      </c>
      <c r="H101" s="324">
        <v>0</v>
      </c>
      <c r="I101" s="324">
        <v>0</v>
      </c>
      <c r="J101" s="324"/>
      <c r="K101" s="324">
        <f t="shared" si="28"/>
        <v>0</v>
      </c>
      <c r="L101" s="576"/>
    </row>
    <row r="102" spans="1:12" x14ac:dyDescent="0.2">
      <c r="A102" s="315"/>
      <c r="B102" s="321"/>
      <c r="C102" s="321"/>
      <c r="D102" s="627" t="s">
        <v>1617</v>
      </c>
      <c r="E102" s="336" t="s">
        <v>1657</v>
      </c>
      <c r="F102" s="324">
        <v>0</v>
      </c>
      <c r="G102" s="324">
        <v>0</v>
      </c>
      <c r="H102" s="324">
        <v>0</v>
      </c>
      <c r="I102" s="324">
        <v>0</v>
      </c>
      <c r="J102" s="324"/>
      <c r="K102" s="324">
        <f t="shared" si="28"/>
        <v>0</v>
      </c>
      <c r="L102" s="576"/>
    </row>
    <row r="103" spans="1:12" x14ac:dyDescent="0.2">
      <c r="A103" s="315" t="str">
        <f t="shared" si="25"/>
        <v>Viljandi Kaare Kool</v>
      </c>
      <c r="B103" s="321" t="str">
        <f t="shared" si="26"/>
        <v>55</v>
      </c>
      <c r="C103" s="321" t="str">
        <f t="shared" si="27"/>
        <v>5539</v>
      </c>
      <c r="D103" s="322" t="s">
        <v>108</v>
      </c>
      <c r="E103" s="323" t="s">
        <v>845</v>
      </c>
      <c r="F103" s="345">
        <v>0</v>
      </c>
      <c r="G103" s="345">
        <v>0</v>
      </c>
      <c r="H103" s="345">
        <v>0</v>
      </c>
      <c r="I103" s="345">
        <v>0</v>
      </c>
      <c r="J103" s="345"/>
      <c r="K103" s="345">
        <f t="shared" si="28"/>
        <v>0</v>
      </c>
      <c r="L103" s="576"/>
    </row>
    <row r="104" spans="1:12" x14ac:dyDescent="0.2">
      <c r="A104" s="315" t="str">
        <f t="shared" si="25"/>
        <v>Viljandi Kaare Kool</v>
      </c>
      <c r="B104" s="321" t="str">
        <f t="shared" si="26"/>
        <v>55</v>
      </c>
      <c r="C104" s="321" t="str">
        <f t="shared" si="27"/>
        <v>5540</v>
      </c>
      <c r="D104" s="322" t="s">
        <v>110</v>
      </c>
      <c r="E104" s="323" t="s">
        <v>111</v>
      </c>
      <c r="F104" s="345">
        <v>0</v>
      </c>
      <c r="G104" s="345">
        <v>0</v>
      </c>
      <c r="H104" s="345">
        <v>0</v>
      </c>
      <c r="I104" s="345">
        <v>0</v>
      </c>
      <c r="J104" s="345"/>
      <c r="K104" s="345">
        <f t="shared" si="28"/>
        <v>0</v>
      </c>
      <c r="L104" s="576"/>
    </row>
    <row r="105" spans="1:12" ht="13.5" x14ac:dyDescent="0.25">
      <c r="A105" s="315" t="str">
        <f t="shared" si="25"/>
        <v>Viljandi Kaare Kool</v>
      </c>
      <c r="B105" s="321"/>
      <c r="C105" s="321"/>
      <c r="D105" s="326" t="s">
        <v>189</v>
      </c>
      <c r="E105" s="327" t="s">
        <v>188</v>
      </c>
      <c r="F105" s="319">
        <f>F106+F107</f>
        <v>0</v>
      </c>
      <c r="G105" s="319">
        <f t="shared" ref="G105:I105" si="34">G106+G107</f>
        <v>0</v>
      </c>
      <c r="H105" s="319">
        <f t="shared" si="34"/>
        <v>0</v>
      </c>
      <c r="I105" s="319">
        <f t="shared" si="34"/>
        <v>0</v>
      </c>
      <c r="J105" s="319">
        <f>J106+J107</f>
        <v>0</v>
      </c>
      <c r="K105" s="337">
        <f t="shared" si="28"/>
        <v>0</v>
      </c>
      <c r="L105" s="577"/>
    </row>
    <row r="106" spans="1:12" x14ac:dyDescent="0.2">
      <c r="A106" s="315" t="str">
        <f t="shared" si="25"/>
        <v>Viljandi Kaare Kool</v>
      </c>
      <c r="B106" s="321" t="str">
        <f t="shared" si="26"/>
        <v>60</v>
      </c>
      <c r="C106" s="321" t="str">
        <f t="shared" si="27"/>
        <v>6011</v>
      </c>
      <c r="D106" s="322" t="s">
        <v>112</v>
      </c>
      <c r="E106" s="323" t="s">
        <v>113</v>
      </c>
      <c r="F106" s="345">
        <v>0</v>
      </c>
      <c r="G106" s="324">
        <v>0</v>
      </c>
      <c r="H106" s="324">
        <v>0</v>
      </c>
      <c r="I106" s="324">
        <v>0</v>
      </c>
      <c r="J106" s="345"/>
      <c r="K106" s="324">
        <f t="shared" si="28"/>
        <v>0</v>
      </c>
      <c r="L106" s="576"/>
    </row>
    <row r="107" spans="1:12" x14ac:dyDescent="0.2">
      <c r="A107" s="315" t="str">
        <f t="shared" si="25"/>
        <v>Viljandi Kaare Kool</v>
      </c>
      <c r="B107" s="321" t="str">
        <f t="shared" si="26"/>
        <v>65</v>
      </c>
      <c r="C107" s="321" t="str">
        <f t="shared" si="27"/>
        <v>6502</v>
      </c>
      <c r="D107" s="322" t="s">
        <v>114</v>
      </c>
      <c r="E107" s="323" t="s">
        <v>115</v>
      </c>
      <c r="F107" s="345">
        <v>0</v>
      </c>
      <c r="G107" s="324">
        <v>0</v>
      </c>
      <c r="H107" s="324">
        <v>0</v>
      </c>
      <c r="I107" s="324">
        <v>0</v>
      </c>
      <c r="J107" s="345"/>
      <c r="K107" s="324">
        <f t="shared" si="28"/>
        <v>0</v>
      </c>
      <c r="L107" s="576"/>
    </row>
    <row r="108" spans="1:12" ht="13.5" x14ac:dyDescent="0.25">
      <c r="A108" s="315" t="str">
        <f t="shared" si="25"/>
        <v>Viljandi Kaare Kool</v>
      </c>
      <c r="B108" s="321"/>
      <c r="C108" s="321"/>
      <c r="D108" s="326" t="s">
        <v>181</v>
      </c>
      <c r="E108" s="346" t="s">
        <v>179</v>
      </c>
      <c r="F108" s="319">
        <f>F109+F110+F111</f>
        <v>0</v>
      </c>
      <c r="G108" s="319">
        <f t="shared" ref="G108:I108" si="35">G109+G110+G111</f>
        <v>0</v>
      </c>
      <c r="H108" s="319">
        <f t="shared" si="35"/>
        <v>0</v>
      </c>
      <c r="I108" s="319">
        <f t="shared" si="35"/>
        <v>0</v>
      </c>
      <c r="J108" s="319">
        <f>J109+J110+J111</f>
        <v>0</v>
      </c>
      <c r="K108" s="337">
        <f t="shared" si="28"/>
        <v>0</v>
      </c>
      <c r="L108" s="578"/>
    </row>
    <row r="109" spans="1:12" x14ac:dyDescent="0.2">
      <c r="A109" s="315" t="str">
        <f t="shared" si="25"/>
        <v>Viljandi Kaare Kool</v>
      </c>
      <c r="B109" s="321" t="str">
        <f t="shared" si="26"/>
        <v>15</v>
      </c>
      <c r="C109" s="321" t="str">
        <f t="shared" si="27"/>
        <v>1551</v>
      </c>
      <c r="D109" s="322" t="s">
        <v>116</v>
      </c>
      <c r="E109" s="323" t="s">
        <v>117</v>
      </c>
      <c r="F109" s="324">
        <v>0</v>
      </c>
      <c r="G109" s="324">
        <v>0</v>
      </c>
      <c r="H109" s="324">
        <v>0</v>
      </c>
      <c r="I109" s="324">
        <v>0</v>
      </c>
      <c r="J109" s="324"/>
      <c r="K109" s="324">
        <f t="shared" si="28"/>
        <v>0</v>
      </c>
      <c r="L109" s="576"/>
    </row>
    <row r="110" spans="1:12" x14ac:dyDescent="0.2">
      <c r="A110" s="315" t="str">
        <f t="shared" si="25"/>
        <v>Viljandi Kaare Kool</v>
      </c>
      <c r="B110" s="321" t="str">
        <f t="shared" si="26"/>
        <v>15</v>
      </c>
      <c r="C110" s="321" t="str">
        <f t="shared" si="27"/>
        <v>1554</v>
      </c>
      <c r="D110" s="322" t="s">
        <v>118</v>
      </c>
      <c r="E110" s="323" t="s">
        <v>119</v>
      </c>
      <c r="F110" s="324">
        <v>0</v>
      </c>
      <c r="G110" s="324">
        <v>0</v>
      </c>
      <c r="H110" s="324">
        <v>0</v>
      </c>
      <c r="I110" s="324">
        <v>0</v>
      </c>
      <c r="J110" s="324"/>
      <c r="K110" s="324">
        <f t="shared" si="28"/>
        <v>0</v>
      </c>
      <c r="L110" s="576"/>
    </row>
    <row r="111" spans="1:12" x14ac:dyDescent="0.2">
      <c r="A111" s="315" t="str">
        <f t="shared" si="25"/>
        <v>Viljandi Kaare Kool</v>
      </c>
      <c r="B111" s="321" t="str">
        <f t="shared" si="26"/>
        <v>15</v>
      </c>
      <c r="C111" s="321" t="str">
        <f t="shared" si="27"/>
        <v>1555</v>
      </c>
      <c r="D111" s="322" t="s">
        <v>120</v>
      </c>
      <c r="E111" s="323" t="s">
        <v>125</v>
      </c>
      <c r="F111" s="324">
        <v>0</v>
      </c>
      <c r="G111" s="324">
        <v>0</v>
      </c>
      <c r="H111" s="324">
        <v>0</v>
      </c>
      <c r="I111" s="324">
        <v>0</v>
      </c>
      <c r="J111" s="324"/>
      <c r="K111" s="324">
        <f t="shared" si="28"/>
        <v>0</v>
      </c>
      <c r="L111" s="576"/>
    </row>
    <row r="112" spans="1:12" ht="13.5" x14ac:dyDescent="0.25">
      <c r="A112" s="315" t="str">
        <f t="shared" si="25"/>
        <v>Viljandi Kaare Kool</v>
      </c>
      <c r="B112" s="321" t="str">
        <f t="shared" si="26"/>
        <v/>
      </c>
      <c r="C112" s="321" t="str">
        <f t="shared" si="27"/>
        <v/>
      </c>
      <c r="D112" s="347"/>
      <c r="E112" s="327" t="s">
        <v>182</v>
      </c>
      <c r="F112" s="319">
        <f>F113</f>
        <v>0</v>
      </c>
      <c r="G112" s="319">
        <f t="shared" ref="G112:I112" si="36">G113</f>
        <v>0</v>
      </c>
      <c r="H112" s="319">
        <f t="shared" si="36"/>
        <v>0</v>
      </c>
      <c r="I112" s="319">
        <f t="shared" si="36"/>
        <v>0</v>
      </c>
      <c r="J112" s="319">
        <f>J113</f>
        <v>0</v>
      </c>
      <c r="K112" s="337">
        <f t="shared" si="28"/>
        <v>0</v>
      </c>
      <c r="L112" s="577"/>
    </row>
    <row r="113" spans="1:12" x14ac:dyDescent="0.2">
      <c r="A113" s="315" t="str">
        <f t="shared" si="25"/>
        <v>Viljandi Kaare Kool</v>
      </c>
      <c r="B113" s="321" t="str">
        <f t="shared" si="26"/>
        <v>20</v>
      </c>
      <c r="C113" s="321" t="str">
        <f t="shared" si="27"/>
        <v>2082</v>
      </c>
      <c r="D113" s="322" t="s">
        <v>988</v>
      </c>
      <c r="E113" s="323" t="s">
        <v>127</v>
      </c>
      <c r="F113" s="324">
        <v>0</v>
      </c>
      <c r="G113" s="324">
        <v>0</v>
      </c>
      <c r="H113" s="324">
        <v>0</v>
      </c>
      <c r="I113" s="324">
        <v>0</v>
      </c>
      <c r="J113" s="324"/>
      <c r="K113" s="324">
        <f t="shared" si="28"/>
        <v>0</v>
      </c>
      <c r="L113" s="576"/>
    </row>
    <row r="114" spans="1:12" x14ac:dyDescent="0.2">
      <c r="A114" s="315" t="str">
        <f t="shared" si="25"/>
        <v>Viljandi Kaare Kool</v>
      </c>
      <c r="B114" s="321" t="str">
        <f t="shared" si="26"/>
        <v/>
      </c>
      <c r="C114" s="321" t="str">
        <f t="shared" si="27"/>
        <v/>
      </c>
      <c r="D114" s="348"/>
      <c r="E114" s="349" t="s">
        <v>128</v>
      </c>
      <c r="F114" s="350">
        <f>F4+F5+F6+F7+F8+F10+F17+F18+F19+F20+F21+F22+F26+F31+F41+F44+F48+F59+F65+F72+F79+F86+F87+F88+F92+F93+F99+F100+F103+F104+F106+F107+F108+F112</f>
        <v>312612.95</v>
      </c>
      <c r="G114" s="350">
        <f t="shared" ref="G114:I114" si="37">G4+G5+G6+G7+G8+G10+G17+G18+G19+G20+G21+G22+G26+G31+G41+G44+G48+G59+G65+G72+G79+G86+G87+G88+G92+G93+G99+G100+G103+G104+G106+G107+G108+G112</f>
        <v>303939.78999999998</v>
      </c>
      <c r="H114" s="350">
        <f t="shared" si="37"/>
        <v>331358.8</v>
      </c>
      <c r="I114" s="350">
        <f t="shared" si="37"/>
        <v>329831.82724999997</v>
      </c>
      <c r="J114" s="350">
        <f>J4+J10+J17+J18+J19+J20+J21+J22+J26+J31+J41+J44+J48+J59+J65+J72+J79+J86+J87+J88+J92+J93+J99+J101+J103+J104+J106+J107+J110+J111+J112</f>
        <v>0</v>
      </c>
      <c r="K114" s="350">
        <f t="shared" ref="K114:K152" si="38">+I114+J114</f>
        <v>329831.82724999997</v>
      </c>
      <c r="L114" s="351"/>
    </row>
    <row r="115" spans="1:12" x14ac:dyDescent="0.2">
      <c r="A115" s="315" t="str">
        <f t="shared" si="25"/>
        <v>Viljandi Kaare Kool</v>
      </c>
      <c r="B115" s="321" t="str">
        <f t="shared" si="26"/>
        <v/>
      </c>
      <c r="C115" s="321" t="str">
        <f t="shared" si="27"/>
        <v/>
      </c>
      <c r="D115" s="348"/>
      <c r="E115" s="349"/>
      <c r="F115" s="349"/>
      <c r="G115" s="349"/>
      <c r="H115" s="349"/>
      <c r="I115" s="349"/>
      <c r="J115" s="349"/>
      <c r="K115" s="349"/>
      <c r="L115" s="351"/>
    </row>
    <row r="116" spans="1:12" x14ac:dyDescent="0.2">
      <c r="A116" s="315" t="str">
        <f t="shared" si="25"/>
        <v>Viljandi Kaare Kool</v>
      </c>
      <c r="B116" s="321" t="str">
        <f t="shared" si="26"/>
        <v/>
      </c>
      <c r="C116" s="321" t="str">
        <f t="shared" si="27"/>
        <v/>
      </c>
      <c r="D116" s="348"/>
      <c r="E116" s="349"/>
      <c r="F116" s="349"/>
      <c r="G116" s="349"/>
      <c r="H116" s="349"/>
      <c r="I116" s="349"/>
      <c r="J116" s="349"/>
      <c r="K116" s="349"/>
      <c r="L116" s="351"/>
    </row>
    <row r="117" spans="1:12" x14ac:dyDescent="0.2">
      <c r="A117" s="315" t="str">
        <f t="shared" si="25"/>
        <v>Viljandi Kaare Kool</v>
      </c>
      <c r="B117" s="321" t="str">
        <f t="shared" si="26"/>
        <v/>
      </c>
      <c r="C117" s="321" t="str">
        <f t="shared" si="27"/>
        <v/>
      </c>
      <c r="D117" s="352"/>
      <c r="E117" s="330" t="s">
        <v>129</v>
      </c>
      <c r="F117" s="353">
        <f>F118+F144+F151</f>
        <v>5231.95</v>
      </c>
      <c r="G117" s="353">
        <f t="shared" ref="G117:I117" si="39">G118+G144+G151</f>
        <v>1034.99</v>
      </c>
      <c r="H117" s="353">
        <f t="shared" si="39"/>
        <v>309</v>
      </c>
      <c r="I117" s="353">
        <f t="shared" si="39"/>
        <v>309</v>
      </c>
      <c r="J117" s="353">
        <f>J118+J144+J151</f>
        <v>0</v>
      </c>
      <c r="K117" s="353">
        <f t="shared" si="38"/>
        <v>309</v>
      </c>
      <c r="L117" s="332"/>
    </row>
    <row r="118" spans="1:12" x14ac:dyDescent="0.2">
      <c r="A118" s="315" t="str">
        <f t="shared" si="25"/>
        <v>Viljandi Kaare Kool</v>
      </c>
      <c r="B118" s="321"/>
      <c r="C118" s="321"/>
      <c r="D118" s="352" t="s">
        <v>156</v>
      </c>
      <c r="E118" s="354" t="s">
        <v>130</v>
      </c>
      <c r="F118" s="355">
        <f>SUM(F119:F143)</f>
        <v>1551.9499999999998</v>
      </c>
      <c r="G118" s="355">
        <f t="shared" ref="G118:I118" si="40">SUM(G119:G143)</f>
        <v>734.99</v>
      </c>
      <c r="H118" s="355">
        <f t="shared" si="40"/>
        <v>309</v>
      </c>
      <c r="I118" s="355">
        <f t="shared" si="40"/>
        <v>309</v>
      </c>
      <c r="J118" s="355">
        <f>SUM(J119:J143)</f>
        <v>0</v>
      </c>
      <c r="K118" s="355">
        <f t="shared" si="38"/>
        <v>309</v>
      </c>
      <c r="L118" s="356"/>
    </row>
    <row r="119" spans="1:12" x14ac:dyDescent="0.2">
      <c r="A119" s="315" t="str">
        <f t="shared" si="25"/>
        <v>Viljandi Kaare Kool</v>
      </c>
      <c r="B119" s="321" t="str">
        <f t="shared" si="26"/>
        <v>32</v>
      </c>
      <c r="C119" s="321" t="str">
        <f t="shared" si="27"/>
        <v>3220</v>
      </c>
      <c r="D119" s="333" t="s">
        <v>1589</v>
      </c>
      <c r="E119" s="334" t="s">
        <v>166</v>
      </c>
      <c r="F119" s="324">
        <v>0</v>
      </c>
      <c r="G119" s="324">
        <v>0</v>
      </c>
      <c r="H119" s="324">
        <v>0</v>
      </c>
      <c r="I119" s="324">
        <v>0</v>
      </c>
      <c r="J119" s="324"/>
      <c r="K119" s="324">
        <f t="shared" si="38"/>
        <v>0</v>
      </c>
      <c r="L119" s="335"/>
    </row>
    <row r="120" spans="1:12" x14ac:dyDescent="0.2">
      <c r="A120" s="315" t="str">
        <f t="shared" si="25"/>
        <v>Viljandi Kaare Kool</v>
      </c>
      <c r="B120" s="321" t="str">
        <f t="shared" si="26"/>
        <v>32</v>
      </c>
      <c r="C120" s="321" t="str">
        <f t="shared" si="27"/>
        <v>3220</v>
      </c>
      <c r="D120" s="333" t="s">
        <v>1590</v>
      </c>
      <c r="E120" s="334" t="s">
        <v>838</v>
      </c>
      <c r="F120" s="324">
        <v>0</v>
      </c>
      <c r="G120" s="324">
        <v>0</v>
      </c>
      <c r="H120" s="324">
        <v>0</v>
      </c>
      <c r="I120" s="324">
        <v>0</v>
      </c>
      <c r="J120" s="324"/>
      <c r="K120" s="324">
        <f t="shared" si="38"/>
        <v>0</v>
      </c>
      <c r="L120" s="335"/>
    </row>
    <row r="121" spans="1:12" x14ac:dyDescent="0.2">
      <c r="A121" s="315" t="str">
        <f t="shared" si="25"/>
        <v>Viljandi Kaare Kool</v>
      </c>
      <c r="B121" s="321" t="str">
        <f t="shared" si="26"/>
        <v>32</v>
      </c>
      <c r="C121" s="321" t="str">
        <f t="shared" si="27"/>
        <v>3220</v>
      </c>
      <c r="D121" s="333" t="s">
        <v>1591</v>
      </c>
      <c r="E121" s="334" t="s">
        <v>839</v>
      </c>
      <c r="F121" s="324">
        <v>0</v>
      </c>
      <c r="G121" s="324">
        <v>0</v>
      </c>
      <c r="H121" s="324">
        <v>0</v>
      </c>
      <c r="I121" s="324">
        <v>0</v>
      </c>
      <c r="J121" s="324"/>
      <c r="K121" s="324">
        <f t="shared" si="38"/>
        <v>0</v>
      </c>
      <c r="L121" s="335"/>
    </row>
    <row r="122" spans="1:12" x14ac:dyDescent="0.2">
      <c r="A122" s="315" t="str">
        <f t="shared" si="25"/>
        <v>Viljandi Kaare Kool</v>
      </c>
      <c r="B122" s="321" t="str">
        <f t="shared" si="26"/>
        <v>32</v>
      </c>
      <c r="C122" s="321" t="str">
        <f t="shared" si="27"/>
        <v>3220</v>
      </c>
      <c r="D122" s="333" t="s">
        <v>1592</v>
      </c>
      <c r="E122" s="334" t="s">
        <v>840</v>
      </c>
      <c r="F122" s="324">
        <v>0</v>
      </c>
      <c r="G122" s="324">
        <v>0</v>
      </c>
      <c r="H122" s="324">
        <v>0</v>
      </c>
      <c r="I122" s="324">
        <v>0</v>
      </c>
      <c r="J122" s="324"/>
      <c r="K122" s="324">
        <f t="shared" si="38"/>
        <v>0</v>
      </c>
      <c r="L122" s="335"/>
    </row>
    <row r="123" spans="1:12" x14ac:dyDescent="0.2">
      <c r="A123" s="315" t="str">
        <f t="shared" si="25"/>
        <v>Viljandi Kaare Kool</v>
      </c>
      <c r="B123" s="321" t="str">
        <f t="shared" si="26"/>
        <v>32</v>
      </c>
      <c r="C123" s="321" t="str">
        <f t="shared" si="27"/>
        <v>3220</v>
      </c>
      <c r="D123" s="333" t="s">
        <v>1593</v>
      </c>
      <c r="E123" s="334" t="s">
        <v>841</v>
      </c>
      <c r="F123" s="324">
        <v>0</v>
      </c>
      <c r="G123" s="324">
        <v>0</v>
      </c>
      <c r="H123" s="324">
        <v>0</v>
      </c>
      <c r="I123" s="324">
        <v>0</v>
      </c>
      <c r="J123" s="324"/>
      <c r="K123" s="324">
        <f t="shared" si="38"/>
        <v>0</v>
      </c>
      <c r="L123" s="335"/>
    </row>
    <row r="124" spans="1:12" x14ac:dyDescent="0.2">
      <c r="A124" s="315" t="str">
        <f t="shared" si="25"/>
        <v>Viljandi Kaare Kool</v>
      </c>
      <c r="B124" s="321" t="str">
        <f t="shared" si="26"/>
        <v>32</v>
      </c>
      <c r="C124" s="321" t="str">
        <f t="shared" si="27"/>
        <v>3220</v>
      </c>
      <c r="D124" s="333" t="s">
        <v>1594</v>
      </c>
      <c r="E124" s="334" t="s">
        <v>842</v>
      </c>
      <c r="F124" s="324">
        <v>1422.11</v>
      </c>
      <c r="G124" s="324">
        <v>301.83</v>
      </c>
      <c r="H124" s="324">
        <v>0</v>
      </c>
      <c r="I124" s="324">
        <v>0</v>
      </c>
      <c r="J124" s="324"/>
      <c r="K124" s="324">
        <f t="shared" si="38"/>
        <v>0</v>
      </c>
      <c r="L124" s="335"/>
    </row>
    <row r="125" spans="1:12" x14ac:dyDescent="0.2">
      <c r="A125" s="315" t="str">
        <f t="shared" si="25"/>
        <v>Viljandi Kaare Kool</v>
      </c>
      <c r="B125" s="321" t="str">
        <f t="shared" si="26"/>
        <v>32</v>
      </c>
      <c r="C125" s="321" t="str">
        <f t="shared" si="27"/>
        <v>3220</v>
      </c>
      <c r="D125" s="333" t="s">
        <v>1595</v>
      </c>
      <c r="E125" s="334" t="s">
        <v>843</v>
      </c>
      <c r="F125" s="324">
        <v>129.84</v>
      </c>
      <c r="G125" s="324">
        <v>433.16</v>
      </c>
      <c r="H125" s="324">
        <v>309</v>
      </c>
      <c r="I125" s="324">
        <v>309</v>
      </c>
      <c r="J125" s="324"/>
      <c r="K125" s="324">
        <f t="shared" si="38"/>
        <v>309</v>
      </c>
      <c r="L125" s="335"/>
    </row>
    <row r="126" spans="1:12" x14ac:dyDescent="0.2">
      <c r="A126" s="315" t="str">
        <f t="shared" si="25"/>
        <v>Viljandi Kaare Kool</v>
      </c>
      <c r="B126" s="321" t="str">
        <f t="shared" si="26"/>
        <v>32</v>
      </c>
      <c r="C126" s="321" t="str">
        <f t="shared" si="27"/>
        <v>3221</v>
      </c>
      <c r="D126" s="333" t="s">
        <v>1609</v>
      </c>
      <c r="E126" s="334" t="s">
        <v>969</v>
      </c>
      <c r="F126" s="324">
        <v>0</v>
      </c>
      <c r="G126" s="324">
        <v>0</v>
      </c>
      <c r="H126" s="324">
        <v>0</v>
      </c>
      <c r="I126" s="324">
        <v>0</v>
      </c>
      <c r="J126" s="324"/>
      <c r="K126" s="324">
        <f t="shared" si="38"/>
        <v>0</v>
      </c>
      <c r="L126" s="335"/>
    </row>
    <row r="127" spans="1:12" x14ac:dyDescent="0.2">
      <c r="A127" s="315" t="str">
        <f t="shared" si="25"/>
        <v>Viljandi Kaare Kool</v>
      </c>
      <c r="B127" s="321" t="str">
        <f t="shared" si="26"/>
        <v>32</v>
      </c>
      <c r="C127" s="321" t="str">
        <f t="shared" si="27"/>
        <v>3221</v>
      </c>
      <c r="D127" s="333" t="s">
        <v>1610</v>
      </c>
      <c r="E127" s="334" t="s">
        <v>970</v>
      </c>
      <c r="F127" s="324">
        <v>0</v>
      </c>
      <c r="G127" s="324">
        <v>0</v>
      </c>
      <c r="H127" s="324">
        <v>0</v>
      </c>
      <c r="I127" s="324">
        <v>0</v>
      </c>
      <c r="J127" s="324"/>
      <c r="K127" s="324">
        <f t="shared" si="38"/>
        <v>0</v>
      </c>
      <c r="L127" s="335"/>
    </row>
    <row r="128" spans="1:12" x14ac:dyDescent="0.2">
      <c r="A128" s="315" t="str">
        <f t="shared" si="25"/>
        <v>Viljandi Kaare Kool</v>
      </c>
      <c r="B128" s="321" t="str">
        <f t="shared" si="26"/>
        <v>32</v>
      </c>
      <c r="C128" s="321" t="str">
        <f t="shared" si="27"/>
        <v>3221</v>
      </c>
      <c r="D128" s="333" t="s">
        <v>1611</v>
      </c>
      <c r="E128" s="334" t="s">
        <v>971</v>
      </c>
      <c r="F128" s="324">
        <v>0</v>
      </c>
      <c r="G128" s="324">
        <v>0</v>
      </c>
      <c r="H128" s="324">
        <v>0</v>
      </c>
      <c r="I128" s="324">
        <v>0</v>
      </c>
      <c r="J128" s="324"/>
      <c r="K128" s="324">
        <f t="shared" si="38"/>
        <v>0</v>
      </c>
      <c r="L128" s="335"/>
    </row>
    <row r="129" spans="1:12" x14ac:dyDescent="0.2">
      <c r="A129" s="315" t="str">
        <f t="shared" si="25"/>
        <v>Viljandi Kaare Kool</v>
      </c>
      <c r="B129" s="321" t="str">
        <f t="shared" si="26"/>
        <v>32</v>
      </c>
      <c r="C129" s="321" t="str">
        <f t="shared" si="27"/>
        <v>3221</v>
      </c>
      <c r="D129" s="333" t="s">
        <v>1603</v>
      </c>
      <c r="E129" s="334" t="s">
        <v>972</v>
      </c>
      <c r="F129" s="324">
        <v>0</v>
      </c>
      <c r="G129" s="324">
        <v>0</v>
      </c>
      <c r="H129" s="324">
        <v>0</v>
      </c>
      <c r="I129" s="324">
        <v>0</v>
      </c>
      <c r="J129" s="324"/>
      <c r="K129" s="324">
        <f t="shared" si="38"/>
        <v>0</v>
      </c>
      <c r="L129" s="335"/>
    </row>
    <row r="130" spans="1:12" x14ac:dyDescent="0.2">
      <c r="A130" s="315" t="str">
        <f t="shared" si="25"/>
        <v>Viljandi Kaare Kool</v>
      </c>
      <c r="B130" s="321" t="str">
        <f t="shared" si="26"/>
        <v>32</v>
      </c>
      <c r="C130" s="321" t="str">
        <f t="shared" si="27"/>
        <v>3221</v>
      </c>
      <c r="D130" s="333" t="s">
        <v>1612</v>
      </c>
      <c r="E130" s="334" t="s">
        <v>973</v>
      </c>
      <c r="F130" s="324">
        <v>0</v>
      </c>
      <c r="G130" s="324">
        <v>0</v>
      </c>
      <c r="H130" s="324">
        <v>0</v>
      </c>
      <c r="I130" s="324">
        <v>0</v>
      </c>
      <c r="J130" s="324"/>
      <c r="K130" s="324">
        <f t="shared" si="38"/>
        <v>0</v>
      </c>
      <c r="L130" s="335"/>
    </row>
    <row r="131" spans="1:12" x14ac:dyDescent="0.2">
      <c r="A131" s="315" t="str">
        <f t="shared" si="25"/>
        <v>Viljandi Kaare Kool</v>
      </c>
      <c r="B131" s="321" t="str">
        <f t="shared" si="26"/>
        <v>32</v>
      </c>
      <c r="C131" s="321" t="str">
        <f t="shared" si="27"/>
        <v>3221</v>
      </c>
      <c r="D131" s="333" t="s">
        <v>1613</v>
      </c>
      <c r="E131" s="334" t="s">
        <v>974</v>
      </c>
      <c r="F131" s="324">
        <v>0</v>
      </c>
      <c r="G131" s="324">
        <v>0</v>
      </c>
      <c r="H131" s="324">
        <v>0</v>
      </c>
      <c r="I131" s="324">
        <v>0</v>
      </c>
      <c r="J131" s="324"/>
      <c r="K131" s="324">
        <f t="shared" si="38"/>
        <v>0</v>
      </c>
      <c r="L131" s="335"/>
    </row>
    <row r="132" spans="1:12" x14ac:dyDescent="0.2">
      <c r="A132" s="315" t="str">
        <f t="shared" si="25"/>
        <v>Viljandi Kaare Kool</v>
      </c>
      <c r="B132" s="321" t="str">
        <f t="shared" si="26"/>
        <v>32</v>
      </c>
      <c r="C132" s="321" t="str">
        <f t="shared" si="27"/>
        <v>3221</v>
      </c>
      <c r="D132" s="333" t="s">
        <v>1614</v>
      </c>
      <c r="E132" s="334" t="s">
        <v>975</v>
      </c>
      <c r="F132" s="324">
        <v>0</v>
      </c>
      <c r="G132" s="324">
        <v>0</v>
      </c>
      <c r="H132" s="324">
        <v>0</v>
      </c>
      <c r="I132" s="324">
        <v>0</v>
      </c>
      <c r="J132" s="324"/>
      <c r="K132" s="324">
        <f t="shared" si="38"/>
        <v>0</v>
      </c>
      <c r="L132" s="335"/>
    </row>
    <row r="133" spans="1:12" x14ac:dyDescent="0.2">
      <c r="A133" s="315" t="str">
        <f t="shared" si="25"/>
        <v>Viljandi Kaare Kool</v>
      </c>
      <c r="B133" s="321" t="str">
        <f t="shared" si="26"/>
        <v>32</v>
      </c>
      <c r="C133" s="321" t="str">
        <f t="shared" si="27"/>
        <v>3221</v>
      </c>
      <c r="D133" s="333" t="s">
        <v>1630</v>
      </c>
      <c r="E133" s="334" t="s">
        <v>976</v>
      </c>
      <c r="F133" s="324">
        <v>0</v>
      </c>
      <c r="G133" s="324">
        <v>0</v>
      </c>
      <c r="H133" s="324">
        <v>0</v>
      </c>
      <c r="I133" s="324">
        <v>0</v>
      </c>
      <c r="J133" s="324"/>
      <c r="K133" s="324">
        <f t="shared" si="38"/>
        <v>0</v>
      </c>
      <c r="L133" s="335"/>
    </row>
    <row r="134" spans="1:12" x14ac:dyDescent="0.2">
      <c r="A134" s="315" t="str">
        <f t="shared" si="25"/>
        <v>Viljandi Kaare Kool</v>
      </c>
      <c r="B134" s="321" t="str">
        <f t="shared" si="26"/>
        <v>32</v>
      </c>
      <c r="C134" s="321" t="str">
        <f t="shared" si="27"/>
        <v>3221</v>
      </c>
      <c r="D134" s="333" t="s">
        <v>1604</v>
      </c>
      <c r="E134" s="334" t="s">
        <v>977</v>
      </c>
      <c r="F134" s="324">
        <v>0</v>
      </c>
      <c r="G134" s="324">
        <v>0</v>
      </c>
      <c r="H134" s="324">
        <v>0</v>
      </c>
      <c r="I134" s="324">
        <v>0</v>
      </c>
      <c r="J134" s="324"/>
      <c r="K134" s="324">
        <f t="shared" si="38"/>
        <v>0</v>
      </c>
      <c r="L134" s="335"/>
    </row>
    <row r="135" spans="1:12" x14ac:dyDescent="0.2">
      <c r="A135" s="315" t="str">
        <f t="shared" si="25"/>
        <v>Viljandi Kaare Kool</v>
      </c>
      <c r="B135" s="321" t="str">
        <f t="shared" si="26"/>
        <v>32</v>
      </c>
      <c r="C135" s="321" t="str">
        <f t="shared" si="27"/>
        <v>3222</v>
      </c>
      <c r="D135" s="333" t="s">
        <v>1618</v>
      </c>
      <c r="E135" s="334" t="s">
        <v>984</v>
      </c>
      <c r="F135" s="324">
        <v>0</v>
      </c>
      <c r="G135" s="324">
        <v>0</v>
      </c>
      <c r="H135" s="324">
        <v>0</v>
      </c>
      <c r="I135" s="324">
        <v>0</v>
      </c>
      <c r="J135" s="324"/>
      <c r="K135" s="324">
        <f t="shared" si="38"/>
        <v>0</v>
      </c>
      <c r="L135" s="335"/>
    </row>
    <row r="136" spans="1:12" x14ac:dyDescent="0.2">
      <c r="A136" s="315" t="str">
        <f t="shared" si="25"/>
        <v>Viljandi Kaare Kool</v>
      </c>
      <c r="B136" s="321" t="str">
        <f t="shared" si="26"/>
        <v>32</v>
      </c>
      <c r="C136" s="321" t="str">
        <f t="shared" si="27"/>
        <v>3222</v>
      </c>
      <c r="D136" s="333" t="s">
        <v>1619</v>
      </c>
      <c r="E136" s="334" t="s">
        <v>985</v>
      </c>
      <c r="F136" s="324">
        <v>0</v>
      </c>
      <c r="G136" s="324">
        <v>0</v>
      </c>
      <c r="H136" s="324">
        <v>0</v>
      </c>
      <c r="I136" s="324">
        <v>0</v>
      </c>
      <c r="J136" s="324"/>
      <c r="K136" s="324">
        <f t="shared" si="38"/>
        <v>0</v>
      </c>
      <c r="L136" s="335"/>
    </row>
    <row r="137" spans="1:12" x14ac:dyDescent="0.2">
      <c r="A137" s="315" t="str">
        <f t="shared" si="25"/>
        <v>Viljandi Kaare Kool</v>
      </c>
      <c r="B137" s="321" t="str">
        <f t="shared" si="26"/>
        <v>32</v>
      </c>
      <c r="C137" s="321" t="str">
        <f t="shared" si="27"/>
        <v>3222</v>
      </c>
      <c r="D137" s="333" t="s">
        <v>1615</v>
      </c>
      <c r="E137" s="334" t="s">
        <v>986</v>
      </c>
      <c r="F137" s="324">
        <v>0</v>
      </c>
      <c r="G137" s="324">
        <v>0</v>
      </c>
      <c r="H137" s="324">
        <v>0</v>
      </c>
      <c r="I137" s="324">
        <v>0</v>
      </c>
      <c r="J137" s="324"/>
      <c r="K137" s="324">
        <f t="shared" si="38"/>
        <v>0</v>
      </c>
      <c r="L137" s="335"/>
    </row>
    <row r="138" spans="1:12" x14ac:dyDescent="0.2">
      <c r="A138" s="315" t="str">
        <f t="shared" si="25"/>
        <v>Viljandi Kaare Kool</v>
      </c>
      <c r="B138" s="321" t="str">
        <f t="shared" si="26"/>
        <v>32</v>
      </c>
      <c r="C138" s="321" t="str">
        <f t="shared" si="27"/>
        <v>3222</v>
      </c>
      <c r="D138" s="333" t="s">
        <v>1605</v>
      </c>
      <c r="E138" s="334" t="s">
        <v>986</v>
      </c>
      <c r="F138" s="324">
        <v>0</v>
      </c>
      <c r="G138" s="324">
        <v>0</v>
      </c>
      <c r="H138" s="324">
        <v>0</v>
      </c>
      <c r="I138" s="324">
        <v>0</v>
      </c>
      <c r="J138" s="324"/>
      <c r="K138" s="324">
        <f t="shared" si="38"/>
        <v>0</v>
      </c>
      <c r="L138" s="335"/>
    </row>
    <row r="139" spans="1:12" x14ac:dyDescent="0.2">
      <c r="A139" s="315" t="str">
        <f t="shared" si="25"/>
        <v>Viljandi Kaare Kool</v>
      </c>
      <c r="B139" s="321" t="str">
        <f t="shared" si="26"/>
        <v>32</v>
      </c>
      <c r="C139" s="321" t="str">
        <f t="shared" si="27"/>
        <v>3222</v>
      </c>
      <c r="D139" s="333" t="s">
        <v>1620</v>
      </c>
      <c r="E139" s="334" t="s">
        <v>987</v>
      </c>
      <c r="F139" s="324">
        <v>0</v>
      </c>
      <c r="G139" s="324">
        <v>0</v>
      </c>
      <c r="H139" s="324">
        <v>0</v>
      </c>
      <c r="I139" s="324">
        <v>0</v>
      </c>
      <c r="J139" s="324"/>
      <c r="K139" s="324">
        <f t="shared" si="38"/>
        <v>0</v>
      </c>
      <c r="L139" s="335"/>
    </row>
    <row r="140" spans="1:12" x14ac:dyDescent="0.2">
      <c r="A140" s="315" t="str">
        <f t="shared" si="25"/>
        <v>Viljandi Kaare Kool</v>
      </c>
      <c r="B140" s="321" t="str">
        <f t="shared" si="26"/>
        <v>32</v>
      </c>
      <c r="C140" s="321" t="str">
        <f t="shared" si="27"/>
        <v>3222</v>
      </c>
      <c r="D140" s="333" t="s">
        <v>1606</v>
      </c>
      <c r="E140" s="334" t="s">
        <v>982</v>
      </c>
      <c r="F140" s="324">
        <v>0</v>
      </c>
      <c r="G140" s="324">
        <v>0</v>
      </c>
      <c r="H140" s="324">
        <v>0</v>
      </c>
      <c r="I140" s="324">
        <v>0</v>
      </c>
      <c r="J140" s="324"/>
      <c r="K140" s="324">
        <f t="shared" si="38"/>
        <v>0</v>
      </c>
      <c r="L140" s="335"/>
    </row>
    <row r="141" spans="1:12" x14ac:dyDescent="0.2">
      <c r="A141" s="315" t="str">
        <f t="shared" si="25"/>
        <v>Viljandi Kaare Kool</v>
      </c>
      <c r="B141" s="321" t="str">
        <f t="shared" si="26"/>
        <v>32</v>
      </c>
      <c r="C141" s="321" t="str">
        <f t="shared" si="27"/>
        <v>3224</v>
      </c>
      <c r="D141" s="333" t="s">
        <v>1626</v>
      </c>
      <c r="E141" s="579" t="s">
        <v>966</v>
      </c>
      <c r="F141" s="324">
        <v>0</v>
      </c>
      <c r="G141" s="324">
        <v>0</v>
      </c>
      <c r="H141" s="324">
        <v>0</v>
      </c>
      <c r="I141" s="324">
        <v>0</v>
      </c>
      <c r="J141" s="324"/>
      <c r="K141" s="324">
        <f t="shared" si="38"/>
        <v>0</v>
      </c>
      <c r="L141" s="335"/>
    </row>
    <row r="142" spans="1:12" x14ac:dyDescent="0.2">
      <c r="A142" s="315" t="str">
        <f t="shared" si="25"/>
        <v>Viljandi Kaare Kool</v>
      </c>
      <c r="B142" s="321" t="str">
        <f t="shared" si="26"/>
        <v>32</v>
      </c>
      <c r="C142" s="321" t="str">
        <f t="shared" si="27"/>
        <v>3224</v>
      </c>
      <c r="D142" s="333" t="s">
        <v>1627</v>
      </c>
      <c r="E142" s="579" t="s">
        <v>967</v>
      </c>
      <c r="F142" s="324">
        <v>0</v>
      </c>
      <c r="G142" s="324">
        <v>0</v>
      </c>
      <c r="H142" s="324">
        <v>0</v>
      </c>
      <c r="I142" s="324">
        <v>0</v>
      </c>
      <c r="J142" s="324"/>
      <c r="K142" s="324">
        <f t="shared" si="38"/>
        <v>0</v>
      </c>
      <c r="L142" s="335"/>
    </row>
    <row r="143" spans="1:12" x14ac:dyDescent="0.2">
      <c r="A143" s="315" t="str">
        <f t="shared" si="25"/>
        <v>Viljandi Kaare Kool</v>
      </c>
      <c r="B143" s="321" t="str">
        <f t="shared" si="26"/>
        <v>32</v>
      </c>
      <c r="C143" s="321" t="str">
        <f t="shared" si="27"/>
        <v>3224</v>
      </c>
      <c r="D143" s="333" t="s">
        <v>1628</v>
      </c>
      <c r="E143" s="579" t="s">
        <v>968</v>
      </c>
      <c r="F143" s="324">
        <v>0</v>
      </c>
      <c r="G143" s="324">
        <v>0</v>
      </c>
      <c r="H143" s="324">
        <v>0</v>
      </c>
      <c r="I143" s="324">
        <v>0</v>
      </c>
      <c r="J143" s="324"/>
      <c r="K143" s="324">
        <f t="shared" si="38"/>
        <v>0</v>
      </c>
      <c r="L143" s="335"/>
    </row>
    <row r="144" spans="1:12" x14ac:dyDescent="0.2">
      <c r="A144" s="315" t="str">
        <f t="shared" si="25"/>
        <v>Viljandi Kaare Kool</v>
      </c>
      <c r="B144" s="321"/>
      <c r="C144" s="321"/>
      <c r="D144" s="352" t="s">
        <v>157</v>
      </c>
      <c r="E144" s="354" t="s">
        <v>133</v>
      </c>
      <c r="F144" s="355">
        <f>SUM(F145:F150)</f>
        <v>3680</v>
      </c>
      <c r="G144" s="355">
        <f t="shared" ref="G144:I144" si="41">SUM(G145:G150)</f>
        <v>300</v>
      </c>
      <c r="H144" s="355">
        <f t="shared" si="41"/>
        <v>0</v>
      </c>
      <c r="I144" s="355">
        <f t="shared" si="41"/>
        <v>0</v>
      </c>
      <c r="J144" s="355">
        <f>SUM(J145:J150)</f>
        <v>0</v>
      </c>
      <c r="K144" s="355">
        <f t="shared" si="38"/>
        <v>0</v>
      </c>
      <c r="L144" s="356"/>
    </row>
    <row r="145" spans="1:12" x14ac:dyDescent="0.2">
      <c r="A145" s="315" t="str">
        <f t="shared" si="25"/>
        <v>Viljandi Kaare Kool</v>
      </c>
      <c r="B145" s="321" t="str">
        <f t="shared" si="26"/>
        <v>35</v>
      </c>
      <c r="C145" s="321" t="str">
        <f t="shared" si="27"/>
        <v>3500</v>
      </c>
      <c r="D145" s="333" t="s">
        <v>1596</v>
      </c>
      <c r="E145" s="334" t="s">
        <v>832</v>
      </c>
      <c r="F145" s="324">
        <v>0</v>
      </c>
      <c r="G145" s="324">
        <v>0</v>
      </c>
      <c r="H145" s="324">
        <v>0</v>
      </c>
      <c r="I145" s="324">
        <v>0</v>
      </c>
      <c r="J145" s="324"/>
      <c r="K145" s="324">
        <f t="shared" si="38"/>
        <v>0</v>
      </c>
      <c r="L145" s="335"/>
    </row>
    <row r="146" spans="1:12" x14ac:dyDescent="0.2">
      <c r="A146" s="315" t="str">
        <f t="shared" si="25"/>
        <v>Viljandi Kaare Kool</v>
      </c>
      <c r="B146" s="321" t="str">
        <f t="shared" si="26"/>
        <v>35</v>
      </c>
      <c r="C146" s="321" t="str">
        <f t="shared" si="27"/>
        <v>3500</v>
      </c>
      <c r="D146" s="333" t="s">
        <v>1631</v>
      </c>
      <c r="E146" s="334" t="s">
        <v>833</v>
      </c>
      <c r="F146" s="324">
        <v>0</v>
      </c>
      <c r="G146" s="324">
        <v>0</v>
      </c>
      <c r="H146" s="324">
        <v>0</v>
      </c>
      <c r="I146" s="324">
        <v>0</v>
      </c>
      <c r="J146" s="324"/>
      <c r="K146" s="324">
        <f t="shared" si="38"/>
        <v>0</v>
      </c>
      <c r="L146" s="335"/>
    </row>
    <row r="147" spans="1:12" x14ac:dyDescent="0.2">
      <c r="A147" s="315" t="str">
        <f t="shared" si="25"/>
        <v>Viljandi Kaare Kool</v>
      </c>
      <c r="B147" s="321" t="str">
        <f t="shared" si="26"/>
        <v>35</v>
      </c>
      <c r="C147" s="321" t="str">
        <f t="shared" si="27"/>
        <v>3500</v>
      </c>
      <c r="D147" s="333" t="s">
        <v>1597</v>
      </c>
      <c r="E147" s="334" t="s">
        <v>834</v>
      </c>
      <c r="F147" s="324">
        <v>0</v>
      </c>
      <c r="G147" s="324">
        <v>0</v>
      </c>
      <c r="H147" s="324">
        <v>0</v>
      </c>
      <c r="I147" s="324">
        <v>0</v>
      </c>
      <c r="J147" s="324"/>
      <c r="K147" s="324">
        <f t="shared" si="38"/>
        <v>0</v>
      </c>
      <c r="L147" s="335"/>
    </row>
    <row r="148" spans="1:12" x14ac:dyDescent="0.2">
      <c r="A148" s="315" t="str">
        <f t="shared" si="25"/>
        <v>Viljandi Kaare Kool</v>
      </c>
      <c r="B148" s="321" t="str">
        <f t="shared" si="26"/>
        <v>35</v>
      </c>
      <c r="C148" s="321" t="str">
        <f t="shared" si="27"/>
        <v>3500</v>
      </c>
      <c r="D148" s="333" t="s">
        <v>1598</v>
      </c>
      <c r="E148" s="334" t="s">
        <v>835</v>
      </c>
      <c r="F148" s="324">
        <v>0</v>
      </c>
      <c r="G148" s="324">
        <v>300</v>
      </c>
      <c r="H148" s="324">
        <v>0</v>
      </c>
      <c r="I148" s="324">
        <v>0</v>
      </c>
      <c r="J148" s="324"/>
      <c r="K148" s="324">
        <f t="shared" si="38"/>
        <v>0</v>
      </c>
      <c r="L148" s="335"/>
    </row>
    <row r="149" spans="1:12" x14ac:dyDescent="0.2">
      <c r="A149" s="315" t="str">
        <f t="shared" si="25"/>
        <v>Viljandi Kaare Kool</v>
      </c>
      <c r="B149" s="321" t="str">
        <f t="shared" si="26"/>
        <v>35</v>
      </c>
      <c r="C149" s="321" t="str">
        <f t="shared" si="27"/>
        <v>3500</v>
      </c>
      <c r="D149" s="333" t="s">
        <v>1607</v>
      </c>
      <c r="E149" s="334" t="s">
        <v>836</v>
      </c>
      <c r="F149" s="324">
        <v>0</v>
      </c>
      <c r="G149" s="324">
        <v>0</v>
      </c>
      <c r="H149" s="324">
        <v>0</v>
      </c>
      <c r="I149" s="324">
        <v>0</v>
      </c>
      <c r="J149" s="324"/>
      <c r="K149" s="324">
        <f t="shared" si="38"/>
        <v>0</v>
      </c>
      <c r="L149" s="335"/>
    </row>
    <row r="150" spans="1:12" x14ac:dyDescent="0.2">
      <c r="A150" s="315" t="str">
        <f t="shared" si="25"/>
        <v>Viljandi Kaare Kool</v>
      </c>
      <c r="B150" s="321" t="str">
        <f t="shared" si="26"/>
        <v>35</v>
      </c>
      <c r="C150" s="321" t="str">
        <f t="shared" si="27"/>
        <v>3500</v>
      </c>
      <c r="D150" s="333" t="s">
        <v>1599</v>
      </c>
      <c r="E150" s="334" t="s">
        <v>837</v>
      </c>
      <c r="F150" s="324">
        <v>3680</v>
      </c>
      <c r="G150" s="324">
        <v>0</v>
      </c>
      <c r="H150" s="324">
        <v>0</v>
      </c>
      <c r="I150" s="324">
        <v>0</v>
      </c>
      <c r="J150" s="324"/>
      <c r="K150" s="324">
        <f t="shared" si="38"/>
        <v>0</v>
      </c>
      <c r="L150" s="335"/>
    </row>
    <row r="151" spans="1:12" x14ac:dyDescent="0.2">
      <c r="A151" s="315" t="str">
        <f t="shared" si="25"/>
        <v>Viljandi Kaare Kool</v>
      </c>
      <c r="B151" s="321"/>
      <c r="C151" s="321"/>
      <c r="D151" s="352" t="s">
        <v>158</v>
      </c>
      <c r="E151" s="354" t="s">
        <v>151</v>
      </c>
      <c r="F151" s="355">
        <f>SUM(F152:F152)</f>
        <v>0</v>
      </c>
      <c r="G151" s="355">
        <f t="shared" ref="G151:I151" si="42">SUM(G152:G152)</f>
        <v>0</v>
      </c>
      <c r="H151" s="355">
        <f t="shared" si="42"/>
        <v>0</v>
      </c>
      <c r="I151" s="355">
        <f t="shared" si="42"/>
        <v>0</v>
      </c>
      <c r="J151" s="355">
        <f>SUM(J152:J152)</f>
        <v>0</v>
      </c>
      <c r="K151" s="355">
        <f t="shared" si="38"/>
        <v>0</v>
      </c>
      <c r="L151" s="356"/>
    </row>
    <row r="152" spans="1:12" x14ac:dyDescent="0.2">
      <c r="A152" s="315" t="str">
        <f t="shared" si="25"/>
        <v>Viljandi Kaare Kool</v>
      </c>
      <c r="B152" s="321" t="str">
        <f>LEFT(D152,2)</f>
        <v>38</v>
      </c>
      <c r="C152" s="321" t="str">
        <f>LEFT(D152,4)</f>
        <v>3888</v>
      </c>
      <c r="D152" s="333" t="s">
        <v>1600</v>
      </c>
      <c r="E152" s="334" t="s">
        <v>152</v>
      </c>
      <c r="F152" s="324">
        <v>0</v>
      </c>
      <c r="G152" s="324">
        <v>0</v>
      </c>
      <c r="H152" s="324">
        <v>0</v>
      </c>
      <c r="I152" s="324">
        <v>0</v>
      </c>
      <c r="J152" s="324"/>
      <c r="K152" s="324">
        <f t="shared" si="38"/>
        <v>0</v>
      </c>
      <c r="L152" s="335"/>
    </row>
    <row r="158" spans="1:12" x14ac:dyDescent="0.2">
      <c r="E158" s="305"/>
      <c r="F158" s="305"/>
      <c r="G158" s="305"/>
      <c r="H158" s="305"/>
      <c r="I158" s="305"/>
      <c r="J158" s="305"/>
      <c r="K158" s="305"/>
      <c r="L158" s="310"/>
    </row>
    <row r="166" spans="5:12" x14ac:dyDescent="0.2">
      <c r="E166" s="306"/>
      <c r="F166" s="306"/>
      <c r="G166" s="306"/>
      <c r="H166" s="306"/>
      <c r="I166" s="306"/>
      <c r="J166" s="306"/>
      <c r="K166" s="306"/>
      <c r="L166" s="309"/>
    </row>
    <row r="171" spans="5:12" x14ac:dyDescent="0.2">
      <c r="E171" s="306"/>
      <c r="F171" s="306"/>
      <c r="G171" s="306"/>
      <c r="H171" s="306"/>
      <c r="I171" s="306"/>
      <c r="J171" s="306"/>
      <c r="K171" s="306"/>
      <c r="L171" s="309"/>
    </row>
    <row r="176" spans="5:12" x14ac:dyDescent="0.2">
      <c r="E176" s="304"/>
      <c r="F176" s="304"/>
      <c r="G176" s="304"/>
      <c r="H176" s="304"/>
      <c r="I176" s="304"/>
      <c r="J176" s="304"/>
      <c r="K176" s="304"/>
      <c r="L176" s="309"/>
    </row>
  </sheetData>
  <printOptions gridLines="1"/>
  <pageMargins left="0.39370078740157483" right="0" top="0" bottom="0" header="0" footer="0"/>
  <pageSetup paperSize="9" scale="59" orientation="portrait" r:id="rId1"/>
  <headerFooter alignWithMargins="0">
    <oddFooter>&amp;A</oddFooter>
  </headerFooter>
  <rowBreaks count="1" manualBreakCount="1">
    <brk id="116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176"/>
  <sheetViews>
    <sheetView zoomScaleNormal="100" workbookViewId="0">
      <pane ySplit="2" topLeftCell="A3" activePane="bottomLeft" state="frozen"/>
      <selection activeCell="E70" sqref="E70"/>
      <selection pane="bottomLeft" activeCell="L3" sqref="L3"/>
    </sheetView>
  </sheetViews>
  <sheetFormatPr defaultRowHeight="12.75" x14ac:dyDescent="0.2"/>
  <cols>
    <col min="1" max="1" width="19.85546875" style="298" hidden="1" customWidth="1"/>
    <col min="2" max="2" width="3.28515625" style="298" hidden="1" customWidth="1"/>
    <col min="3" max="3" width="5" style="298" hidden="1" customWidth="1"/>
    <col min="4" max="4" width="10.28515625" style="299" customWidth="1"/>
    <col min="5" max="5" width="45.42578125" style="301" customWidth="1"/>
    <col min="6" max="9" width="10.85546875" style="301" customWidth="1"/>
    <col min="10" max="10" width="12.28515625" style="301" customWidth="1"/>
    <col min="11" max="11" width="10.85546875" style="301" customWidth="1"/>
    <col min="12" max="12" width="43" style="308" customWidth="1"/>
    <col min="13" max="16384" width="9.140625" style="298"/>
  </cols>
  <sheetData>
    <row r="1" spans="1:12" x14ac:dyDescent="0.2">
      <c r="E1" s="300" t="s">
        <v>954</v>
      </c>
      <c r="F1" s="298" t="s">
        <v>1632</v>
      </c>
      <c r="G1" s="300"/>
      <c r="H1" s="300"/>
      <c r="I1" s="300"/>
      <c r="J1" s="300"/>
      <c r="K1" s="300"/>
      <c r="L1" s="307"/>
    </row>
    <row r="2" spans="1:12" ht="54.75" x14ac:dyDescent="0.2">
      <c r="A2" s="358" t="s">
        <v>826</v>
      </c>
      <c r="B2" s="311" t="s">
        <v>827</v>
      </c>
      <c r="C2" s="311" t="s">
        <v>831</v>
      </c>
      <c r="D2" s="357" t="s">
        <v>830</v>
      </c>
      <c r="E2" s="312" t="s">
        <v>828</v>
      </c>
      <c r="F2" s="313" t="s">
        <v>848</v>
      </c>
      <c r="G2" s="313" t="s">
        <v>1553</v>
      </c>
      <c r="H2" s="313" t="s">
        <v>1634</v>
      </c>
      <c r="I2" s="313" t="s">
        <v>1633</v>
      </c>
      <c r="J2" s="656" t="s">
        <v>863</v>
      </c>
      <c r="K2" s="313" t="s">
        <v>1554</v>
      </c>
      <c r="L2" s="657" t="s">
        <v>849</v>
      </c>
    </row>
    <row r="3" spans="1:12" ht="13.5" x14ac:dyDescent="0.25">
      <c r="A3" s="315" t="str">
        <f t="shared" ref="A3:A75" si="0">+$E$1</f>
        <v>Viljandi Kesklinna Kool</v>
      </c>
      <c r="B3" s="311"/>
      <c r="C3" s="311"/>
      <c r="D3" s="316" t="s">
        <v>187</v>
      </c>
      <c r="E3" s="317" t="s">
        <v>180</v>
      </c>
      <c r="F3" s="318">
        <f>SUM(F4:F8)</f>
        <v>0</v>
      </c>
      <c r="G3" s="318">
        <f t="shared" ref="G3:I3" si="1">SUM(G4:G8)</f>
        <v>0</v>
      </c>
      <c r="H3" s="318">
        <f t="shared" si="1"/>
        <v>0</v>
      </c>
      <c r="I3" s="318">
        <f t="shared" si="1"/>
        <v>0</v>
      </c>
      <c r="J3" s="319">
        <f t="shared" ref="J3:K3" si="2">SUM(J4:J8)</f>
        <v>0</v>
      </c>
      <c r="K3" s="319">
        <f t="shared" si="2"/>
        <v>0</v>
      </c>
      <c r="L3" s="320"/>
    </row>
    <row r="4" spans="1:12" x14ac:dyDescent="0.2">
      <c r="A4" s="315" t="str">
        <f t="shared" si="0"/>
        <v>Viljandi Kesklinna Kool</v>
      </c>
      <c r="B4" s="321" t="str">
        <f>LEFT(D4,2)</f>
        <v>41</v>
      </c>
      <c r="C4" s="321" t="str">
        <f>LEFT(D4,4)</f>
        <v>4134</v>
      </c>
      <c r="D4" s="322" t="s">
        <v>1601</v>
      </c>
      <c r="E4" s="323" t="s">
        <v>178</v>
      </c>
      <c r="F4" s="324">
        <v>0</v>
      </c>
      <c r="G4" s="324">
        <v>0</v>
      </c>
      <c r="H4" s="324">
        <v>0</v>
      </c>
      <c r="I4" s="324">
        <v>0</v>
      </c>
      <c r="J4" s="324"/>
      <c r="K4" s="324">
        <f t="shared" ref="K4:K8" si="3">+I4+J4</f>
        <v>0</v>
      </c>
      <c r="L4" s="325"/>
    </row>
    <row r="5" spans="1:12" x14ac:dyDescent="0.2">
      <c r="A5" s="315" t="str">
        <f t="shared" si="0"/>
        <v>Viljandi Kesklinna Kool</v>
      </c>
      <c r="B5" s="321" t="str">
        <f>LEFT(D5,2)</f>
        <v>41</v>
      </c>
      <c r="C5" s="321" t="str">
        <f>LEFT(D5,4)</f>
        <v>4134</v>
      </c>
      <c r="D5" s="322" t="s">
        <v>1608</v>
      </c>
      <c r="E5" s="323" t="s">
        <v>1625</v>
      </c>
      <c r="F5" s="324">
        <v>0</v>
      </c>
      <c r="G5" s="324">
        <v>0</v>
      </c>
      <c r="H5" s="324">
        <v>0</v>
      </c>
      <c r="I5" s="324">
        <v>0</v>
      </c>
      <c r="J5" s="324"/>
      <c r="K5" s="324">
        <f t="shared" si="3"/>
        <v>0</v>
      </c>
      <c r="L5" s="325"/>
    </row>
    <row r="6" spans="1:12" x14ac:dyDescent="0.2">
      <c r="A6" s="315"/>
      <c r="B6" s="321"/>
      <c r="C6" s="321"/>
      <c r="D6" s="322" t="s">
        <v>1131</v>
      </c>
      <c r="E6" s="323" t="s">
        <v>1656</v>
      </c>
      <c r="F6" s="324">
        <v>0</v>
      </c>
      <c r="G6" s="324">
        <v>0</v>
      </c>
      <c r="H6" s="324">
        <v>0</v>
      </c>
      <c r="I6" s="324">
        <v>0</v>
      </c>
      <c r="J6" s="324"/>
      <c r="K6" s="324">
        <f t="shared" si="3"/>
        <v>0</v>
      </c>
      <c r="L6" s="325"/>
    </row>
    <row r="7" spans="1:12" x14ac:dyDescent="0.2">
      <c r="A7" s="315" t="str">
        <f t="shared" si="0"/>
        <v>Viljandi Kesklinna Kool</v>
      </c>
      <c r="B7" s="321" t="str">
        <f t="shared" ref="B7:B76" si="4">LEFT(D7,2)</f>
        <v>45</v>
      </c>
      <c r="C7" s="321" t="str">
        <f t="shared" ref="C7:C76" si="5">LEFT(D7,4)</f>
        <v>4500</v>
      </c>
      <c r="D7" s="322" t="s">
        <v>357</v>
      </c>
      <c r="E7" s="323" t="s">
        <v>358</v>
      </c>
      <c r="F7" s="324">
        <v>0</v>
      </c>
      <c r="G7" s="324">
        <v>0</v>
      </c>
      <c r="H7" s="324">
        <v>0</v>
      </c>
      <c r="I7" s="324">
        <v>0</v>
      </c>
      <c r="J7" s="324"/>
      <c r="K7" s="324">
        <f t="shared" si="3"/>
        <v>0</v>
      </c>
      <c r="L7" s="325"/>
    </row>
    <row r="8" spans="1:12" x14ac:dyDescent="0.2">
      <c r="A8" s="315"/>
      <c r="B8" s="321"/>
      <c r="C8" s="321"/>
      <c r="D8" s="322" t="s">
        <v>1072</v>
      </c>
      <c r="E8" s="323" t="s">
        <v>1651</v>
      </c>
      <c r="F8" s="324">
        <v>0</v>
      </c>
      <c r="G8" s="324">
        <v>0</v>
      </c>
      <c r="H8" s="324">
        <v>0</v>
      </c>
      <c r="I8" s="324">
        <v>0</v>
      </c>
      <c r="J8" s="324"/>
      <c r="K8" s="324">
        <f t="shared" si="3"/>
        <v>0</v>
      </c>
      <c r="L8" s="325"/>
    </row>
    <row r="9" spans="1:12" ht="13.5" x14ac:dyDescent="0.25">
      <c r="A9" s="315" t="str">
        <f t="shared" si="0"/>
        <v>Viljandi Kesklinna Kool</v>
      </c>
      <c r="B9" s="321"/>
      <c r="C9" s="321"/>
      <c r="D9" s="326" t="s">
        <v>184</v>
      </c>
      <c r="E9" s="327" t="s">
        <v>183</v>
      </c>
      <c r="F9" s="319">
        <f t="shared" ref="F9:K9" si="6">F10+F17+F18+F19+F20+F21+F22+F26</f>
        <v>0</v>
      </c>
      <c r="G9" s="319">
        <f t="shared" si="6"/>
        <v>227938.61</v>
      </c>
      <c r="H9" s="319">
        <f t="shared" si="6"/>
        <v>968739.22</v>
      </c>
      <c r="I9" s="319">
        <f t="shared" si="6"/>
        <v>965768.95000000007</v>
      </c>
      <c r="J9" s="319">
        <f t="shared" si="6"/>
        <v>0</v>
      </c>
      <c r="K9" s="319">
        <f t="shared" si="6"/>
        <v>965768.95000000007</v>
      </c>
      <c r="L9" s="328"/>
    </row>
    <row r="10" spans="1:12" ht="25.5" x14ac:dyDescent="0.2">
      <c r="A10" s="315" t="str">
        <f t="shared" si="0"/>
        <v>Viljandi Kesklinna Kool</v>
      </c>
      <c r="B10" s="321"/>
      <c r="C10" s="321"/>
      <c r="D10" s="329" t="s">
        <v>850</v>
      </c>
      <c r="E10" s="330" t="s">
        <v>360</v>
      </c>
      <c r="F10" s="331">
        <f>SUM(F11:F16)</f>
        <v>0</v>
      </c>
      <c r="G10" s="331">
        <f t="shared" ref="G10:I10" si="7">SUM(G11:G16)</f>
        <v>177885.53999999998</v>
      </c>
      <c r="H10" s="331">
        <f t="shared" si="7"/>
        <v>717043</v>
      </c>
      <c r="I10" s="331">
        <f t="shared" si="7"/>
        <v>717043</v>
      </c>
      <c r="J10" s="331">
        <f t="shared" ref="J10" si="8">SUM(J11:J14)</f>
        <v>0</v>
      </c>
      <c r="K10" s="331">
        <f>SUM(K11:K16)</f>
        <v>717043</v>
      </c>
      <c r="L10" s="640" t="s">
        <v>1555</v>
      </c>
    </row>
    <row r="11" spans="1:12" x14ac:dyDescent="0.2">
      <c r="A11" s="315" t="str">
        <f t="shared" si="0"/>
        <v>Viljandi Kesklinna Kool</v>
      </c>
      <c r="B11" s="321" t="str">
        <f t="shared" si="4"/>
        <v>50</v>
      </c>
      <c r="C11" s="321" t="str">
        <f t="shared" si="5"/>
        <v>5002</v>
      </c>
      <c r="D11" s="333" t="s">
        <v>361</v>
      </c>
      <c r="E11" s="334" t="s">
        <v>847</v>
      </c>
      <c r="F11" s="324">
        <v>0</v>
      </c>
      <c r="G11" s="324">
        <v>137585.4</v>
      </c>
      <c r="H11" s="324">
        <v>517139</v>
      </c>
      <c r="I11" s="324">
        <v>517139</v>
      </c>
      <c r="J11" s="324"/>
      <c r="K11" s="324">
        <f>SUM(I11:J11)</f>
        <v>517139</v>
      </c>
      <c r="L11" s="335"/>
    </row>
    <row r="12" spans="1:12" x14ac:dyDescent="0.2">
      <c r="A12" s="315" t="str">
        <f t="shared" si="0"/>
        <v>Viljandi Kesklinna Kool</v>
      </c>
      <c r="B12" s="321" t="str">
        <f t="shared" si="4"/>
        <v>50</v>
      </c>
      <c r="C12" s="321" t="str">
        <f t="shared" si="5"/>
        <v>5002</v>
      </c>
      <c r="D12" s="333" t="s">
        <v>363</v>
      </c>
      <c r="E12" s="334" t="s">
        <v>194</v>
      </c>
      <c r="F12" s="324">
        <v>0</v>
      </c>
      <c r="G12" s="324">
        <v>40300.14</v>
      </c>
      <c r="H12" s="324">
        <v>164416</v>
      </c>
      <c r="I12" s="324">
        <v>164416</v>
      </c>
      <c r="J12" s="324"/>
      <c r="K12" s="324">
        <f t="shared" ref="K12:K76" si="9">SUM(I12:J12)</f>
        <v>164416</v>
      </c>
      <c r="L12" s="335"/>
    </row>
    <row r="13" spans="1:12" x14ac:dyDescent="0.2">
      <c r="A13" s="315" t="str">
        <f t="shared" si="0"/>
        <v>Viljandi Kesklinna Kool</v>
      </c>
      <c r="B13" s="321" t="str">
        <f t="shared" si="4"/>
        <v>50</v>
      </c>
      <c r="C13" s="321" t="str">
        <f t="shared" si="5"/>
        <v>5002</v>
      </c>
      <c r="D13" s="333" t="s">
        <v>365</v>
      </c>
      <c r="E13" s="334" t="s">
        <v>328</v>
      </c>
      <c r="F13" s="324">
        <v>0</v>
      </c>
      <c r="G13" s="324">
        <v>0</v>
      </c>
      <c r="H13" s="324">
        <v>0</v>
      </c>
      <c r="I13" s="324">
        <v>0</v>
      </c>
      <c r="J13" s="324"/>
      <c r="K13" s="324">
        <f t="shared" si="9"/>
        <v>0</v>
      </c>
      <c r="L13" s="335"/>
    </row>
    <row r="14" spans="1:12" x14ac:dyDescent="0.2">
      <c r="A14" s="315" t="str">
        <f t="shared" si="0"/>
        <v>Viljandi Kesklinna Kool</v>
      </c>
      <c r="B14" s="321" t="str">
        <f t="shared" si="4"/>
        <v>50</v>
      </c>
      <c r="C14" s="321" t="str">
        <f t="shared" si="5"/>
        <v>5002</v>
      </c>
      <c r="D14" s="333" t="s">
        <v>367</v>
      </c>
      <c r="E14" s="336" t="s">
        <v>368</v>
      </c>
      <c r="F14" s="324">
        <v>0</v>
      </c>
      <c r="G14" s="324">
        <v>0</v>
      </c>
      <c r="H14" s="324">
        <v>0</v>
      </c>
      <c r="I14" s="324">
        <v>0</v>
      </c>
      <c r="J14" s="324"/>
      <c r="K14" s="324">
        <f t="shared" si="9"/>
        <v>0</v>
      </c>
      <c r="L14" s="325"/>
    </row>
    <row r="15" spans="1:12" x14ac:dyDescent="0.2">
      <c r="A15" s="315"/>
      <c r="B15" s="321"/>
      <c r="C15" s="321"/>
      <c r="D15" s="333" t="s">
        <v>1602</v>
      </c>
      <c r="E15" s="336" t="s">
        <v>1652</v>
      </c>
      <c r="F15" s="324">
        <v>0</v>
      </c>
      <c r="G15" s="324">
        <v>0</v>
      </c>
      <c r="H15" s="324">
        <v>0</v>
      </c>
      <c r="I15" s="324">
        <v>0</v>
      </c>
      <c r="J15" s="324"/>
      <c r="K15" s="324">
        <f t="shared" si="9"/>
        <v>0</v>
      </c>
      <c r="L15" s="325"/>
    </row>
    <row r="16" spans="1:12" x14ac:dyDescent="0.2">
      <c r="A16" s="315"/>
      <c r="B16" s="321"/>
      <c r="C16" s="321"/>
      <c r="D16" s="333" t="s">
        <v>1621</v>
      </c>
      <c r="E16" s="336" t="s">
        <v>1653</v>
      </c>
      <c r="F16" s="324">
        <v>0</v>
      </c>
      <c r="G16" s="324">
        <v>0</v>
      </c>
      <c r="H16" s="324">
        <v>35488</v>
      </c>
      <c r="I16" s="324">
        <v>35488</v>
      </c>
      <c r="J16" s="324"/>
      <c r="K16" s="324">
        <f t="shared" si="9"/>
        <v>35488</v>
      </c>
      <c r="L16" s="325"/>
    </row>
    <row r="17" spans="1:12" x14ac:dyDescent="0.2">
      <c r="A17" s="315" t="str">
        <f t="shared" si="0"/>
        <v>Viljandi Kesklinna Kool</v>
      </c>
      <c r="B17" s="321" t="str">
        <f t="shared" si="4"/>
        <v>50</v>
      </c>
      <c r="C17" s="321" t="str">
        <f t="shared" si="5"/>
        <v>5005</v>
      </c>
      <c r="D17" s="322" t="s">
        <v>369</v>
      </c>
      <c r="E17" s="323" t="s">
        <v>370</v>
      </c>
      <c r="F17" s="324">
        <v>0</v>
      </c>
      <c r="G17" s="324">
        <v>875.3</v>
      </c>
      <c r="H17" s="324">
        <v>2790</v>
      </c>
      <c r="I17" s="324">
        <v>1290</v>
      </c>
      <c r="J17" s="324"/>
      <c r="K17" s="324">
        <f t="shared" si="9"/>
        <v>1290</v>
      </c>
      <c r="L17" s="325"/>
    </row>
    <row r="18" spans="1:12" x14ac:dyDescent="0.2">
      <c r="A18" s="315" t="str">
        <f t="shared" si="0"/>
        <v>Viljandi Kesklinna Kool</v>
      </c>
      <c r="B18" s="321" t="str">
        <f t="shared" si="4"/>
        <v>50</v>
      </c>
      <c r="C18" s="321" t="str">
        <f t="shared" si="5"/>
        <v>5051</v>
      </c>
      <c r="D18" s="322" t="s">
        <v>371</v>
      </c>
      <c r="E18" s="323" t="s">
        <v>202</v>
      </c>
      <c r="F18" s="324">
        <v>0</v>
      </c>
      <c r="G18" s="324">
        <v>1403.6</v>
      </c>
      <c r="H18" s="324">
        <v>2347</v>
      </c>
      <c r="I18" s="324">
        <v>2113</v>
      </c>
      <c r="J18" s="324"/>
      <c r="K18" s="324">
        <f t="shared" si="9"/>
        <v>2113</v>
      </c>
      <c r="L18" s="325"/>
    </row>
    <row r="19" spans="1:12" x14ac:dyDescent="0.2">
      <c r="A19" s="315" t="str">
        <f t="shared" si="0"/>
        <v>Viljandi Kesklinna Kool</v>
      </c>
      <c r="B19" s="321" t="str">
        <f t="shared" si="4"/>
        <v>50</v>
      </c>
      <c r="C19" s="321" t="str">
        <f t="shared" si="5"/>
        <v>5053</v>
      </c>
      <c r="D19" s="322" t="s">
        <v>372</v>
      </c>
      <c r="E19" s="323" t="s">
        <v>373</v>
      </c>
      <c r="F19" s="324">
        <v>0</v>
      </c>
      <c r="G19" s="324">
        <v>0</v>
      </c>
      <c r="H19" s="324">
        <v>0</v>
      </c>
      <c r="I19" s="324">
        <v>0</v>
      </c>
      <c r="J19" s="324"/>
      <c r="K19" s="324">
        <f t="shared" si="9"/>
        <v>0</v>
      </c>
      <c r="L19" s="325"/>
    </row>
    <row r="20" spans="1:12" x14ac:dyDescent="0.2">
      <c r="A20" s="315" t="str">
        <f t="shared" si="0"/>
        <v>Viljandi Kesklinna Kool</v>
      </c>
      <c r="B20" s="321" t="str">
        <f t="shared" si="4"/>
        <v>50</v>
      </c>
      <c r="C20" s="321" t="str">
        <f t="shared" si="5"/>
        <v>5061</v>
      </c>
      <c r="D20" s="322" t="s">
        <v>374</v>
      </c>
      <c r="E20" s="323" t="s">
        <v>375</v>
      </c>
      <c r="F20" s="324">
        <v>0</v>
      </c>
      <c r="G20" s="324">
        <v>478.07</v>
      </c>
      <c r="H20" s="324">
        <v>1104</v>
      </c>
      <c r="I20" s="324">
        <v>883</v>
      </c>
      <c r="J20" s="324"/>
      <c r="K20" s="324">
        <f t="shared" si="9"/>
        <v>883</v>
      </c>
      <c r="L20" s="325"/>
    </row>
    <row r="21" spans="1:12" x14ac:dyDescent="0.2">
      <c r="A21" s="315" t="str">
        <f t="shared" si="0"/>
        <v>Viljandi Kesklinna Kool</v>
      </c>
      <c r="B21" s="321" t="str">
        <f t="shared" si="4"/>
        <v>50</v>
      </c>
      <c r="C21" s="321" t="str">
        <f t="shared" si="5"/>
        <v>5062</v>
      </c>
      <c r="D21" s="322" t="s">
        <v>376</v>
      </c>
      <c r="E21" s="323" t="s">
        <v>377</v>
      </c>
      <c r="F21" s="324">
        <v>0</v>
      </c>
      <c r="G21" s="324">
        <v>304.22000000000003</v>
      </c>
      <c r="H21" s="324">
        <v>712</v>
      </c>
      <c r="I21" s="324">
        <v>562</v>
      </c>
      <c r="J21" s="324"/>
      <c r="K21" s="324">
        <f t="shared" si="9"/>
        <v>562</v>
      </c>
      <c r="L21" s="325"/>
    </row>
    <row r="22" spans="1:12" x14ac:dyDescent="0.2">
      <c r="A22" s="315" t="str">
        <f t="shared" si="0"/>
        <v>Viljandi Kesklinna Kool</v>
      </c>
      <c r="B22" s="321"/>
      <c r="C22" s="321"/>
      <c r="D22" s="329" t="s">
        <v>851</v>
      </c>
      <c r="E22" s="330" t="s">
        <v>379</v>
      </c>
      <c r="F22" s="337">
        <f>SUM(F23:F25)</f>
        <v>0</v>
      </c>
      <c r="G22" s="337">
        <f t="shared" ref="G22:I22" si="10">SUM(G23:G25)</f>
        <v>45080.06</v>
      </c>
      <c r="H22" s="337">
        <f t="shared" si="10"/>
        <v>237544.89</v>
      </c>
      <c r="I22" s="337">
        <f t="shared" si="10"/>
        <v>237049.89</v>
      </c>
      <c r="J22" s="337">
        <f t="shared" ref="J22" si="11">SUM(J23:J24)</f>
        <v>0</v>
      </c>
      <c r="K22" s="337">
        <f>SUM(K23:K25)</f>
        <v>237049.89</v>
      </c>
      <c r="L22" s="332"/>
    </row>
    <row r="23" spans="1:12" x14ac:dyDescent="0.2">
      <c r="A23" s="315" t="str">
        <f t="shared" si="0"/>
        <v>Viljandi Kesklinna Kool</v>
      </c>
      <c r="B23" s="321" t="str">
        <f t="shared" si="4"/>
        <v>50</v>
      </c>
      <c r="C23" s="321" t="str">
        <f t="shared" si="5"/>
        <v>5063</v>
      </c>
      <c r="D23" s="333" t="s">
        <v>380</v>
      </c>
      <c r="E23" s="334" t="s">
        <v>381</v>
      </c>
      <c r="F23" s="324">
        <v>0</v>
      </c>
      <c r="G23" s="324">
        <v>0</v>
      </c>
      <c r="H23" s="324">
        <f>SUM(H11+H15)*0.33</f>
        <v>170655.87</v>
      </c>
      <c r="I23" s="324">
        <f>SUM(I11+I15)*0.33</f>
        <v>170655.87</v>
      </c>
      <c r="J23" s="324"/>
      <c r="K23" s="324">
        <f t="shared" si="9"/>
        <v>170655.87</v>
      </c>
      <c r="L23" s="335"/>
    </row>
    <row r="24" spans="1:12" x14ac:dyDescent="0.2">
      <c r="A24" s="315" t="str">
        <f t="shared" si="0"/>
        <v>Viljandi Kesklinna Kool</v>
      </c>
      <c r="B24" s="321" t="str">
        <f t="shared" si="4"/>
        <v>50</v>
      </c>
      <c r="C24" s="321" t="str">
        <f t="shared" si="5"/>
        <v>5063</v>
      </c>
      <c r="D24" s="333" t="s">
        <v>382</v>
      </c>
      <c r="E24" s="334" t="s">
        <v>383</v>
      </c>
      <c r="F24" s="324">
        <v>0</v>
      </c>
      <c r="G24" s="324">
        <v>45080.06</v>
      </c>
      <c r="H24" s="324">
        <f>SUM(H12+H13+H14+H17)*0.33</f>
        <v>55177.98</v>
      </c>
      <c r="I24" s="324">
        <f>SUM(I12+I13+I14+I17)*0.33</f>
        <v>54682.98</v>
      </c>
      <c r="J24" s="324">
        <f t="shared" ref="J24" si="12">SUM(J10+J17)*0.33</f>
        <v>0</v>
      </c>
      <c r="K24" s="324">
        <f t="shared" si="9"/>
        <v>54682.98</v>
      </c>
      <c r="L24" s="335"/>
    </row>
    <row r="25" spans="1:12" x14ac:dyDescent="0.2">
      <c r="A25" s="315"/>
      <c r="B25" s="321"/>
      <c r="C25" s="321"/>
      <c r="D25" s="333" t="s">
        <v>1622</v>
      </c>
      <c r="E25" s="334" t="s">
        <v>1623</v>
      </c>
      <c r="F25" s="324">
        <v>0</v>
      </c>
      <c r="G25" s="324">
        <v>0</v>
      </c>
      <c r="H25" s="324">
        <f>SUM(H16*0.33)</f>
        <v>11711.04</v>
      </c>
      <c r="I25" s="324">
        <f>SUM(I16*0.33)</f>
        <v>11711.04</v>
      </c>
      <c r="J25" s="324"/>
      <c r="K25" s="324">
        <f t="shared" si="9"/>
        <v>11711.04</v>
      </c>
      <c r="L25" s="335"/>
    </row>
    <row r="26" spans="1:12" x14ac:dyDescent="0.2">
      <c r="A26" s="315" t="str">
        <f t="shared" si="0"/>
        <v>Viljandi Kesklinna Kool</v>
      </c>
      <c r="B26" s="321"/>
      <c r="C26" s="321"/>
      <c r="D26" s="329" t="s">
        <v>852</v>
      </c>
      <c r="E26" s="330" t="s">
        <v>385</v>
      </c>
      <c r="F26" s="337">
        <f>SUM(F27:F29)</f>
        <v>0</v>
      </c>
      <c r="G26" s="337">
        <f t="shared" ref="G26:I26" si="13">SUM(G27:G29)</f>
        <v>1911.82</v>
      </c>
      <c r="H26" s="337">
        <f t="shared" si="13"/>
        <v>7198.3300000000008</v>
      </c>
      <c r="I26" s="337">
        <f t="shared" si="13"/>
        <v>6828.0599999999995</v>
      </c>
      <c r="J26" s="337">
        <f t="shared" ref="J26" si="14">SUM(J27:J28)</f>
        <v>0</v>
      </c>
      <c r="K26" s="337">
        <f>SUM(K27:K29)</f>
        <v>6828.0599999999995</v>
      </c>
      <c r="L26" s="332"/>
    </row>
    <row r="27" spans="1:12" x14ac:dyDescent="0.2">
      <c r="A27" s="315" t="str">
        <f t="shared" si="0"/>
        <v>Viljandi Kesklinna Kool</v>
      </c>
      <c r="B27" s="321" t="str">
        <f t="shared" si="4"/>
        <v>50</v>
      </c>
      <c r="C27" s="321" t="str">
        <f t="shared" si="5"/>
        <v>5064</v>
      </c>
      <c r="D27" s="333" t="s">
        <v>386</v>
      </c>
      <c r="E27" s="334" t="s">
        <v>1654</v>
      </c>
      <c r="F27" s="324">
        <v>0</v>
      </c>
      <c r="G27" s="324">
        <v>0</v>
      </c>
      <c r="H27" s="324">
        <f>SUM(H11+H15)*0.01</f>
        <v>5171.3900000000003</v>
      </c>
      <c r="I27" s="324">
        <v>5171</v>
      </c>
      <c r="J27" s="324"/>
      <c r="K27" s="324">
        <f t="shared" si="9"/>
        <v>5171</v>
      </c>
      <c r="L27" s="335"/>
    </row>
    <row r="28" spans="1:12" x14ac:dyDescent="0.2">
      <c r="A28" s="315" t="str">
        <f t="shared" si="0"/>
        <v>Viljandi Kesklinna Kool</v>
      </c>
      <c r="B28" s="321" t="str">
        <f t="shared" si="4"/>
        <v>50</v>
      </c>
      <c r="C28" s="321" t="str">
        <f t="shared" si="5"/>
        <v>5064</v>
      </c>
      <c r="D28" s="333" t="s">
        <v>388</v>
      </c>
      <c r="E28" s="334" t="s">
        <v>389</v>
      </c>
      <c r="F28" s="324">
        <v>0</v>
      </c>
      <c r="G28" s="324">
        <v>1911.82</v>
      </c>
      <c r="H28" s="324">
        <f>SUM(H12+H13+H14+H17)*0.01</f>
        <v>1672.06</v>
      </c>
      <c r="I28" s="324">
        <f>SUM(I12+I13+I14+I17)*0.01</f>
        <v>1657.06</v>
      </c>
      <c r="J28" s="324">
        <f t="shared" ref="J28" si="15">SUM(J10+J17)*0.01</f>
        <v>0</v>
      </c>
      <c r="K28" s="324">
        <f t="shared" si="9"/>
        <v>1657.06</v>
      </c>
      <c r="L28" s="335"/>
    </row>
    <row r="29" spans="1:12" x14ac:dyDescent="0.2">
      <c r="A29" s="315"/>
      <c r="B29" s="321"/>
      <c r="C29" s="321"/>
      <c r="D29" s="333" t="s">
        <v>1624</v>
      </c>
      <c r="E29" s="334" t="s">
        <v>1655</v>
      </c>
      <c r="F29" s="324">
        <v>0</v>
      </c>
      <c r="G29" s="324">
        <v>0</v>
      </c>
      <c r="H29" s="324">
        <f>SUM(H16*0.01)</f>
        <v>354.88</v>
      </c>
      <c r="I29" s="324">
        <v>0</v>
      </c>
      <c r="J29" s="324"/>
      <c r="K29" s="324">
        <f t="shared" si="9"/>
        <v>0</v>
      </c>
      <c r="L29" s="335"/>
    </row>
    <row r="30" spans="1:12" s="301" customFormat="1" ht="13.5" x14ac:dyDescent="0.25">
      <c r="A30" s="315" t="str">
        <f t="shared" si="0"/>
        <v>Viljandi Kesklinna Kool</v>
      </c>
      <c r="B30" s="321"/>
      <c r="C30" s="321"/>
      <c r="D30" s="326" t="s">
        <v>186</v>
      </c>
      <c r="E30" s="327" t="s">
        <v>185</v>
      </c>
      <c r="F30" s="319">
        <f>F31+F41+F44+F48+F59+F65+F72+F79+F86+F87+F88+F92+F93+F99+F100+F103+F104</f>
        <v>0</v>
      </c>
      <c r="G30" s="319">
        <v>137924.52000000002</v>
      </c>
      <c r="H30" s="319">
        <f t="shared" ref="H30:J30" si="16">H31+H41+H44+H48+H59+H65+H72+H79+H86+H87+H88+H92+H93+H99+H101+H103+H104</f>
        <v>295587.3</v>
      </c>
      <c r="I30" s="319">
        <f t="shared" si="16"/>
        <v>277067.60999999993</v>
      </c>
      <c r="J30" s="319">
        <f t="shared" si="16"/>
        <v>0</v>
      </c>
      <c r="K30" s="319">
        <f t="shared" si="9"/>
        <v>277067.60999999993</v>
      </c>
      <c r="L30" s="328"/>
    </row>
    <row r="31" spans="1:12" ht="13.5" x14ac:dyDescent="0.25">
      <c r="A31" s="315" t="str">
        <f t="shared" si="0"/>
        <v>Viljandi Kesklinna Kool</v>
      </c>
      <c r="B31" s="321"/>
      <c r="C31" s="321"/>
      <c r="D31" s="329" t="s">
        <v>853</v>
      </c>
      <c r="E31" s="330" t="s">
        <v>391</v>
      </c>
      <c r="F31" s="337">
        <f t="shared" ref="F31:J31" si="17">SUM(F32:F40)</f>
        <v>0</v>
      </c>
      <c r="G31" s="337">
        <f t="shared" si="17"/>
        <v>6140.86</v>
      </c>
      <c r="H31" s="337">
        <f t="shared" si="17"/>
        <v>12480</v>
      </c>
      <c r="I31" s="337">
        <f t="shared" si="17"/>
        <v>10874.099999999999</v>
      </c>
      <c r="J31" s="337">
        <f t="shared" si="17"/>
        <v>0</v>
      </c>
      <c r="K31" s="319">
        <f t="shared" si="9"/>
        <v>10874.099999999999</v>
      </c>
      <c r="L31" s="332"/>
    </row>
    <row r="32" spans="1:12" x14ac:dyDescent="0.2">
      <c r="A32" s="315" t="str">
        <f t="shared" si="0"/>
        <v>Viljandi Kesklinna Kool</v>
      </c>
      <c r="B32" s="321" t="str">
        <f t="shared" si="4"/>
        <v>55</v>
      </c>
      <c r="C32" s="321" t="str">
        <f t="shared" si="5"/>
        <v>5500</v>
      </c>
      <c r="D32" s="333" t="s">
        <v>392</v>
      </c>
      <c r="E32" s="334" t="s">
        <v>393</v>
      </c>
      <c r="F32" s="324">
        <v>0</v>
      </c>
      <c r="G32" s="324">
        <v>663.45</v>
      </c>
      <c r="H32" s="324">
        <v>1920</v>
      </c>
      <c r="I32" s="324">
        <v>1929.6</v>
      </c>
      <c r="J32" s="324"/>
      <c r="K32" s="324">
        <f t="shared" si="9"/>
        <v>1929.6</v>
      </c>
      <c r="L32" s="335"/>
    </row>
    <row r="33" spans="1:12" x14ac:dyDescent="0.2">
      <c r="A33" s="315" t="str">
        <f t="shared" si="0"/>
        <v>Viljandi Kesklinna Kool</v>
      </c>
      <c r="B33" s="321" t="str">
        <f t="shared" si="4"/>
        <v>55</v>
      </c>
      <c r="C33" s="321" t="str">
        <f t="shared" si="5"/>
        <v>5500</v>
      </c>
      <c r="D33" s="333" t="s">
        <v>394</v>
      </c>
      <c r="E33" s="334" t="s">
        <v>395</v>
      </c>
      <c r="F33" s="324">
        <v>0</v>
      </c>
      <c r="G33" s="324">
        <v>494.58</v>
      </c>
      <c r="H33" s="324">
        <v>2960</v>
      </c>
      <c r="I33" s="324">
        <v>964.8</v>
      </c>
      <c r="J33" s="324"/>
      <c r="K33" s="324">
        <f t="shared" si="9"/>
        <v>964.8</v>
      </c>
      <c r="L33" s="335"/>
    </row>
    <row r="34" spans="1:12" x14ac:dyDescent="0.2">
      <c r="A34" s="315" t="str">
        <f t="shared" si="0"/>
        <v>Viljandi Kesklinna Kool</v>
      </c>
      <c r="B34" s="321" t="str">
        <f t="shared" si="4"/>
        <v>55</v>
      </c>
      <c r="C34" s="321" t="str">
        <f t="shared" si="5"/>
        <v>5500</v>
      </c>
      <c r="D34" s="333" t="s">
        <v>396</v>
      </c>
      <c r="E34" s="334" t="s">
        <v>397</v>
      </c>
      <c r="F34" s="324">
        <v>0</v>
      </c>
      <c r="G34" s="324">
        <v>447.66</v>
      </c>
      <c r="H34" s="324">
        <v>1470</v>
      </c>
      <c r="I34" s="324">
        <v>1477.35</v>
      </c>
      <c r="J34" s="324"/>
      <c r="K34" s="324">
        <f t="shared" si="9"/>
        <v>1477.35</v>
      </c>
      <c r="L34" s="335"/>
    </row>
    <row r="35" spans="1:12" x14ac:dyDescent="0.2">
      <c r="A35" s="315" t="str">
        <f t="shared" si="0"/>
        <v>Viljandi Kesklinna Kool</v>
      </c>
      <c r="B35" s="321" t="str">
        <f t="shared" si="4"/>
        <v>55</v>
      </c>
      <c r="C35" s="321" t="str">
        <f t="shared" si="5"/>
        <v>5500</v>
      </c>
      <c r="D35" s="333" t="s">
        <v>398</v>
      </c>
      <c r="E35" s="334" t="s">
        <v>399</v>
      </c>
      <c r="F35" s="324">
        <v>0</v>
      </c>
      <c r="G35" s="324">
        <v>730.14</v>
      </c>
      <c r="H35" s="324">
        <v>2110</v>
      </c>
      <c r="I35" s="324">
        <v>2120.5499999999997</v>
      </c>
      <c r="J35" s="324"/>
      <c r="K35" s="324">
        <f t="shared" si="9"/>
        <v>2120.5499999999997</v>
      </c>
      <c r="L35" s="335"/>
    </row>
    <row r="36" spans="1:12" x14ac:dyDescent="0.2">
      <c r="A36" s="315" t="str">
        <f t="shared" si="0"/>
        <v>Viljandi Kesklinna Kool</v>
      </c>
      <c r="B36" s="321" t="str">
        <f t="shared" si="4"/>
        <v>55</v>
      </c>
      <c r="C36" s="321" t="str">
        <f t="shared" si="5"/>
        <v>5500</v>
      </c>
      <c r="D36" s="333" t="s">
        <v>400</v>
      </c>
      <c r="E36" s="334" t="s">
        <v>401</v>
      </c>
      <c r="F36" s="324">
        <v>0</v>
      </c>
      <c r="G36" s="324">
        <v>18.34</v>
      </c>
      <c r="H36" s="324">
        <v>190</v>
      </c>
      <c r="I36" s="324">
        <v>190.95</v>
      </c>
      <c r="J36" s="324"/>
      <c r="K36" s="324">
        <f t="shared" si="9"/>
        <v>190.95</v>
      </c>
      <c r="L36" s="335"/>
    </row>
    <row r="37" spans="1:12" x14ac:dyDescent="0.2">
      <c r="A37" s="315" t="str">
        <f t="shared" si="0"/>
        <v>Viljandi Kesklinna Kool</v>
      </c>
      <c r="B37" s="321" t="str">
        <f t="shared" si="4"/>
        <v>55</v>
      </c>
      <c r="C37" s="321" t="str">
        <f t="shared" si="5"/>
        <v>5500</v>
      </c>
      <c r="D37" s="333" t="s">
        <v>402</v>
      </c>
      <c r="E37" s="334" t="s">
        <v>403</v>
      </c>
      <c r="F37" s="324">
        <v>0</v>
      </c>
      <c r="G37" s="324">
        <v>2526.23</v>
      </c>
      <c r="H37" s="324">
        <v>2935</v>
      </c>
      <c r="I37" s="324">
        <v>3291.3749999999995</v>
      </c>
      <c r="J37" s="324"/>
      <c r="K37" s="324">
        <f t="shared" si="9"/>
        <v>3291.3749999999995</v>
      </c>
      <c r="L37" s="335"/>
    </row>
    <row r="38" spans="1:12" x14ac:dyDescent="0.2">
      <c r="A38" s="315" t="str">
        <f t="shared" si="0"/>
        <v>Viljandi Kesklinna Kool</v>
      </c>
      <c r="B38" s="321" t="str">
        <f t="shared" si="4"/>
        <v>55</v>
      </c>
      <c r="C38" s="321" t="str">
        <f t="shared" si="5"/>
        <v>5500</v>
      </c>
      <c r="D38" s="333" t="s">
        <v>404</v>
      </c>
      <c r="E38" s="334" t="s">
        <v>405</v>
      </c>
      <c r="F38" s="324">
        <v>0</v>
      </c>
      <c r="G38" s="324">
        <v>0</v>
      </c>
      <c r="H38" s="324">
        <v>385</v>
      </c>
      <c r="I38" s="324">
        <v>386.92499999999995</v>
      </c>
      <c r="J38" s="324"/>
      <c r="K38" s="324">
        <f t="shared" si="9"/>
        <v>386.92499999999995</v>
      </c>
      <c r="L38" s="335"/>
    </row>
    <row r="39" spans="1:12" x14ac:dyDescent="0.2">
      <c r="A39" s="315" t="str">
        <f t="shared" si="0"/>
        <v>Viljandi Kesklinna Kool</v>
      </c>
      <c r="B39" s="321" t="str">
        <f t="shared" si="4"/>
        <v>55</v>
      </c>
      <c r="C39" s="321" t="str">
        <f t="shared" si="5"/>
        <v>5500</v>
      </c>
      <c r="D39" s="333" t="s">
        <v>406</v>
      </c>
      <c r="E39" s="334" t="s">
        <v>846</v>
      </c>
      <c r="F39" s="324">
        <v>0</v>
      </c>
      <c r="G39" s="324">
        <v>204.34</v>
      </c>
      <c r="H39" s="324">
        <v>320</v>
      </c>
      <c r="I39" s="324">
        <v>321.59999999999997</v>
      </c>
      <c r="J39" s="324"/>
      <c r="K39" s="324">
        <f t="shared" si="9"/>
        <v>321.59999999999997</v>
      </c>
      <c r="L39" s="335"/>
    </row>
    <row r="40" spans="1:12" x14ac:dyDescent="0.2">
      <c r="A40" s="315" t="str">
        <f t="shared" si="0"/>
        <v>Viljandi Kesklinna Kool</v>
      </c>
      <c r="B40" s="321" t="str">
        <f t="shared" si="4"/>
        <v>55</v>
      </c>
      <c r="C40" s="321" t="str">
        <f t="shared" si="5"/>
        <v>5500</v>
      </c>
      <c r="D40" s="333" t="s">
        <v>408</v>
      </c>
      <c r="E40" s="334" t="s">
        <v>409</v>
      </c>
      <c r="F40" s="324">
        <v>0</v>
      </c>
      <c r="G40" s="324">
        <v>1056.1199999999999</v>
      </c>
      <c r="H40" s="324">
        <v>190</v>
      </c>
      <c r="I40" s="324">
        <v>190.95</v>
      </c>
      <c r="J40" s="324"/>
      <c r="K40" s="324">
        <f t="shared" si="9"/>
        <v>190.95</v>
      </c>
      <c r="L40" s="335"/>
    </row>
    <row r="41" spans="1:12" x14ac:dyDescent="0.2">
      <c r="A41" s="315" t="str">
        <f t="shared" si="0"/>
        <v>Viljandi Kesklinna Kool</v>
      </c>
      <c r="B41" s="321"/>
      <c r="C41" s="321"/>
      <c r="D41" s="329" t="s">
        <v>854</v>
      </c>
      <c r="E41" s="330" t="s">
        <v>411</v>
      </c>
      <c r="F41" s="337">
        <f t="shared" ref="F41:J41" si="18">SUM(F42:F43)</f>
        <v>0</v>
      </c>
      <c r="G41" s="337">
        <v>2300</v>
      </c>
      <c r="H41" s="337">
        <f>SUM(H42:H43)</f>
        <v>350</v>
      </c>
      <c r="I41" s="337">
        <f>SUM(I42:I43)</f>
        <v>351.74999999999994</v>
      </c>
      <c r="J41" s="337">
        <f t="shared" si="18"/>
        <v>0</v>
      </c>
      <c r="K41" s="337">
        <f t="shared" si="9"/>
        <v>351.74999999999994</v>
      </c>
      <c r="L41" s="332"/>
    </row>
    <row r="42" spans="1:12" x14ac:dyDescent="0.2">
      <c r="A42" s="315" t="str">
        <f t="shared" si="0"/>
        <v>Viljandi Kesklinna Kool</v>
      </c>
      <c r="B42" s="321" t="str">
        <f t="shared" si="4"/>
        <v>55</v>
      </c>
      <c r="C42" s="321" t="str">
        <f t="shared" si="5"/>
        <v>5503</v>
      </c>
      <c r="D42" s="333" t="s">
        <v>412</v>
      </c>
      <c r="E42" s="334" t="s">
        <v>413</v>
      </c>
      <c r="F42" s="324">
        <v>0</v>
      </c>
      <c r="G42" s="324">
        <v>0</v>
      </c>
      <c r="H42" s="324">
        <v>350</v>
      </c>
      <c r="I42" s="324">
        <v>351.74999999999994</v>
      </c>
      <c r="J42" s="324"/>
      <c r="K42" s="324">
        <f t="shared" si="9"/>
        <v>351.74999999999994</v>
      </c>
      <c r="L42" s="335"/>
    </row>
    <row r="43" spans="1:12" x14ac:dyDescent="0.2">
      <c r="A43" s="315" t="str">
        <f t="shared" si="0"/>
        <v>Viljandi Kesklinna Kool</v>
      </c>
      <c r="B43" s="321" t="str">
        <f t="shared" si="4"/>
        <v>55</v>
      </c>
      <c r="C43" s="321" t="str">
        <f t="shared" si="5"/>
        <v>5503</v>
      </c>
      <c r="D43" s="333" t="s">
        <v>414</v>
      </c>
      <c r="E43" s="334" t="s">
        <v>415</v>
      </c>
      <c r="F43" s="324">
        <v>0</v>
      </c>
      <c r="G43" s="324">
        <v>2300</v>
      </c>
      <c r="H43" s="324">
        <v>0</v>
      </c>
      <c r="I43" s="324">
        <v>0</v>
      </c>
      <c r="J43" s="324"/>
      <c r="K43" s="324">
        <f t="shared" si="9"/>
        <v>0</v>
      </c>
      <c r="L43" s="335"/>
    </row>
    <row r="44" spans="1:12" x14ac:dyDescent="0.2">
      <c r="A44" s="315" t="str">
        <f t="shared" si="0"/>
        <v>Viljandi Kesklinna Kool</v>
      </c>
      <c r="B44" s="321"/>
      <c r="C44" s="321"/>
      <c r="D44" s="329" t="s">
        <v>855</v>
      </c>
      <c r="E44" s="330" t="s">
        <v>417</v>
      </c>
      <c r="F44" s="337">
        <f t="shared" ref="F44:J44" si="19">SUM(F45:F47)</f>
        <v>0</v>
      </c>
      <c r="G44" s="337">
        <f t="shared" si="19"/>
        <v>7512.08</v>
      </c>
      <c r="H44" s="337">
        <f t="shared" si="19"/>
        <v>8350</v>
      </c>
      <c r="I44" s="337">
        <f t="shared" si="19"/>
        <v>8354.7250000000004</v>
      </c>
      <c r="J44" s="337">
        <f t="shared" si="19"/>
        <v>0</v>
      </c>
      <c r="K44" s="337">
        <f t="shared" si="9"/>
        <v>8354.7250000000004</v>
      </c>
      <c r="L44" s="332"/>
    </row>
    <row r="45" spans="1:12" x14ac:dyDescent="0.2">
      <c r="A45" s="315" t="str">
        <f t="shared" si="0"/>
        <v>Viljandi Kesklinna Kool</v>
      </c>
      <c r="B45" s="321" t="str">
        <f t="shared" si="4"/>
        <v>55</v>
      </c>
      <c r="C45" s="321" t="str">
        <f t="shared" si="5"/>
        <v>5504</v>
      </c>
      <c r="D45" s="333" t="s">
        <v>418</v>
      </c>
      <c r="E45" s="334" t="s">
        <v>419</v>
      </c>
      <c r="F45" s="324">
        <v>0</v>
      </c>
      <c r="G45" s="324">
        <v>108</v>
      </c>
      <c r="H45" s="324">
        <v>945</v>
      </c>
      <c r="I45" s="324">
        <v>949.72499999999991</v>
      </c>
      <c r="J45" s="324"/>
      <c r="K45" s="324">
        <f t="shared" si="9"/>
        <v>949.72499999999991</v>
      </c>
      <c r="L45" s="335"/>
    </row>
    <row r="46" spans="1:12" x14ac:dyDescent="0.2">
      <c r="A46" s="315" t="str">
        <f t="shared" si="0"/>
        <v>Viljandi Kesklinna Kool</v>
      </c>
      <c r="B46" s="321" t="str">
        <f t="shared" si="4"/>
        <v>55</v>
      </c>
      <c r="C46" s="321" t="str">
        <f t="shared" si="5"/>
        <v>5504</v>
      </c>
      <c r="D46" s="333" t="s">
        <v>420</v>
      </c>
      <c r="E46" s="334" t="s">
        <v>421</v>
      </c>
      <c r="F46" s="324">
        <v>0</v>
      </c>
      <c r="G46" s="324">
        <v>7113.22</v>
      </c>
      <c r="H46" s="324">
        <v>7405</v>
      </c>
      <c r="I46" s="324">
        <v>7405</v>
      </c>
      <c r="J46" s="324"/>
      <c r="K46" s="324">
        <f t="shared" si="9"/>
        <v>7405</v>
      </c>
      <c r="L46" s="335"/>
    </row>
    <row r="47" spans="1:12" x14ac:dyDescent="0.2">
      <c r="A47" s="315" t="str">
        <f t="shared" si="0"/>
        <v>Viljandi Kesklinna Kool</v>
      </c>
      <c r="B47" s="321" t="str">
        <f t="shared" si="4"/>
        <v>55</v>
      </c>
      <c r="C47" s="321" t="str">
        <f t="shared" si="5"/>
        <v>5504</v>
      </c>
      <c r="D47" s="333" t="s">
        <v>422</v>
      </c>
      <c r="E47" s="334" t="s">
        <v>423</v>
      </c>
      <c r="F47" s="324">
        <v>0</v>
      </c>
      <c r="G47" s="324">
        <v>290.86</v>
      </c>
      <c r="H47" s="324">
        <v>0</v>
      </c>
      <c r="I47" s="324">
        <v>0</v>
      </c>
      <c r="J47" s="324"/>
      <c r="K47" s="324">
        <f t="shared" si="9"/>
        <v>0</v>
      </c>
      <c r="L47" s="335"/>
    </row>
    <row r="48" spans="1:12" x14ac:dyDescent="0.2">
      <c r="A48" s="315" t="str">
        <f t="shared" si="0"/>
        <v>Viljandi Kesklinna Kool</v>
      </c>
      <c r="B48" s="321"/>
      <c r="C48" s="321"/>
      <c r="D48" s="329" t="s">
        <v>856</v>
      </c>
      <c r="E48" s="330" t="s">
        <v>425</v>
      </c>
      <c r="F48" s="337">
        <f>SUM(F49:F58)</f>
        <v>0</v>
      </c>
      <c r="G48" s="337">
        <f t="shared" ref="G48:I48" si="20">SUM(G49:G58)</f>
        <v>63722.75</v>
      </c>
      <c r="H48" s="337">
        <f t="shared" si="20"/>
        <v>184643.3</v>
      </c>
      <c r="I48" s="337">
        <f t="shared" si="20"/>
        <v>177001.47500000001</v>
      </c>
      <c r="J48" s="337">
        <f>SUM(J50:J58)</f>
        <v>0</v>
      </c>
      <c r="K48" s="337">
        <f t="shared" si="9"/>
        <v>177001.47500000001</v>
      </c>
      <c r="L48" s="332"/>
    </row>
    <row r="49" spans="1:12" x14ac:dyDescent="0.2">
      <c r="A49" s="315" t="str">
        <f t="shared" si="0"/>
        <v>Viljandi Kesklinna Kool</v>
      </c>
      <c r="B49" s="321" t="str">
        <f t="shared" si="4"/>
        <v>55</v>
      </c>
      <c r="C49" s="321" t="str">
        <f t="shared" si="5"/>
        <v>5511</v>
      </c>
      <c r="D49" s="338" t="s">
        <v>253</v>
      </c>
      <c r="E49" s="339" t="s">
        <v>254</v>
      </c>
      <c r="F49" s="324">
        <v>0</v>
      </c>
      <c r="G49" s="324">
        <v>42</v>
      </c>
      <c r="H49" s="324">
        <v>1220</v>
      </c>
      <c r="I49" s="324">
        <v>1226.0999999999999</v>
      </c>
      <c r="J49" s="324"/>
      <c r="K49" s="324">
        <f t="shared" si="9"/>
        <v>1226.0999999999999</v>
      </c>
      <c r="L49" s="340"/>
    </row>
    <row r="50" spans="1:12" x14ac:dyDescent="0.2">
      <c r="A50" s="315" t="str">
        <f t="shared" si="0"/>
        <v>Viljandi Kesklinna Kool</v>
      </c>
      <c r="B50" s="321" t="str">
        <f t="shared" si="4"/>
        <v>55</v>
      </c>
      <c r="C50" s="321" t="str">
        <f t="shared" si="5"/>
        <v>5511</v>
      </c>
      <c r="D50" s="333" t="s">
        <v>426</v>
      </c>
      <c r="E50" s="334" t="s">
        <v>427</v>
      </c>
      <c r="F50" s="324">
        <v>0</v>
      </c>
      <c r="G50" s="324">
        <v>15990.71</v>
      </c>
      <c r="H50" s="324">
        <v>66854</v>
      </c>
      <c r="I50" s="324">
        <v>66854</v>
      </c>
      <c r="J50" s="324"/>
      <c r="K50" s="324">
        <f t="shared" si="9"/>
        <v>66854</v>
      </c>
      <c r="L50" s="335"/>
    </row>
    <row r="51" spans="1:12" x14ac:dyDescent="0.2">
      <c r="A51" s="315" t="str">
        <f t="shared" si="0"/>
        <v>Viljandi Kesklinna Kool</v>
      </c>
      <c r="B51" s="321" t="str">
        <f t="shared" si="4"/>
        <v>55</v>
      </c>
      <c r="C51" s="321" t="str">
        <f t="shared" si="5"/>
        <v>5511</v>
      </c>
      <c r="D51" s="333" t="s">
        <v>428</v>
      </c>
      <c r="E51" s="334" t="s">
        <v>2</v>
      </c>
      <c r="F51" s="324">
        <v>0</v>
      </c>
      <c r="G51" s="324">
        <v>8480.68</v>
      </c>
      <c r="H51" s="324">
        <v>27320</v>
      </c>
      <c r="I51" s="324">
        <v>28139.600000000002</v>
      </c>
      <c r="J51" s="324"/>
      <c r="K51" s="324">
        <f t="shared" si="9"/>
        <v>28139.600000000002</v>
      </c>
      <c r="L51" s="335"/>
    </row>
    <row r="52" spans="1:12" x14ac:dyDescent="0.2">
      <c r="A52" s="315" t="str">
        <f t="shared" si="0"/>
        <v>Viljandi Kesklinna Kool</v>
      </c>
      <c r="B52" s="321" t="str">
        <f t="shared" si="4"/>
        <v>55</v>
      </c>
      <c r="C52" s="321" t="str">
        <f t="shared" si="5"/>
        <v>5511</v>
      </c>
      <c r="D52" s="333" t="s">
        <v>3</v>
      </c>
      <c r="E52" s="334" t="s">
        <v>4</v>
      </c>
      <c r="F52" s="324">
        <v>0</v>
      </c>
      <c r="G52" s="324">
        <v>810.73</v>
      </c>
      <c r="H52" s="324">
        <v>3503.3</v>
      </c>
      <c r="I52" s="324">
        <v>3321.5249999999996</v>
      </c>
      <c r="J52" s="324"/>
      <c r="K52" s="324">
        <f t="shared" si="9"/>
        <v>3321.5249999999996</v>
      </c>
      <c r="L52" s="335"/>
    </row>
    <row r="53" spans="1:12" x14ac:dyDescent="0.2">
      <c r="A53" s="315" t="str">
        <f t="shared" si="0"/>
        <v>Viljandi Kesklinna Kool</v>
      </c>
      <c r="B53" s="321" t="str">
        <f t="shared" si="4"/>
        <v>55</v>
      </c>
      <c r="C53" s="321" t="str">
        <f t="shared" si="5"/>
        <v>5511</v>
      </c>
      <c r="D53" s="333" t="s">
        <v>5</v>
      </c>
      <c r="E53" s="334" t="s">
        <v>6</v>
      </c>
      <c r="F53" s="324">
        <v>0</v>
      </c>
      <c r="G53" s="324">
        <v>25347.58</v>
      </c>
      <c r="H53" s="324">
        <v>50330</v>
      </c>
      <c r="I53" s="324">
        <v>50581.649999999994</v>
      </c>
      <c r="J53" s="324"/>
      <c r="K53" s="324">
        <f t="shared" si="9"/>
        <v>50581.649999999994</v>
      </c>
      <c r="L53" s="335"/>
    </row>
    <row r="54" spans="1:12" x14ac:dyDescent="0.2">
      <c r="A54" s="315" t="str">
        <f t="shared" si="0"/>
        <v>Viljandi Kesklinna Kool</v>
      </c>
      <c r="B54" s="321" t="str">
        <f t="shared" si="4"/>
        <v>55</v>
      </c>
      <c r="C54" s="321" t="str">
        <f t="shared" si="5"/>
        <v>5511</v>
      </c>
      <c r="D54" s="333" t="s">
        <v>7</v>
      </c>
      <c r="E54" s="334" t="s">
        <v>8</v>
      </c>
      <c r="F54" s="324">
        <v>0</v>
      </c>
      <c r="G54" s="324">
        <v>1971.01</v>
      </c>
      <c r="H54" s="324">
        <v>5240</v>
      </c>
      <c r="I54" s="324">
        <v>5266.2</v>
      </c>
      <c r="J54" s="324"/>
      <c r="K54" s="324">
        <f t="shared" si="9"/>
        <v>5266.2</v>
      </c>
      <c r="L54" s="335"/>
    </row>
    <row r="55" spans="1:12" x14ac:dyDescent="0.2">
      <c r="A55" s="315" t="str">
        <f t="shared" si="0"/>
        <v>Viljandi Kesklinna Kool</v>
      </c>
      <c r="B55" s="321" t="str">
        <f t="shared" si="4"/>
        <v>55</v>
      </c>
      <c r="C55" s="321" t="str">
        <f t="shared" si="5"/>
        <v>5511</v>
      </c>
      <c r="D55" s="333" t="s">
        <v>9</v>
      </c>
      <c r="E55" s="334" t="s">
        <v>10</v>
      </c>
      <c r="F55" s="324">
        <v>0</v>
      </c>
      <c r="G55" s="324">
        <v>908.15</v>
      </c>
      <c r="H55" s="324">
        <v>1280</v>
      </c>
      <c r="I55" s="324">
        <v>1286.3999999999999</v>
      </c>
      <c r="J55" s="324"/>
      <c r="K55" s="324">
        <f t="shared" si="9"/>
        <v>1286.3999999999999</v>
      </c>
      <c r="L55" s="335"/>
    </row>
    <row r="56" spans="1:12" x14ac:dyDescent="0.2">
      <c r="A56" s="315" t="str">
        <f t="shared" si="0"/>
        <v>Viljandi Kesklinna Kool</v>
      </c>
      <c r="B56" s="321" t="str">
        <f t="shared" si="4"/>
        <v>55</v>
      </c>
      <c r="C56" s="321" t="str">
        <f t="shared" si="5"/>
        <v>5511</v>
      </c>
      <c r="D56" s="333" t="s">
        <v>11</v>
      </c>
      <c r="E56" s="334" t="s">
        <v>12</v>
      </c>
      <c r="F56" s="324">
        <v>0</v>
      </c>
      <c r="G56" s="324">
        <v>190.58</v>
      </c>
      <c r="H56" s="324">
        <v>376</v>
      </c>
      <c r="I56" s="324">
        <v>401.99999999999994</v>
      </c>
      <c r="J56" s="324"/>
      <c r="K56" s="324">
        <f t="shared" si="9"/>
        <v>401.99999999999994</v>
      </c>
      <c r="L56" s="335"/>
    </row>
    <row r="57" spans="1:12" x14ac:dyDescent="0.2">
      <c r="A57" s="315" t="str">
        <f t="shared" si="0"/>
        <v>Viljandi Kesklinna Kool</v>
      </c>
      <c r="B57" s="321" t="str">
        <f t="shared" si="4"/>
        <v>55</v>
      </c>
      <c r="C57" s="321" t="str">
        <f t="shared" si="5"/>
        <v>5511</v>
      </c>
      <c r="D57" s="333" t="s">
        <v>13</v>
      </c>
      <c r="E57" s="334" t="s">
        <v>14</v>
      </c>
      <c r="F57" s="324">
        <v>0</v>
      </c>
      <c r="G57" s="324">
        <v>4026.43</v>
      </c>
      <c r="H57" s="324">
        <v>14900</v>
      </c>
      <c r="I57" s="324">
        <v>14900</v>
      </c>
      <c r="J57" s="324"/>
      <c r="K57" s="324">
        <f t="shared" si="9"/>
        <v>14900</v>
      </c>
      <c r="L57" s="335"/>
    </row>
    <row r="58" spans="1:12" x14ac:dyDescent="0.2">
      <c r="A58" s="315" t="str">
        <f t="shared" si="0"/>
        <v>Viljandi Kesklinna Kool</v>
      </c>
      <c r="B58" s="321" t="str">
        <f t="shared" si="4"/>
        <v>55</v>
      </c>
      <c r="C58" s="321" t="str">
        <f t="shared" si="5"/>
        <v>5511</v>
      </c>
      <c r="D58" s="333" t="s">
        <v>15</v>
      </c>
      <c r="E58" s="334" t="s">
        <v>16</v>
      </c>
      <c r="F58" s="324">
        <v>0</v>
      </c>
      <c r="G58" s="324">
        <v>5954.88</v>
      </c>
      <c r="H58" s="324">
        <v>13620</v>
      </c>
      <c r="I58" s="324">
        <v>5024</v>
      </c>
      <c r="J58" s="324"/>
      <c r="K58" s="324">
        <f t="shared" si="9"/>
        <v>5024</v>
      </c>
      <c r="L58" s="335"/>
    </row>
    <row r="59" spans="1:12" x14ac:dyDescent="0.2">
      <c r="A59" s="315" t="str">
        <f t="shared" si="0"/>
        <v>Viljandi Kesklinna Kool</v>
      </c>
      <c r="B59" s="321"/>
      <c r="C59" s="321"/>
      <c r="D59" s="329" t="s">
        <v>857</v>
      </c>
      <c r="E59" s="330" t="s">
        <v>18</v>
      </c>
      <c r="F59" s="337">
        <f>SUM(F60:F64)</f>
        <v>0</v>
      </c>
      <c r="G59" s="337">
        <f t="shared" ref="G59:I59" si="21">SUM(G60:G64)</f>
        <v>0</v>
      </c>
      <c r="H59" s="337">
        <f t="shared" si="21"/>
        <v>0</v>
      </c>
      <c r="I59" s="337">
        <f t="shared" si="21"/>
        <v>0</v>
      </c>
      <c r="J59" s="337">
        <f t="shared" ref="J59" si="22">SUM(J61:J64)</f>
        <v>0</v>
      </c>
      <c r="K59" s="337">
        <f t="shared" si="9"/>
        <v>0</v>
      </c>
      <c r="L59" s="332"/>
    </row>
    <row r="60" spans="1:12" x14ac:dyDescent="0.2">
      <c r="A60" s="315"/>
      <c r="B60" s="321"/>
      <c r="C60" s="321"/>
      <c r="D60" s="333" t="s">
        <v>1629</v>
      </c>
      <c r="E60" s="334" t="s">
        <v>427</v>
      </c>
      <c r="F60" s="324">
        <v>0</v>
      </c>
      <c r="G60" s="324">
        <v>0</v>
      </c>
      <c r="H60" s="324">
        <v>0</v>
      </c>
      <c r="I60" s="324">
        <v>0</v>
      </c>
      <c r="J60" s="324"/>
      <c r="K60" s="324">
        <f t="shared" si="9"/>
        <v>0</v>
      </c>
      <c r="L60" s="335"/>
    </row>
    <row r="61" spans="1:12" x14ac:dyDescent="0.2">
      <c r="A61" s="315" t="str">
        <f t="shared" si="0"/>
        <v>Viljandi Kesklinna Kool</v>
      </c>
      <c r="B61" s="321" t="str">
        <f t="shared" si="4"/>
        <v>55</v>
      </c>
      <c r="C61" s="321" t="str">
        <f t="shared" si="5"/>
        <v>5512</v>
      </c>
      <c r="D61" s="333" t="s">
        <v>19</v>
      </c>
      <c r="E61" s="334" t="s">
        <v>6</v>
      </c>
      <c r="F61" s="324">
        <v>0</v>
      </c>
      <c r="G61" s="324">
        <v>0</v>
      </c>
      <c r="H61" s="324">
        <v>0</v>
      </c>
      <c r="I61" s="324">
        <v>0</v>
      </c>
      <c r="J61" s="324"/>
      <c r="K61" s="324">
        <f t="shared" si="9"/>
        <v>0</v>
      </c>
      <c r="L61" s="335"/>
    </row>
    <row r="62" spans="1:12" x14ac:dyDescent="0.2">
      <c r="A62" s="315" t="str">
        <f t="shared" si="0"/>
        <v>Viljandi Kesklinna Kool</v>
      </c>
      <c r="B62" s="321" t="str">
        <f t="shared" si="4"/>
        <v>55</v>
      </c>
      <c r="C62" s="321" t="str">
        <f t="shared" si="5"/>
        <v>5512</v>
      </c>
      <c r="D62" s="333" t="s">
        <v>20</v>
      </c>
      <c r="E62" s="334" t="s">
        <v>8</v>
      </c>
      <c r="F62" s="324">
        <v>0</v>
      </c>
      <c r="G62" s="324">
        <v>0</v>
      </c>
      <c r="H62" s="324">
        <v>0</v>
      </c>
      <c r="I62" s="324">
        <v>0</v>
      </c>
      <c r="J62" s="324"/>
      <c r="K62" s="324">
        <f t="shared" si="9"/>
        <v>0</v>
      </c>
      <c r="L62" s="335"/>
    </row>
    <row r="63" spans="1:12" x14ac:dyDescent="0.2">
      <c r="A63" s="315" t="str">
        <f t="shared" si="0"/>
        <v>Viljandi Kesklinna Kool</v>
      </c>
      <c r="B63" s="321" t="str">
        <f t="shared" si="4"/>
        <v>55</v>
      </c>
      <c r="C63" s="321" t="str">
        <f t="shared" si="5"/>
        <v>5512</v>
      </c>
      <c r="D63" s="333" t="s">
        <v>21</v>
      </c>
      <c r="E63" s="334" t="s">
        <v>10</v>
      </c>
      <c r="F63" s="324">
        <v>0</v>
      </c>
      <c r="G63" s="324">
        <v>0</v>
      </c>
      <c r="H63" s="324">
        <v>0</v>
      </c>
      <c r="I63" s="324">
        <v>0</v>
      </c>
      <c r="J63" s="324"/>
      <c r="K63" s="324">
        <f t="shared" si="9"/>
        <v>0</v>
      </c>
      <c r="L63" s="335"/>
    </row>
    <row r="64" spans="1:12" x14ac:dyDescent="0.2">
      <c r="A64" s="315" t="str">
        <f t="shared" si="0"/>
        <v>Viljandi Kesklinna Kool</v>
      </c>
      <c r="B64" s="321" t="str">
        <f t="shared" si="4"/>
        <v>55</v>
      </c>
      <c r="C64" s="321" t="str">
        <f t="shared" si="5"/>
        <v>5512</v>
      </c>
      <c r="D64" s="333" t="s">
        <v>22</v>
      </c>
      <c r="E64" s="334" t="s">
        <v>16</v>
      </c>
      <c r="F64" s="324">
        <v>0</v>
      </c>
      <c r="G64" s="324">
        <v>0</v>
      </c>
      <c r="H64" s="324">
        <v>0</v>
      </c>
      <c r="I64" s="324">
        <v>0</v>
      </c>
      <c r="J64" s="324"/>
      <c r="K64" s="324">
        <f t="shared" si="9"/>
        <v>0</v>
      </c>
      <c r="L64" s="335"/>
    </row>
    <row r="65" spans="1:12" x14ac:dyDescent="0.2">
      <c r="A65" s="315" t="str">
        <f t="shared" si="0"/>
        <v>Viljandi Kesklinna Kool</v>
      </c>
      <c r="B65" s="321"/>
      <c r="C65" s="321"/>
      <c r="D65" s="329" t="s">
        <v>858</v>
      </c>
      <c r="E65" s="330" t="s">
        <v>24</v>
      </c>
      <c r="F65" s="337">
        <f t="shared" ref="F65:J65" si="23">SUM(F66:F71)</f>
        <v>0</v>
      </c>
      <c r="G65" s="337">
        <f t="shared" si="23"/>
        <v>1524.0700000000002</v>
      </c>
      <c r="H65" s="337">
        <f t="shared" si="23"/>
        <v>3310</v>
      </c>
      <c r="I65" s="337">
        <f t="shared" si="23"/>
        <v>3326.5499999999993</v>
      </c>
      <c r="J65" s="337">
        <f t="shared" si="23"/>
        <v>0</v>
      </c>
      <c r="K65" s="337">
        <f t="shared" si="9"/>
        <v>3326.5499999999993</v>
      </c>
      <c r="L65" s="332"/>
    </row>
    <row r="66" spans="1:12" x14ac:dyDescent="0.2">
      <c r="A66" s="315" t="str">
        <f t="shared" si="0"/>
        <v>Viljandi Kesklinna Kool</v>
      </c>
      <c r="B66" s="321" t="str">
        <f t="shared" si="4"/>
        <v>55</v>
      </c>
      <c r="C66" s="321" t="str">
        <f t="shared" si="5"/>
        <v>5513</v>
      </c>
      <c r="D66" s="333" t="s">
        <v>25</v>
      </c>
      <c r="E66" s="334" t="s">
        <v>26</v>
      </c>
      <c r="F66" s="324">
        <v>0</v>
      </c>
      <c r="G66" s="324">
        <v>728.99</v>
      </c>
      <c r="H66" s="324">
        <v>1120</v>
      </c>
      <c r="I66" s="324">
        <v>1125.5999999999999</v>
      </c>
      <c r="J66" s="324"/>
      <c r="K66" s="324">
        <f t="shared" si="9"/>
        <v>1125.5999999999999</v>
      </c>
      <c r="L66" s="335"/>
    </row>
    <row r="67" spans="1:12" x14ac:dyDescent="0.2">
      <c r="A67" s="315" t="str">
        <f t="shared" si="0"/>
        <v>Viljandi Kesklinna Kool</v>
      </c>
      <c r="B67" s="321" t="str">
        <f t="shared" si="4"/>
        <v>55</v>
      </c>
      <c r="C67" s="321" t="str">
        <f t="shared" si="5"/>
        <v>5513</v>
      </c>
      <c r="D67" s="333" t="s">
        <v>27</v>
      </c>
      <c r="E67" s="334" t="s">
        <v>28</v>
      </c>
      <c r="F67" s="324">
        <v>0</v>
      </c>
      <c r="G67" s="324">
        <v>343.74</v>
      </c>
      <c r="H67" s="324">
        <v>1100</v>
      </c>
      <c r="I67" s="324">
        <v>1105.4999999999998</v>
      </c>
      <c r="J67" s="324"/>
      <c r="K67" s="324">
        <f t="shared" si="9"/>
        <v>1105.4999999999998</v>
      </c>
      <c r="L67" s="335"/>
    </row>
    <row r="68" spans="1:12" x14ac:dyDescent="0.2">
      <c r="A68" s="315" t="str">
        <f t="shared" si="0"/>
        <v>Viljandi Kesklinna Kool</v>
      </c>
      <c r="B68" s="321" t="str">
        <f t="shared" si="4"/>
        <v>55</v>
      </c>
      <c r="C68" s="321" t="str">
        <f t="shared" si="5"/>
        <v>5513</v>
      </c>
      <c r="D68" s="333" t="s">
        <v>29</v>
      </c>
      <c r="E68" s="334" t="s">
        <v>12</v>
      </c>
      <c r="F68" s="324">
        <v>0</v>
      </c>
      <c r="G68" s="324">
        <v>100.39</v>
      </c>
      <c r="H68" s="324">
        <v>230</v>
      </c>
      <c r="I68" s="324">
        <v>231.14999999999998</v>
      </c>
      <c r="J68" s="324"/>
      <c r="K68" s="324">
        <f t="shared" si="9"/>
        <v>231.14999999999998</v>
      </c>
      <c r="L68" s="335"/>
    </row>
    <row r="69" spans="1:12" x14ac:dyDescent="0.2">
      <c r="A69" s="315" t="str">
        <f t="shared" si="0"/>
        <v>Viljandi Kesklinna Kool</v>
      </c>
      <c r="B69" s="321" t="str">
        <f t="shared" si="4"/>
        <v>55</v>
      </c>
      <c r="C69" s="321" t="str">
        <f t="shared" si="5"/>
        <v>5513</v>
      </c>
      <c r="D69" s="333" t="s">
        <v>30</v>
      </c>
      <c r="E69" s="334" t="s">
        <v>14</v>
      </c>
      <c r="F69" s="324">
        <v>0</v>
      </c>
      <c r="G69" s="324">
        <v>0</v>
      </c>
      <c r="H69" s="324">
        <v>0</v>
      </c>
      <c r="I69" s="324">
        <v>0</v>
      </c>
      <c r="J69" s="324"/>
      <c r="K69" s="324">
        <f t="shared" si="9"/>
        <v>0</v>
      </c>
      <c r="L69" s="335"/>
    </row>
    <row r="70" spans="1:12" x14ac:dyDescent="0.2">
      <c r="A70" s="315" t="str">
        <f t="shared" si="0"/>
        <v>Viljandi Kesklinna Kool</v>
      </c>
      <c r="B70" s="321" t="str">
        <f t="shared" si="4"/>
        <v>55</v>
      </c>
      <c r="C70" s="321" t="str">
        <f t="shared" si="5"/>
        <v>5513</v>
      </c>
      <c r="D70" s="333" t="s">
        <v>31</v>
      </c>
      <c r="E70" s="334" t="s">
        <v>799</v>
      </c>
      <c r="F70" s="324">
        <v>0</v>
      </c>
      <c r="G70" s="324">
        <v>350.95</v>
      </c>
      <c r="H70" s="324">
        <v>860</v>
      </c>
      <c r="I70" s="324">
        <v>864.3</v>
      </c>
      <c r="J70" s="324"/>
      <c r="K70" s="324">
        <f t="shared" si="9"/>
        <v>864.3</v>
      </c>
      <c r="L70" s="335"/>
    </row>
    <row r="71" spans="1:12" x14ac:dyDescent="0.2">
      <c r="A71" s="315" t="str">
        <f t="shared" si="0"/>
        <v>Viljandi Kesklinna Kool</v>
      </c>
      <c r="B71" s="321" t="str">
        <f t="shared" si="4"/>
        <v>55</v>
      </c>
      <c r="C71" s="321" t="str">
        <f t="shared" si="5"/>
        <v>5513</v>
      </c>
      <c r="D71" s="333" t="s">
        <v>33</v>
      </c>
      <c r="E71" s="334" t="s">
        <v>34</v>
      </c>
      <c r="F71" s="324">
        <v>0</v>
      </c>
      <c r="G71" s="324">
        <v>0</v>
      </c>
      <c r="H71" s="324">
        <v>0</v>
      </c>
      <c r="I71" s="324">
        <v>0</v>
      </c>
      <c r="J71" s="324"/>
      <c r="K71" s="324">
        <f t="shared" si="9"/>
        <v>0</v>
      </c>
      <c r="L71" s="335"/>
    </row>
    <row r="72" spans="1:12" x14ac:dyDescent="0.2">
      <c r="A72" s="315" t="str">
        <f t="shared" si="0"/>
        <v>Viljandi Kesklinna Kool</v>
      </c>
      <c r="B72" s="321"/>
      <c r="C72" s="321"/>
      <c r="D72" s="329" t="s">
        <v>859</v>
      </c>
      <c r="E72" s="330" t="s">
        <v>36</v>
      </c>
      <c r="F72" s="337">
        <f t="shared" ref="F72:J72" si="24">SUM(F73:F78)</f>
        <v>0</v>
      </c>
      <c r="G72" s="337">
        <f t="shared" si="24"/>
        <v>9209.81</v>
      </c>
      <c r="H72" s="337">
        <f t="shared" si="24"/>
        <v>21227</v>
      </c>
      <c r="I72" s="337">
        <f t="shared" si="24"/>
        <v>16448.834999999995</v>
      </c>
      <c r="J72" s="337">
        <f t="shared" si="24"/>
        <v>0</v>
      </c>
      <c r="K72" s="337">
        <f t="shared" si="9"/>
        <v>16448.834999999995</v>
      </c>
      <c r="L72" s="332"/>
    </row>
    <row r="73" spans="1:12" x14ac:dyDescent="0.2">
      <c r="A73" s="315" t="str">
        <f t="shared" si="0"/>
        <v>Viljandi Kesklinna Kool</v>
      </c>
      <c r="B73" s="321" t="str">
        <f t="shared" si="4"/>
        <v>55</v>
      </c>
      <c r="C73" s="321" t="str">
        <f t="shared" si="5"/>
        <v>5514</v>
      </c>
      <c r="D73" s="333" t="s">
        <v>37</v>
      </c>
      <c r="E73" s="334" t="s">
        <v>38</v>
      </c>
      <c r="F73" s="324">
        <v>0</v>
      </c>
      <c r="G73" s="324">
        <v>4280.8999999999996</v>
      </c>
      <c r="H73" s="324">
        <v>9720</v>
      </c>
      <c r="I73" s="324">
        <v>4884.2999999999993</v>
      </c>
      <c r="J73" s="324"/>
      <c r="K73" s="324">
        <f t="shared" si="9"/>
        <v>4884.2999999999993</v>
      </c>
      <c r="L73" s="335"/>
    </row>
    <row r="74" spans="1:12" x14ac:dyDescent="0.2">
      <c r="A74" s="315" t="str">
        <f t="shared" si="0"/>
        <v>Viljandi Kesklinna Kool</v>
      </c>
      <c r="B74" s="321" t="str">
        <f t="shared" si="4"/>
        <v>55</v>
      </c>
      <c r="C74" s="321" t="str">
        <f t="shared" si="5"/>
        <v>5514</v>
      </c>
      <c r="D74" s="333" t="s">
        <v>39</v>
      </c>
      <c r="E74" s="334" t="s">
        <v>40</v>
      </c>
      <c r="F74" s="324">
        <v>0</v>
      </c>
      <c r="G74" s="324">
        <v>3534.16</v>
      </c>
      <c r="H74" s="324">
        <v>3730</v>
      </c>
      <c r="I74" s="324">
        <v>3748.6499999999996</v>
      </c>
      <c r="J74" s="324"/>
      <c r="K74" s="324">
        <f t="shared" si="9"/>
        <v>3748.6499999999996</v>
      </c>
      <c r="L74" s="335"/>
    </row>
    <row r="75" spans="1:12" x14ac:dyDescent="0.2">
      <c r="A75" s="315" t="str">
        <f t="shared" si="0"/>
        <v>Viljandi Kesklinna Kool</v>
      </c>
      <c r="B75" s="321" t="str">
        <f t="shared" si="4"/>
        <v>55</v>
      </c>
      <c r="C75" s="321" t="str">
        <f t="shared" si="5"/>
        <v>5514</v>
      </c>
      <c r="D75" s="333" t="s">
        <v>41</v>
      </c>
      <c r="E75" s="334" t="s">
        <v>42</v>
      </c>
      <c r="F75" s="324">
        <v>0</v>
      </c>
      <c r="G75" s="324">
        <v>483.8</v>
      </c>
      <c r="H75" s="324">
        <v>3817</v>
      </c>
      <c r="I75" s="324">
        <v>3836.0849999999996</v>
      </c>
      <c r="J75" s="324"/>
      <c r="K75" s="324">
        <f t="shared" si="9"/>
        <v>3836.0849999999996</v>
      </c>
      <c r="L75" s="335"/>
    </row>
    <row r="76" spans="1:12" s="303" customFormat="1" x14ac:dyDescent="0.2">
      <c r="A76" s="315" t="str">
        <f t="shared" ref="A76:A152" si="25">+$E$1</f>
        <v>Viljandi Kesklinna Kool</v>
      </c>
      <c r="B76" s="321" t="str">
        <f t="shared" si="4"/>
        <v>55</v>
      </c>
      <c r="C76" s="321" t="str">
        <f t="shared" si="5"/>
        <v>5514</v>
      </c>
      <c r="D76" s="341" t="s">
        <v>43</v>
      </c>
      <c r="E76" s="342" t="s">
        <v>44</v>
      </c>
      <c r="F76" s="324">
        <v>0</v>
      </c>
      <c r="G76" s="324">
        <v>872.6</v>
      </c>
      <c r="H76" s="324">
        <v>2710</v>
      </c>
      <c r="I76" s="324">
        <v>2723.5499999999997</v>
      </c>
      <c r="J76" s="324"/>
      <c r="K76" s="324">
        <f t="shared" si="9"/>
        <v>2723.5499999999997</v>
      </c>
      <c r="L76" s="343"/>
    </row>
    <row r="77" spans="1:12" x14ac:dyDescent="0.2">
      <c r="A77" s="315" t="str">
        <f t="shared" si="25"/>
        <v>Viljandi Kesklinna Kool</v>
      </c>
      <c r="B77" s="321" t="str">
        <f t="shared" ref="B77:B150" si="26">LEFT(D77,2)</f>
        <v>55</v>
      </c>
      <c r="C77" s="321" t="str">
        <f t="shared" ref="C77:C150" si="27">LEFT(D77,4)</f>
        <v>5514</v>
      </c>
      <c r="D77" s="333" t="s">
        <v>45</v>
      </c>
      <c r="E77" s="334" t="s">
        <v>46</v>
      </c>
      <c r="F77" s="324">
        <v>0</v>
      </c>
      <c r="G77" s="324">
        <v>38.35</v>
      </c>
      <c r="H77" s="324">
        <v>1150</v>
      </c>
      <c r="I77" s="324">
        <v>1155.7499999999998</v>
      </c>
      <c r="J77" s="324"/>
      <c r="K77" s="324">
        <f t="shared" ref="K77:K113" si="28">SUM(I77:J77)</f>
        <v>1155.7499999999998</v>
      </c>
      <c r="L77" s="335"/>
    </row>
    <row r="78" spans="1:12" x14ac:dyDescent="0.2">
      <c r="A78" s="315" t="str">
        <f t="shared" si="25"/>
        <v>Viljandi Kesklinna Kool</v>
      </c>
      <c r="B78" s="321" t="str">
        <f t="shared" si="26"/>
        <v>55</v>
      </c>
      <c r="C78" s="321" t="str">
        <f t="shared" si="27"/>
        <v>5514</v>
      </c>
      <c r="D78" s="333" t="s">
        <v>47</v>
      </c>
      <c r="E78" s="334" t="s">
        <v>48</v>
      </c>
      <c r="F78" s="324">
        <v>0</v>
      </c>
      <c r="G78" s="324">
        <v>0</v>
      </c>
      <c r="H78" s="324">
        <v>100</v>
      </c>
      <c r="I78" s="324">
        <v>100.49999999999999</v>
      </c>
      <c r="J78" s="324"/>
      <c r="K78" s="324">
        <f t="shared" si="28"/>
        <v>100.49999999999999</v>
      </c>
      <c r="L78" s="335"/>
    </row>
    <row r="79" spans="1:12" x14ac:dyDescent="0.2">
      <c r="A79" s="315" t="str">
        <f t="shared" si="25"/>
        <v>Viljandi Kesklinna Kool</v>
      </c>
      <c r="B79" s="321"/>
      <c r="C79" s="321"/>
      <c r="D79" s="329" t="s">
        <v>860</v>
      </c>
      <c r="E79" s="330" t="s">
        <v>50</v>
      </c>
      <c r="F79" s="337">
        <f t="shared" ref="F79:J79" si="29">SUM(F80:F85)</f>
        <v>0</v>
      </c>
      <c r="G79" s="337">
        <v>5481.35</v>
      </c>
      <c r="H79" s="337">
        <f>SUM(H80:H85)</f>
        <v>3520</v>
      </c>
      <c r="I79" s="337">
        <f>SUM(I80:I85)</f>
        <v>3537.5999999999995</v>
      </c>
      <c r="J79" s="337">
        <f t="shared" si="29"/>
        <v>0</v>
      </c>
      <c r="K79" s="337">
        <f t="shared" si="28"/>
        <v>3537.5999999999995</v>
      </c>
      <c r="L79" s="332"/>
    </row>
    <row r="80" spans="1:12" x14ac:dyDescent="0.2">
      <c r="A80" s="315" t="str">
        <f t="shared" si="25"/>
        <v>Viljandi Kesklinna Kool</v>
      </c>
      <c r="B80" s="321" t="str">
        <f t="shared" si="26"/>
        <v>55</v>
      </c>
      <c r="C80" s="321" t="str">
        <f t="shared" si="27"/>
        <v>5515</v>
      </c>
      <c r="D80" s="333" t="s">
        <v>51</v>
      </c>
      <c r="E80" s="334" t="s">
        <v>52</v>
      </c>
      <c r="F80" s="324">
        <v>0</v>
      </c>
      <c r="G80" s="324">
        <v>3577.4</v>
      </c>
      <c r="H80" s="324">
        <v>0</v>
      </c>
      <c r="I80" s="324">
        <v>0</v>
      </c>
      <c r="J80" s="324"/>
      <c r="K80" s="324">
        <f t="shared" si="28"/>
        <v>0</v>
      </c>
      <c r="L80" s="335"/>
    </row>
    <row r="81" spans="1:12" x14ac:dyDescent="0.2">
      <c r="A81" s="315" t="str">
        <f t="shared" si="25"/>
        <v>Viljandi Kesklinna Kool</v>
      </c>
      <c r="B81" s="321" t="str">
        <f t="shared" si="26"/>
        <v>55</v>
      </c>
      <c r="C81" s="321" t="str">
        <f t="shared" si="27"/>
        <v>5515</v>
      </c>
      <c r="D81" s="333" t="s">
        <v>53</v>
      </c>
      <c r="E81" s="334" t="s">
        <v>54</v>
      </c>
      <c r="F81" s="324">
        <v>0</v>
      </c>
      <c r="G81" s="324">
        <v>1217.44</v>
      </c>
      <c r="H81" s="324">
        <v>2240</v>
      </c>
      <c r="I81" s="324">
        <v>2251.1999999999998</v>
      </c>
      <c r="J81" s="324"/>
      <c r="K81" s="324">
        <f t="shared" si="28"/>
        <v>2251.1999999999998</v>
      </c>
      <c r="L81" s="335"/>
    </row>
    <row r="82" spans="1:12" x14ac:dyDescent="0.2">
      <c r="A82" s="315" t="str">
        <f t="shared" si="25"/>
        <v>Viljandi Kesklinna Kool</v>
      </c>
      <c r="B82" s="321" t="str">
        <f t="shared" si="26"/>
        <v>55</v>
      </c>
      <c r="C82" s="321" t="str">
        <f t="shared" si="27"/>
        <v>5515</v>
      </c>
      <c r="D82" s="333" t="s">
        <v>70</v>
      </c>
      <c r="E82" s="334" t="s">
        <v>71</v>
      </c>
      <c r="F82" s="324">
        <v>0</v>
      </c>
      <c r="G82" s="324">
        <v>686.51</v>
      </c>
      <c r="H82" s="324">
        <v>1280</v>
      </c>
      <c r="I82" s="324">
        <v>1286.3999999999999</v>
      </c>
      <c r="J82" s="324"/>
      <c r="K82" s="324">
        <f t="shared" si="28"/>
        <v>1286.3999999999999</v>
      </c>
      <c r="L82" s="335"/>
    </row>
    <row r="83" spans="1:12" x14ac:dyDescent="0.2">
      <c r="A83" s="315" t="str">
        <f t="shared" si="25"/>
        <v>Viljandi Kesklinna Kool</v>
      </c>
      <c r="B83" s="321" t="str">
        <f t="shared" si="26"/>
        <v>55</v>
      </c>
      <c r="C83" s="321" t="str">
        <f t="shared" si="27"/>
        <v>5515</v>
      </c>
      <c r="D83" s="333" t="s">
        <v>72</v>
      </c>
      <c r="E83" s="334" t="s">
        <v>73</v>
      </c>
      <c r="F83" s="324">
        <v>0</v>
      </c>
      <c r="G83" s="324">
        <v>0</v>
      </c>
      <c r="H83" s="324">
        <v>0</v>
      </c>
      <c r="I83" s="324">
        <v>0</v>
      </c>
      <c r="J83" s="324"/>
      <c r="K83" s="324">
        <f t="shared" si="28"/>
        <v>0</v>
      </c>
      <c r="L83" s="335"/>
    </row>
    <row r="84" spans="1:12" x14ac:dyDescent="0.2">
      <c r="A84" s="315" t="str">
        <f t="shared" si="25"/>
        <v>Viljandi Kesklinna Kool</v>
      </c>
      <c r="B84" s="321" t="str">
        <f t="shared" si="26"/>
        <v>55</v>
      </c>
      <c r="C84" s="321" t="str">
        <f t="shared" si="27"/>
        <v>5515</v>
      </c>
      <c r="D84" s="333" t="s">
        <v>74</v>
      </c>
      <c r="E84" s="334" t="s">
        <v>75</v>
      </c>
      <c r="F84" s="324">
        <v>0</v>
      </c>
      <c r="G84" s="324">
        <v>0</v>
      </c>
      <c r="H84" s="324">
        <v>0</v>
      </c>
      <c r="I84" s="324">
        <v>0</v>
      </c>
      <c r="J84" s="324"/>
      <c r="K84" s="324">
        <f t="shared" si="28"/>
        <v>0</v>
      </c>
      <c r="L84" s="335"/>
    </row>
    <row r="85" spans="1:12" x14ac:dyDescent="0.2">
      <c r="A85" s="315" t="str">
        <f t="shared" si="25"/>
        <v>Viljandi Kesklinna Kool</v>
      </c>
      <c r="B85" s="321" t="str">
        <f t="shared" si="26"/>
        <v>55</v>
      </c>
      <c r="C85" s="321" t="str">
        <f t="shared" si="27"/>
        <v>5515</v>
      </c>
      <c r="D85" s="333" t="s">
        <v>76</v>
      </c>
      <c r="E85" s="334" t="s">
        <v>77</v>
      </c>
      <c r="F85" s="324">
        <v>0</v>
      </c>
      <c r="G85" s="324">
        <v>0</v>
      </c>
      <c r="H85" s="324">
        <v>0</v>
      </c>
      <c r="I85" s="324">
        <v>0</v>
      </c>
      <c r="J85" s="324"/>
      <c r="K85" s="324">
        <f t="shared" si="28"/>
        <v>0</v>
      </c>
      <c r="L85" s="335"/>
    </row>
    <row r="86" spans="1:12" x14ac:dyDescent="0.2">
      <c r="A86" s="315" t="str">
        <f t="shared" si="25"/>
        <v>Viljandi Kesklinna Kool</v>
      </c>
      <c r="B86" s="321" t="str">
        <f t="shared" si="26"/>
        <v>55</v>
      </c>
      <c r="C86" s="321" t="str">
        <f t="shared" si="27"/>
        <v>5516</v>
      </c>
      <c r="D86" s="322" t="s">
        <v>78</v>
      </c>
      <c r="E86" s="344" t="s">
        <v>79</v>
      </c>
      <c r="F86" s="345">
        <v>0</v>
      </c>
      <c r="G86" s="324">
        <v>0</v>
      </c>
      <c r="H86" s="324">
        <v>0</v>
      </c>
      <c r="I86" s="324">
        <v>0</v>
      </c>
      <c r="J86" s="345"/>
      <c r="K86" s="324">
        <f t="shared" si="28"/>
        <v>0</v>
      </c>
      <c r="L86" s="325"/>
    </row>
    <row r="87" spans="1:12" x14ac:dyDescent="0.2">
      <c r="A87" s="315" t="str">
        <f t="shared" si="25"/>
        <v>Viljandi Kesklinna Kool</v>
      </c>
      <c r="B87" s="321" t="str">
        <f t="shared" si="26"/>
        <v>55</v>
      </c>
      <c r="C87" s="321" t="str">
        <f t="shared" si="27"/>
        <v>5521</v>
      </c>
      <c r="D87" s="322" t="s">
        <v>80</v>
      </c>
      <c r="E87" s="323" t="s">
        <v>81</v>
      </c>
      <c r="F87" s="345">
        <v>0</v>
      </c>
      <c r="G87" s="324">
        <v>0</v>
      </c>
      <c r="H87" s="324">
        <v>0</v>
      </c>
      <c r="I87" s="324">
        <v>0</v>
      </c>
      <c r="J87" s="345"/>
      <c r="K87" s="324">
        <f t="shared" si="28"/>
        <v>0</v>
      </c>
      <c r="L87" s="325"/>
    </row>
    <row r="88" spans="1:12" x14ac:dyDescent="0.2">
      <c r="A88" s="315" t="str">
        <f t="shared" si="25"/>
        <v>Viljandi Kesklinna Kool</v>
      </c>
      <c r="B88" s="321"/>
      <c r="C88" s="321"/>
      <c r="D88" s="329" t="s">
        <v>861</v>
      </c>
      <c r="E88" s="330" t="s">
        <v>83</v>
      </c>
      <c r="F88" s="337">
        <f t="shared" ref="F88:J88" si="30">SUM(F89:F91)</f>
        <v>0</v>
      </c>
      <c r="G88" s="337">
        <f t="shared" si="30"/>
        <v>616.16</v>
      </c>
      <c r="H88" s="337">
        <f t="shared" si="30"/>
        <v>2955</v>
      </c>
      <c r="I88" s="337">
        <f t="shared" si="30"/>
        <v>2969.7749999999992</v>
      </c>
      <c r="J88" s="337">
        <f t="shared" si="30"/>
        <v>0</v>
      </c>
      <c r="K88" s="337">
        <f t="shared" si="28"/>
        <v>2969.7749999999992</v>
      </c>
      <c r="L88" s="332"/>
    </row>
    <row r="89" spans="1:12" x14ac:dyDescent="0.2">
      <c r="A89" s="315" t="str">
        <f t="shared" si="25"/>
        <v>Viljandi Kesklinna Kool</v>
      </c>
      <c r="B89" s="321" t="str">
        <f t="shared" si="26"/>
        <v>55</v>
      </c>
      <c r="C89" s="321" t="str">
        <f t="shared" si="27"/>
        <v>5522</v>
      </c>
      <c r="D89" s="333" t="s">
        <v>84</v>
      </c>
      <c r="E89" s="334" t="s">
        <v>85</v>
      </c>
      <c r="F89" s="324">
        <v>0</v>
      </c>
      <c r="G89" s="324">
        <v>507.32</v>
      </c>
      <c r="H89" s="324">
        <v>2700</v>
      </c>
      <c r="I89" s="324">
        <v>2713.4999999999995</v>
      </c>
      <c r="J89" s="324"/>
      <c r="K89" s="324">
        <f t="shared" si="28"/>
        <v>2713.4999999999995</v>
      </c>
      <c r="L89" s="335"/>
    </row>
    <row r="90" spans="1:12" x14ac:dyDescent="0.2">
      <c r="A90" s="315" t="str">
        <f t="shared" si="25"/>
        <v>Viljandi Kesklinna Kool</v>
      </c>
      <c r="B90" s="321" t="str">
        <f t="shared" si="26"/>
        <v>55</v>
      </c>
      <c r="C90" s="321" t="str">
        <f t="shared" si="27"/>
        <v>5522</v>
      </c>
      <c r="D90" s="333" t="s">
        <v>86</v>
      </c>
      <c r="E90" s="334" t="s">
        <v>87</v>
      </c>
      <c r="F90" s="324">
        <v>0</v>
      </c>
      <c r="G90" s="324">
        <v>0</v>
      </c>
      <c r="H90" s="324">
        <v>65</v>
      </c>
      <c r="I90" s="324">
        <v>65.324999999999989</v>
      </c>
      <c r="J90" s="324"/>
      <c r="K90" s="324">
        <f t="shared" si="28"/>
        <v>65.324999999999989</v>
      </c>
      <c r="L90" s="335"/>
    </row>
    <row r="91" spans="1:12" x14ac:dyDescent="0.2">
      <c r="A91" s="315" t="str">
        <f t="shared" si="25"/>
        <v>Viljandi Kesklinna Kool</v>
      </c>
      <c r="B91" s="321" t="str">
        <f t="shared" si="26"/>
        <v>55</v>
      </c>
      <c r="C91" s="321" t="str">
        <f t="shared" si="27"/>
        <v>5522</v>
      </c>
      <c r="D91" s="333" t="s">
        <v>88</v>
      </c>
      <c r="E91" s="334" t="s">
        <v>89</v>
      </c>
      <c r="F91" s="324">
        <v>0</v>
      </c>
      <c r="G91" s="324">
        <v>108.84</v>
      </c>
      <c r="H91" s="324">
        <v>190</v>
      </c>
      <c r="I91" s="324">
        <v>190.95</v>
      </c>
      <c r="J91" s="324"/>
      <c r="K91" s="324">
        <f t="shared" si="28"/>
        <v>190.95</v>
      </c>
      <c r="L91" s="335"/>
    </row>
    <row r="92" spans="1:12" x14ac:dyDescent="0.2">
      <c r="A92" s="315" t="str">
        <f t="shared" si="25"/>
        <v>Viljandi Kesklinna Kool</v>
      </c>
      <c r="B92" s="321" t="str">
        <f t="shared" si="26"/>
        <v>55</v>
      </c>
      <c r="C92" s="321" t="str">
        <f t="shared" si="27"/>
        <v>5523</v>
      </c>
      <c r="D92" s="322" t="s">
        <v>90</v>
      </c>
      <c r="E92" s="323" t="s">
        <v>91</v>
      </c>
      <c r="F92" s="324">
        <v>0</v>
      </c>
      <c r="G92" s="324">
        <v>0</v>
      </c>
      <c r="H92" s="324">
        <v>0</v>
      </c>
      <c r="I92" s="324">
        <v>0</v>
      </c>
      <c r="J92" s="324"/>
      <c r="K92" s="324">
        <f t="shared" si="28"/>
        <v>0</v>
      </c>
      <c r="L92" s="325"/>
    </row>
    <row r="93" spans="1:12" x14ac:dyDescent="0.2">
      <c r="A93" s="315" t="str">
        <f t="shared" si="25"/>
        <v>Viljandi Kesklinna Kool</v>
      </c>
      <c r="B93" s="321"/>
      <c r="C93" s="321"/>
      <c r="D93" s="329" t="s">
        <v>862</v>
      </c>
      <c r="E93" s="330" t="s">
        <v>93</v>
      </c>
      <c r="F93" s="337">
        <f>SUM(F94:F98)</f>
        <v>0</v>
      </c>
      <c r="G93" s="337">
        <f t="shared" ref="G93:I93" si="31">SUM(G94:G98)</f>
        <v>32167.17</v>
      </c>
      <c r="H93" s="337">
        <f t="shared" si="31"/>
        <v>49752</v>
      </c>
      <c r="I93" s="337">
        <f t="shared" si="31"/>
        <v>46795.95</v>
      </c>
      <c r="J93" s="337">
        <f>SUM(J94:J98)</f>
        <v>0</v>
      </c>
      <c r="K93" s="337">
        <f t="shared" si="28"/>
        <v>46795.95</v>
      </c>
      <c r="L93" s="332"/>
    </row>
    <row r="94" spans="1:12" x14ac:dyDescent="0.2">
      <c r="A94" s="315" t="str">
        <f t="shared" si="25"/>
        <v>Viljandi Kesklinna Kool</v>
      </c>
      <c r="B94" s="321" t="str">
        <f t="shared" si="26"/>
        <v>55</v>
      </c>
      <c r="C94" s="321" t="str">
        <f t="shared" si="27"/>
        <v>5524</v>
      </c>
      <c r="D94" s="333" t="s">
        <v>94</v>
      </c>
      <c r="E94" s="334" t="s">
        <v>95</v>
      </c>
      <c r="F94" s="324">
        <v>0</v>
      </c>
      <c r="G94" s="324">
        <v>1431.01</v>
      </c>
      <c r="H94" s="324">
        <v>800</v>
      </c>
      <c r="I94" s="324">
        <v>803.99999999999989</v>
      </c>
      <c r="J94" s="324"/>
      <c r="K94" s="324">
        <f t="shared" si="28"/>
        <v>803.99999999999989</v>
      </c>
      <c r="L94" s="335"/>
    </row>
    <row r="95" spans="1:12" x14ac:dyDescent="0.2">
      <c r="A95" s="315" t="str">
        <f t="shared" si="25"/>
        <v>Viljandi Kesklinna Kool</v>
      </c>
      <c r="B95" s="321" t="str">
        <f t="shared" si="26"/>
        <v>55</v>
      </c>
      <c r="C95" s="321" t="str">
        <f t="shared" si="27"/>
        <v>5524</v>
      </c>
      <c r="D95" s="333" t="s">
        <v>96</v>
      </c>
      <c r="E95" s="334" t="s">
        <v>97</v>
      </c>
      <c r="F95" s="324">
        <v>0</v>
      </c>
      <c r="G95" s="324">
        <v>20466.18</v>
      </c>
      <c r="H95" s="324">
        <v>18470</v>
      </c>
      <c r="I95" s="324">
        <v>18470</v>
      </c>
      <c r="J95" s="324"/>
      <c r="K95" s="324">
        <f t="shared" si="28"/>
        <v>18470</v>
      </c>
      <c r="L95" s="335"/>
    </row>
    <row r="96" spans="1:12" x14ac:dyDescent="0.2">
      <c r="A96" s="315" t="str">
        <f t="shared" si="25"/>
        <v>Viljandi Kesklinna Kool</v>
      </c>
      <c r="B96" s="321" t="str">
        <f t="shared" si="26"/>
        <v>55</v>
      </c>
      <c r="C96" s="321" t="str">
        <f t="shared" si="27"/>
        <v>5524</v>
      </c>
      <c r="D96" s="333" t="s">
        <v>98</v>
      </c>
      <c r="E96" s="334" t="s">
        <v>99</v>
      </c>
      <c r="F96" s="324">
        <v>0</v>
      </c>
      <c r="G96" s="324">
        <v>8863.3700000000008</v>
      </c>
      <c r="H96" s="324">
        <v>10990</v>
      </c>
      <c r="I96" s="324">
        <v>8029.9499999999989</v>
      </c>
      <c r="J96" s="324"/>
      <c r="K96" s="324">
        <f t="shared" si="28"/>
        <v>8029.9499999999989</v>
      </c>
      <c r="L96" s="335"/>
    </row>
    <row r="97" spans="1:12" x14ac:dyDescent="0.2">
      <c r="A97" s="315" t="str">
        <f t="shared" si="25"/>
        <v>Viljandi Kesklinna Kool</v>
      </c>
      <c r="B97" s="321" t="str">
        <f t="shared" si="26"/>
        <v>55</v>
      </c>
      <c r="C97" s="321" t="str">
        <f t="shared" si="27"/>
        <v>5524</v>
      </c>
      <c r="D97" s="333" t="s">
        <v>100</v>
      </c>
      <c r="E97" s="334" t="s">
        <v>101</v>
      </c>
      <c r="F97" s="324">
        <v>0</v>
      </c>
      <c r="G97" s="324">
        <v>1303</v>
      </c>
      <c r="H97" s="324">
        <v>0</v>
      </c>
      <c r="I97" s="324">
        <v>0</v>
      </c>
      <c r="J97" s="324"/>
      <c r="K97" s="324">
        <f t="shared" si="28"/>
        <v>0</v>
      </c>
      <c r="L97" s="335"/>
    </row>
    <row r="98" spans="1:12" x14ac:dyDescent="0.2">
      <c r="A98" s="315" t="str">
        <f t="shared" si="25"/>
        <v>Viljandi Kesklinna Kool</v>
      </c>
      <c r="B98" s="321" t="str">
        <f t="shared" si="26"/>
        <v>55</v>
      </c>
      <c r="C98" s="321" t="str">
        <f t="shared" si="27"/>
        <v>5524</v>
      </c>
      <c r="D98" s="333" t="s">
        <v>102</v>
      </c>
      <c r="E98" s="334" t="s">
        <v>103</v>
      </c>
      <c r="F98" s="324">
        <v>0</v>
      </c>
      <c r="G98" s="324">
        <v>103.61</v>
      </c>
      <c r="H98" s="324">
        <v>19492</v>
      </c>
      <c r="I98" s="324">
        <v>19492</v>
      </c>
      <c r="J98" s="324"/>
      <c r="K98" s="324">
        <f t="shared" si="28"/>
        <v>19492</v>
      </c>
      <c r="L98" s="335"/>
    </row>
    <row r="99" spans="1:12" x14ac:dyDescent="0.2">
      <c r="A99" s="315" t="str">
        <f t="shared" si="25"/>
        <v>Viljandi Kesklinna Kool</v>
      </c>
      <c r="B99" s="321" t="str">
        <f t="shared" si="26"/>
        <v>55</v>
      </c>
      <c r="C99" s="321" t="str">
        <f t="shared" si="27"/>
        <v>5525</v>
      </c>
      <c r="D99" s="322" t="s">
        <v>104</v>
      </c>
      <c r="E99" s="323" t="s">
        <v>844</v>
      </c>
      <c r="F99" s="345">
        <v>0</v>
      </c>
      <c r="G99" s="345">
        <v>9250.27</v>
      </c>
      <c r="H99" s="345">
        <v>9000</v>
      </c>
      <c r="I99" s="345">
        <v>7406.8499999999995</v>
      </c>
      <c r="J99" s="345"/>
      <c r="K99" s="345">
        <f t="shared" si="28"/>
        <v>7406.8499999999995</v>
      </c>
      <c r="L99" s="576"/>
    </row>
    <row r="100" spans="1:12" x14ac:dyDescent="0.2">
      <c r="A100" s="315"/>
      <c r="B100" s="321"/>
      <c r="C100" s="321"/>
      <c r="D100" s="329" t="s">
        <v>259</v>
      </c>
      <c r="E100" s="330" t="s">
        <v>1616</v>
      </c>
      <c r="F100" s="337">
        <f>SUM(F101:F102)</f>
        <v>0</v>
      </c>
      <c r="G100" s="337">
        <f t="shared" ref="G100:I100" si="32">SUM(G101:G102)</f>
        <v>0</v>
      </c>
      <c r="H100" s="337">
        <f t="shared" si="32"/>
        <v>0</v>
      </c>
      <c r="I100" s="337">
        <f t="shared" si="32"/>
        <v>0</v>
      </c>
      <c r="J100" s="337">
        <f>SUM(J101:J102)</f>
        <v>0</v>
      </c>
      <c r="K100" s="337">
        <f t="shared" ref="K100" si="33">SUM(K101:K102)</f>
        <v>0</v>
      </c>
      <c r="L100" s="576"/>
    </row>
    <row r="101" spans="1:12" x14ac:dyDescent="0.2">
      <c r="A101" s="315" t="str">
        <f t="shared" si="25"/>
        <v>Viljandi Kesklinna Kool</v>
      </c>
      <c r="B101" s="321" t="str">
        <f t="shared" si="26"/>
        <v>55</v>
      </c>
      <c r="C101" s="321" t="str">
        <f t="shared" si="27"/>
        <v>5526</v>
      </c>
      <c r="D101" s="627" t="s">
        <v>106</v>
      </c>
      <c r="E101" s="336" t="s">
        <v>107</v>
      </c>
      <c r="F101" s="324">
        <v>0</v>
      </c>
      <c r="G101" s="324">
        <v>0</v>
      </c>
      <c r="H101" s="324">
        <v>0</v>
      </c>
      <c r="I101" s="324">
        <v>0</v>
      </c>
      <c r="J101" s="324"/>
      <c r="K101" s="324">
        <f t="shared" si="28"/>
        <v>0</v>
      </c>
      <c r="L101" s="576"/>
    </row>
    <row r="102" spans="1:12" x14ac:dyDescent="0.2">
      <c r="A102" s="315"/>
      <c r="B102" s="321"/>
      <c r="C102" s="321"/>
      <c r="D102" s="627" t="s">
        <v>1617</v>
      </c>
      <c r="E102" s="336" t="s">
        <v>1657</v>
      </c>
      <c r="F102" s="324">
        <v>0</v>
      </c>
      <c r="G102" s="324">
        <v>0</v>
      </c>
      <c r="H102" s="324">
        <v>0</v>
      </c>
      <c r="I102" s="324">
        <v>0</v>
      </c>
      <c r="J102" s="324"/>
      <c r="K102" s="324">
        <f t="shared" si="28"/>
        <v>0</v>
      </c>
      <c r="L102" s="576"/>
    </row>
    <row r="103" spans="1:12" x14ac:dyDescent="0.2">
      <c r="A103" s="315" t="str">
        <f t="shared" si="25"/>
        <v>Viljandi Kesklinna Kool</v>
      </c>
      <c r="B103" s="321" t="str">
        <f t="shared" si="26"/>
        <v>55</v>
      </c>
      <c r="C103" s="321" t="str">
        <f t="shared" si="27"/>
        <v>5539</v>
      </c>
      <c r="D103" s="322" t="s">
        <v>108</v>
      </c>
      <c r="E103" s="323" t="s">
        <v>845</v>
      </c>
      <c r="F103" s="345">
        <v>0</v>
      </c>
      <c r="G103" s="345">
        <v>0</v>
      </c>
      <c r="H103" s="345">
        <v>0</v>
      </c>
      <c r="I103" s="345">
        <v>0</v>
      </c>
      <c r="J103" s="345"/>
      <c r="K103" s="345">
        <f t="shared" si="28"/>
        <v>0</v>
      </c>
      <c r="L103" s="576"/>
    </row>
    <row r="104" spans="1:12" x14ac:dyDescent="0.2">
      <c r="A104" s="315" t="str">
        <f t="shared" si="25"/>
        <v>Viljandi Kesklinna Kool</v>
      </c>
      <c r="B104" s="321" t="str">
        <f t="shared" si="26"/>
        <v>55</v>
      </c>
      <c r="C104" s="321" t="str">
        <f t="shared" si="27"/>
        <v>5540</v>
      </c>
      <c r="D104" s="322" t="s">
        <v>110</v>
      </c>
      <c r="E104" s="323" t="s">
        <v>111</v>
      </c>
      <c r="F104" s="345">
        <v>0</v>
      </c>
      <c r="G104" s="345">
        <v>0</v>
      </c>
      <c r="H104" s="345">
        <v>0</v>
      </c>
      <c r="I104" s="345">
        <v>0</v>
      </c>
      <c r="J104" s="345"/>
      <c r="K104" s="345">
        <f t="shared" si="28"/>
        <v>0</v>
      </c>
      <c r="L104" s="576"/>
    </row>
    <row r="105" spans="1:12" ht="13.5" x14ac:dyDescent="0.25">
      <c r="A105" s="315" t="str">
        <f t="shared" si="25"/>
        <v>Viljandi Kesklinna Kool</v>
      </c>
      <c r="B105" s="321"/>
      <c r="C105" s="321"/>
      <c r="D105" s="326" t="s">
        <v>189</v>
      </c>
      <c r="E105" s="327" t="s">
        <v>188</v>
      </c>
      <c r="F105" s="319">
        <f>F106+F107</f>
        <v>0</v>
      </c>
      <c r="G105" s="319">
        <f t="shared" ref="G105:I105" si="34">G106+G107</f>
        <v>28887.78</v>
      </c>
      <c r="H105" s="319">
        <f t="shared" si="34"/>
        <v>26358</v>
      </c>
      <c r="I105" s="319">
        <f t="shared" si="34"/>
        <v>46257.96</v>
      </c>
      <c r="J105" s="319">
        <f>J106+J107</f>
        <v>0</v>
      </c>
      <c r="K105" s="337">
        <f t="shared" si="28"/>
        <v>46257.96</v>
      </c>
      <c r="L105" s="577"/>
    </row>
    <row r="106" spans="1:12" x14ac:dyDescent="0.2">
      <c r="A106" s="315" t="str">
        <f t="shared" si="25"/>
        <v>Viljandi Kesklinna Kool</v>
      </c>
      <c r="B106" s="321" t="str">
        <f t="shared" si="26"/>
        <v>60</v>
      </c>
      <c r="C106" s="321" t="str">
        <f t="shared" si="27"/>
        <v>6011</v>
      </c>
      <c r="D106" s="322" t="s">
        <v>112</v>
      </c>
      <c r="E106" s="323" t="s">
        <v>113</v>
      </c>
      <c r="F106" s="345">
        <v>0</v>
      </c>
      <c r="G106" s="324">
        <v>0</v>
      </c>
      <c r="H106" s="324">
        <v>0</v>
      </c>
      <c r="I106" s="324">
        <v>0</v>
      </c>
      <c r="J106" s="345"/>
      <c r="K106" s="324">
        <f t="shared" si="28"/>
        <v>0</v>
      </c>
      <c r="L106" s="576"/>
    </row>
    <row r="107" spans="1:12" x14ac:dyDescent="0.2">
      <c r="A107" s="315" t="str">
        <f t="shared" si="25"/>
        <v>Viljandi Kesklinna Kool</v>
      </c>
      <c r="B107" s="321" t="str">
        <f t="shared" si="26"/>
        <v>65</v>
      </c>
      <c r="C107" s="321" t="str">
        <f t="shared" si="27"/>
        <v>6502</v>
      </c>
      <c r="D107" s="322" t="s">
        <v>114</v>
      </c>
      <c r="E107" s="323" t="s">
        <v>115</v>
      </c>
      <c r="F107" s="345">
        <v>0</v>
      </c>
      <c r="G107" s="324">
        <v>28887.78</v>
      </c>
      <c r="H107" s="324">
        <v>26358</v>
      </c>
      <c r="I107" s="324">
        <v>46257.96</v>
      </c>
      <c r="J107" s="345"/>
      <c r="K107" s="324">
        <f t="shared" si="28"/>
        <v>46257.96</v>
      </c>
      <c r="L107" s="576"/>
    </row>
    <row r="108" spans="1:12" ht="13.5" x14ac:dyDescent="0.25">
      <c r="A108" s="315" t="str">
        <f t="shared" si="25"/>
        <v>Viljandi Kesklinna Kool</v>
      </c>
      <c r="B108" s="321"/>
      <c r="C108" s="321"/>
      <c r="D108" s="326" t="s">
        <v>181</v>
      </c>
      <c r="E108" s="346" t="s">
        <v>179</v>
      </c>
      <c r="F108" s="319">
        <f>F109+F110+F111</f>
        <v>0</v>
      </c>
      <c r="G108" s="319">
        <f t="shared" ref="G108:I108" si="35">G109+G110+G111</f>
        <v>0</v>
      </c>
      <c r="H108" s="319">
        <f t="shared" si="35"/>
        <v>0</v>
      </c>
      <c r="I108" s="319">
        <f t="shared" si="35"/>
        <v>0</v>
      </c>
      <c r="J108" s="319">
        <f>J109+J110+J111</f>
        <v>0</v>
      </c>
      <c r="K108" s="337">
        <f t="shared" si="28"/>
        <v>0</v>
      </c>
      <c r="L108" s="578"/>
    </row>
    <row r="109" spans="1:12" x14ac:dyDescent="0.2">
      <c r="A109" s="315" t="str">
        <f t="shared" si="25"/>
        <v>Viljandi Kesklinna Kool</v>
      </c>
      <c r="B109" s="321" t="str">
        <f t="shared" si="26"/>
        <v>15</v>
      </c>
      <c r="C109" s="321" t="str">
        <f t="shared" si="27"/>
        <v>1551</v>
      </c>
      <c r="D109" s="322" t="s">
        <v>116</v>
      </c>
      <c r="E109" s="323" t="s">
        <v>117</v>
      </c>
      <c r="F109" s="324">
        <v>0</v>
      </c>
      <c r="G109" s="324">
        <v>0</v>
      </c>
      <c r="H109" s="324">
        <v>0</v>
      </c>
      <c r="I109" s="324">
        <v>0</v>
      </c>
      <c r="J109" s="324"/>
      <c r="K109" s="324">
        <f t="shared" si="28"/>
        <v>0</v>
      </c>
      <c r="L109" s="576"/>
    </row>
    <row r="110" spans="1:12" x14ac:dyDescent="0.2">
      <c r="A110" s="315" t="str">
        <f t="shared" si="25"/>
        <v>Viljandi Kesklinna Kool</v>
      </c>
      <c r="B110" s="321" t="str">
        <f t="shared" si="26"/>
        <v>15</v>
      </c>
      <c r="C110" s="321" t="str">
        <f t="shared" si="27"/>
        <v>1554</v>
      </c>
      <c r="D110" s="322" t="s">
        <v>118</v>
      </c>
      <c r="E110" s="323" t="s">
        <v>119</v>
      </c>
      <c r="F110" s="324">
        <v>0</v>
      </c>
      <c r="G110" s="324">
        <v>0</v>
      </c>
      <c r="H110" s="324">
        <v>0</v>
      </c>
      <c r="I110" s="324">
        <v>0</v>
      </c>
      <c r="J110" s="324"/>
      <c r="K110" s="324">
        <f t="shared" si="28"/>
        <v>0</v>
      </c>
      <c r="L110" s="576"/>
    </row>
    <row r="111" spans="1:12" x14ac:dyDescent="0.2">
      <c r="A111" s="315" t="str">
        <f t="shared" si="25"/>
        <v>Viljandi Kesklinna Kool</v>
      </c>
      <c r="B111" s="321" t="str">
        <f t="shared" si="26"/>
        <v>15</v>
      </c>
      <c r="C111" s="321" t="str">
        <f t="shared" si="27"/>
        <v>1555</v>
      </c>
      <c r="D111" s="322" t="s">
        <v>120</v>
      </c>
      <c r="E111" s="323" t="s">
        <v>125</v>
      </c>
      <c r="F111" s="324">
        <v>0</v>
      </c>
      <c r="G111" s="324">
        <v>0</v>
      </c>
      <c r="H111" s="324">
        <v>0</v>
      </c>
      <c r="I111" s="324">
        <v>0</v>
      </c>
      <c r="J111" s="324"/>
      <c r="K111" s="324">
        <f t="shared" si="28"/>
        <v>0</v>
      </c>
      <c r="L111" s="576"/>
    </row>
    <row r="112" spans="1:12" ht="13.5" x14ac:dyDescent="0.25">
      <c r="A112" s="315" t="str">
        <f t="shared" si="25"/>
        <v>Viljandi Kesklinna Kool</v>
      </c>
      <c r="B112" s="321" t="str">
        <f t="shared" si="26"/>
        <v/>
      </c>
      <c r="C112" s="321" t="str">
        <f t="shared" si="27"/>
        <v/>
      </c>
      <c r="D112" s="347"/>
      <c r="E112" s="327" t="s">
        <v>182</v>
      </c>
      <c r="F112" s="319">
        <f>F113</f>
        <v>0</v>
      </c>
      <c r="G112" s="319">
        <f t="shared" ref="G112:I112" si="36">G113</f>
        <v>17229.96</v>
      </c>
      <c r="H112" s="319">
        <f t="shared" si="36"/>
        <v>41991</v>
      </c>
      <c r="I112" s="319">
        <f t="shared" si="36"/>
        <v>36358.880999999994</v>
      </c>
      <c r="J112" s="319">
        <f>J113</f>
        <v>0</v>
      </c>
      <c r="K112" s="337">
        <f t="shared" si="28"/>
        <v>36358.880999999994</v>
      </c>
      <c r="L112" s="577"/>
    </row>
    <row r="113" spans="1:12" x14ac:dyDescent="0.2">
      <c r="A113" s="315" t="str">
        <f t="shared" si="25"/>
        <v>Viljandi Kesklinna Kool</v>
      </c>
      <c r="B113" s="321" t="str">
        <f t="shared" si="26"/>
        <v>20</v>
      </c>
      <c r="C113" s="321" t="str">
        <f t="shared" si="27"/>
        <v>2082</v>
      </c>
      <c r="D113" s="322" t="s">
        <v>988</v>
      </c>
      <c r="E113" s="323" t="s">
        <v>127</v>
      </c>
      <c r="F113" s="324">
        <v>0</v>
      </c>
      <c r="G113" s="324">
        <v>17229.96</v>
      </c>
      <c r="H113" s="324">
        <v>41991</v>
      </c>
      <c r="I113" s="324">
        <v>36358.880999999994</v>
      </c>
      <c r="J113" s="324"/>
      <c r="K113" s="324">
        <f t="shared" si="28"/>
        <v>36358.880999999994</v>
      </c>
      <c r="L113" s="576"/>
    </row>
    <row r="114" spans="1:12" x14ac:dyDescent="0.2">
      <c r="A114" s="315" t="str">
        <f t="shared" si="25"/>
        <v>Viljandi Kesklinna Kool</v>
      </c>
      <c r="B114" s="321" t="str">
        <f t="shared" si="26"/>
        <v/>
      </c>
      <c r="C114" s="321" t="str">
        <f t="shared" si="27"/>
        <v/>
      </c>
      <c r="D114" s="348"/>
      <c r="E114" s="349" t="s">
        <v>128</v>
      </c>
      <c r="F114" s="350">
        <f>F4+F5+F6+F7+F8+F10+F17+F18+F19+F20+F21+F22+F26+F31+F41+F44+F48+F59+F65+F72+F79+F86+F87+F88+F92+F93+F99+F100+F103+F104+F106+F107+F108+F112</f>
        <v>0</v>
      </c>
      <c r="G114" s="350">
        <f t="shared" ref="G114:I114" si="37">G4+G5+G6+G7+G8+G10+G17+G18+G19+G20+G21+G22+G26+G31+G41+G44+G48+G59+G65+G72+G79+G86+G87+G88+G92+G93+G99+G100+G103+G104+G106+G107+G108+G112</f>
        <v>411980.86999999994</v>
      </c>
      <c r="H114" s="350">
        <f t="shared" si="37"/>
        <v>1332675.52</v>
      </c>
      <c r="I114" s="350">
        <f t="shared" si="37"/>
        <v>1325453.4010000001</v>
      </c>
      <c r="J114" s="350">
        <f>J4+J10+J17+J18+J19+J20+J21+J22+J26+J31+J41+J44+J48+J59+J65+J72+J79+J86+J87+J88+J92+J93+J99+J101+J103+J104+J106+J107+J110+J111+J112</f>
        <v>0</v>
      </c>
      <c r="K114" s="350">
        <f t="shared" ref="K114:K152" si="38">+I114+J114</f>
        <v>1325453.4010000001</v>
      </c>
      <c r="L114" s="351"/>
    </row>
    <row r="115" spans="1:12" x14ac:dyDescent="0.2">
      <c r="A115" s="315" t="str">
        <f t="shared" si="25"/>
        <v>Viljandi Kesklinna Kool</v>
      </c>
      <c r="B115" s="321" t="str">
        <f t="shared" si="26"/>
        <v/>
      </c>
      <c r="C115" s="321" t="str">
        <f t="shared" si="27"/>
        <v/>
      </c>
      <c r="D115" s="348"/>
      <c r="E115" s="349"/>
      <c r="F115" s="349"/>
      <c r="G115" s="349"/>
      <c r="H115" s="349"/>
      <c r="I115" s="349"/>
      <c r="J115" s="349"/>
      <c r="K115" s="349"/>
      <c r="L115" s="351"/>
    </row>
    <row r="116" spans="1:12" x14ac:dyDescent="0.2">
      <c r="A116" s="315" t="str">
        <f t="shared" si="25"/>
        <v>Viljandi Kesklinna Kool</v>
      </c>
      <c r="B116" s="321" t="str">
        <f t="shared" si="26"/>
        <v/>
      </c>
      <c r="C116" s="321" t="str">
        <f t="shared" si="27"/>
        <v/>
      </c>
      <c r="D116" s="348"/>
      <c r="E116" s="349"/>
      <c r="F116" s="349"/>
      <c r="G116" s="349"/>
      <c r="H116" s="349"/>
      <c r="I116" s="349"/>
      <c r="J116" s="349"/>
      <c r="K116" s="349"/>
      <c r="L116" s="351"/>
    </row>
    <row r="117" spans="1:12" x14ac:dyDescent="0.2">
      <c r="A117" s="315" t="str">
        <f t="shared" si="25"/>
        <v>Viljandi Kesklinna Kool</v>
      </c>
      <c r="B117" s="321" t="str">
        <f t="shared" si="26"/>
        <v/>
      </c>
      <c r="C117" s="321" t="str">
        <f t="shared" si="27"/>
        <v/>
      </c>
      <c r="D117" s="352"/>
      <c r="E117" s="330" t="s">
        <v>129</v>
      </c>
      <c r="F117" s="353">
        <f>F118+F144+F151</f>
        <v>0</v>
      </c>
      <c r="G117" s="353">
        <f t="shared" ref="G117:I117" si="39">G118+G144+G151</f>
        <v>9411.2999999999993</v>
      </c>
      <c r="H117" s="353">
        <f t="shared" si="39"/>
        <v>2510</v>
      </c>
      <c r="I117" s="353">
        <f t="shared" si="39"/>
        <v>2510</v>
      </c>
      <c r="J117" s="353">
        <f>J118+J144+J151</f>
        <v>0</v>
      </c>
      <c r="K117" s="353">
        <f t="shared" si="38"/>
        <v>2510</v>
      </c>
      <c r="L117" s="332"/>
    </row>
    <row r="118" spans="1:12" x14ac:dyDescent="0.2">
      <c r="A118" s="315" t="str">
        <f t="shared" si="25"/>
        <v>Viljandi Kesklinna Kool</v>
      </c>
      <c r="B118" s="321"/>
      <c r="C118" s="321"/>
      <c r="D118" s="352" t="s">
        <v>156</v>
      </c>
      <c r="E118" s="354" t="s">
        <v>130</v>
      </c>
      <c r="F118" s="355">
        <f>SUM(F119:F143)</f>
        <v>0</v>
      </c>
      <c r="G118" s="355">
        <f t="shared" ref="G118:I118" si="40">SUM(G119:G143)</f>
        <v>995.3</v>
      </c>
      <c r="H118" s="355">
        <f t="shared" si="40"/>
        <v>2510</v>
      </c>
      <c r="I118" s="355">
        <f t="shared" si="40"/>
        <v>2510</v>
      </c>
      <c r="J118" s="355">
        <f>SUM(J119:J143)</f>
        <v>0</v>
      </c>
      <c r="K118" s="355">
        <f t="shared" si="38"/>
        <v>2510</v>
      </c>
      <c r="L118" s="356"/>
    </row>
    <row r="119" spans="1:12" x14ac:dyDescent="0.2">
      <c r="A119" s="315" t="str">
        <f t="shared" si="25"/>
        <v>Viljandi Kesklinna Kool</v>
      </c>
      <c r="B119" s="321" t="str">
        <f t="shared" si="26"/>
        <v>32</v>
      </c>
      <c r="C119" s="321" t="str">
        <f t="shared" si="27"/>
        <v>3220</v>
      </c>
      <c r="D119" s="333" t="s">
        <v>1589</v>
      </c>
      <c r="E119" s="334" t="s">
        <v>166</v>
      </c>
      <c r="F119" s="324">
        <v>0</v>
      </c>
      <c r="G119" s="324">
        <v>0</v>
      </c>
      <c r="H119" s="324">
        <v>0</v>
      </c>
      <c r="I119" s="324">
        <v>0</v>
      </c>
      <c r="J119" s="324"/>
      <c r="K119" s="324">
        <f t="shared" si="38"/>
        <v>0</v>
      </c>
      <c r="L119" s="335"/>
    </row>
    <row r="120" spans="1:12" x14ac:dyDescent="0.2">
      <c r="A120" s="315" t="str">
        <f t="shared" si="25"/>
        <v>Viljandi Kesklinna Kool</v>
      </c>
      <c r="B120" s="321" t="str">
        <f t="shared" si="26"/>
        <v>32</v>
      </c>
      <c r="C120" s="321" t="str">
        <f t="shared" si="27"/>
        <v>3220</v>
      </c>
      <c r="D120" s="333" t="s">
        <v>1590</v>
      </c>
      <c r="E120" s="334" t="s">
        <v>838</v>
      </c>
      <c r="F120" s="324">
        <v>0</v>
      </c>
      <c r="G120" s="324">
        <v>0</v>
      </c>
      <c r="H120" s="324">
        <v>0</v>
      </c>
      <c r="I120" s="324">
        <v>0</v>
      </c>
      <c r="J120" s="324"/>
      <c r="K120" s="324">
        <f t="shared" si="38"/>
        <v>0</v>
      </c>
      <c r="L120" s="335"/>
    </row>
    <row r="121" spans="1:12" x14ac:dyDescent="0.2">
      <c r="A121" s="315" t="str">
        <f t="shared" si="25"/>
        <v>Viljandi Kesklinna Kool</v>
      </c>
      <c r="B121" s="321" t="str">
        <f t="shared" si="26"/>
        <v>32</v>
      </c>
      <c r="C121" s="321" t="str">
        <f t="shared" si="27"/>
        <v>3220</v>
      </c>
      <c r="D121" s="333" t="s">
        <v>1591</v>
      </c>
      <c r="E121" s="334" t="s">
        <v>839</v>
      </c>
      <c r="F121" s="324">
        <v>0</v>
      </c>
      <c r="G121" s="324">
        <v>0</v>
      </c>
      <c r="H121" s="324">
        <v>0</v>
      </c>
      <c r="I121" s="324">
        <v>0</v>
      </c>
      <c r="J121" s="324"/>
      <c r="K121" s="324">
        <f t="shared" si="38"/>
        <v>0</v>
      </c>
      <c r="L121" s="335"/>
    </row>
    <row r="122" spans="1:12" x14ac:dyDescent="0.2">
      <c r="A122" s="315" t="str">
        <f t="shared" si="25"/>
        <v>Viljandi Kesklinna Kool</v>
      </c>
      <c r="B122" s="321" t="str">
        <f t="shared" si="26"/>
        <v>32</v>
      </c>
      <c r="C122" s="321" t="str">
        <f t="shared" si="27"/>
        <v>3220</v>
      </c>
      <c r="D122" s="333" t="s">
        <v>1592</v>
      </c>
      <c r="E122" s="334" t="s">
        <v>840</v>
      </c>
      <c r="F122" s="324">
        <v>0</v>
      </c>
      <c r="G122" s="324">
        <v>407.5</v>
      </c>
      <c r="H122" s="324">
        <v>0</v>
      </c>
      <c r="I122" s="324">
        <v>0</v>
      </c>
      <c r="J122" s="324"/>
      <c r="K122" s="324">
        <f t="shared" si="38"/>
        <v>0</v>
      </c>
      <c r="L122" s="335"/>
    </row>
    <row r="123" spans="1:12" x14ac:dyDescent="0.2">
      <c r="A123" s="315" t="str">
        <f t="shared" si="25"/>
        <v>Viljandi Kesklinna Kool</v>
      </c>
      <c r="B123" s="321" t="str">
        <f t="shared" si="26"/>
        <v>32</v>
      </c>
      <c r="C123" s="321" t="str">
        <f t="shared" si="27"/>
        <v>3220</v>
      </c>
      <c r="D123" s="333" t="s">
        <v>1593</v>
      </c>
      <c r="E123" s="334" t="s">
        <v>841</v>
      </c>
      <c r="F123" s="324">
        <v>0</v>
      </c>
      <c r="G123" s="324">
        <v>0</v>
      </c>
      <c r="H123" s="324">
        <v>0</v>
      </c>
      <c r="I123" s="324">
        <v>0</v>
      </c>
      <c r="J123" s="324"/>
      <c r="K123" s="324">
        <f t="shared" si="38"/>
        <v>0</v>
      </c>
      <c r="L123" s="335"/>
    </row>
    <row r="124" spans="1:12" x14ac:dyDescent="0.2">
      <c r="A124" s="315" t="str">
        <f t="shared" si="25"/>
        <v>Viljandi Kesklinna Kool</v>
      </c>
      <c r="B124" s="321" t="str">
        <f t="shared" si="26"/>
        <v>32</v>
      </c>
      <c r="C124" s="321" t="str">
        <f t="shared" si="27"/>
        <v>3220</v>
      </c>
      <c r="D124" s="333" t="s">
        <v>1594</v>
      </c>
      <c r="E124" s="334" t="s">
        <v>842</v>
      </c>
      <c r="F124" s="324">
        <v>0</v>
      </c>
      <c r="G124" s="324">
        <v>0</v>
      </c>
      <c r="H124" s="324">
        <v>1600</v>
      </c>
      <c r="I124" s="324">
        <v>1600</v>
      </c>
      <c r="J124" s="324"/>
      <c r="K124" s="324">
        <f t="shared" si="38"/>
        <v>1600</v>
      </c>
      <c r="L124" s="335"/>
    </row>
    <row r="125" spans="1:12" x14ac:dyDescent="0.2">
      <c r="A125" s="315" t="str">
        <f t="shared" si="25"/>
        <v>Viljandi Kesklinna Kool</v>
      </c>
      <c r="B125" s="321" t="str">
        <f t="shared" si="26"/>
        <v>32</v>
      </c>
      <c r="C125" s="321" t="str">
        <f t="shared" si="27"/>
        <v>3220</v>
      </c>
      <c r="D125" s="333" t="s">
        <v>1595</v>
      </c>
      <c r="E125" s="334" t="s">
        <v>843</v>
      </c>
      <c r="F125" s="324">
        <v>0</v>
      </c>
      <c r="G125" s="324">
        <v>587.79999999999995</v>
      </c>
      <c r="H125" s="324">
        <v>910</v>
      </c>
      <c r="I125" s="324">
        <v>910</v>
      </c>
      <c r="J125" s="324"/>
      <c r="K125" s="324">
        <f t="shared" si="38"/>
        <v>910</v>
      </c>
      <c r="L125" s="335"/>
    </row>
    <row r="126" spans="1:12" x14ac:dyDescent="0.2">
      <c r="A126" s="315" t="str">
        <f t="shared" si="25"/>
        <v>Viljandi Kesklinna Kool</v>
      </c>
      <c r="B126" s="321" t="str">
        <f t="shared" si="26"/>
        <v>32</v>
      </c>
      <c r="C126" s="321" t="str">
        <f t="shared" si="27"/>
        <v>3221</v>
      </c>
      <c r="D126" s="333" t="s">
        <v>1609</v>
      </c>
      <c r="E126" s="334" t="s">
        <v>969</v>
      </c>
      <c r="F126" s="324">
        <v>0</v>
      </c>
      <c r="G126" s="324">
        <v>0</v>
      </c>
      <c r="H126" s="324">
        <v>0</v>
      </c>
      <c r="I126" s="324">
        <v>0</v>
      </c>
      <c r="J126" s="324"/>
      <c r="K126" s="324">
        <f t="shared" si="38"/>
        <v>0</v>
      </c>
      <c r="L126" s="335"/>
    </row>
    <row r="127" spans="1:12" x14ac:dyDescent="0.2">
      <c r="A127" s="315" t="str">
        <f t="shared" si="25"/>
        <v>Viljandi Kesklinna Kool</v>
      </c>
      <c r="B127" s="321" t="str">
        <f t="shared" si="26"/>
        <v>32</v>
      </c>
      <c r="C127" s="321" t="str">
        <f t="shared" si="27"/>
        <v>3221</v>
      </c>
      <c r="D127" s="333" t="s">
        <v>1610</v>
      </c>
      <c r="E127" s="334" t="s">
        <v>970</v>
      </c>
      <c r="F127" s="324">
        <v>0</v>
      </c>
      <c r="G127" s="324">
        <v>0</v>
      </c>
      <c r="H127" s="324">
        <v>0</v>
      </c>
      <c r="I127" s="324">
        <v>0</v>
      </c>
      <c r="J127" s="324"/>
      <c r="K127" s="324">
        <f t="shared" si="38"/>
        <v>0</v>
      </c>
      <c r="L127" s="335"/>
    </row>
    <row r="128" spans="1:12" x14ac:dyDescent="0.2">
      <c r="A128" s="315" t="str">
        <f t="shared" si="25"/>
        <v>Viljandi Kesklinna Kool</v>
      </c>
      <c r="B128" s="321" t="str">
        <f t="shared" si="26"/>
        <v>32</v>
      </c>
      <c r="C128" s="321" t="str">
        <f t="shared" si="27"/>
        <v>3221</v>
      </c>
      <c r="D128" s="333" t="s">
        <v>1611</v>
      </c>
      <c r="E128" s="334" t="s">
        <v>971</v>
      </c>
      <c r="F128" s="324">
        <v>0</v>
      </c>
      <c r="G128" s="324">
        <v>0</v>
      </c>
      <c r="H128" s="324">
        <v>0</v>
      </c>
      <c r="I128" s="324">
        <v>0</v>
      </c>
      <c r="J128" s="324"/>
      <c r="K128" s="324">
        <f t="shared" si="38"/>
        <v>0</v>
      </c>
      <c r="L128" s="335"/>
    </row>
    <row r="129" spans="1:12" x14ac:dyDescent="0.2">
      <c r="A129" s="315" t="str">
        <f t="shared" si="25"/>
        <v>Viljandi Kesklinna Kool</v>
      </c>
      <c r="B129" s="321" t="str">
        <f t="shared" si="26"/>
        <v>32</v>
      </c>
      <c r="C129" s="321" t="str">
        <f t="shared" si="27"/>
        <v>3221</v>
      </c>
      <c r="D129" s="333" t="s">
        <v>1603</v>
      </c>
      <c r="E129" s="334" t="s">
        <v>972</v>
      </c>
      <c r="F129" s="324">
        <v>0</v>
      </c>
      <c r="G129" s="324">
        <v>0</v>
      </c>
      <c r="H129" s="324">
        <v>0</v>
      </c>
      <c r="I129" s="324">
        <v>0</v>
      </c>
      <c r="J129" s="324"/>
      <c r="K129" s="324">
        <f t="shared" si="38"/>
        <v>0</v>
      </c>
      <c r="L129" s="335"/>
    </row>
    <row r="130" spans="1:12" x14ac:dyDescent="0.2">
      <c r="A130" s="315" t="str">
        <f t="shared" si="25"/>
        <v>Viljandi Kesklinna Kool</v>
      </c>
      <c r="B130" s="321" t="str">
        <f t="shared" si="26"/>
        <v>32</v>
      </c>
      <c r="C130" s="321" t="str">
        <f t="shared" si="27"/>
        <v>3221</v>
      </c>
      <c r="D130" s="333" t="s">
        <v>1612</v>
      </c>
      <c r="E130" s="334" t="s">
        <v>973</v>
      </c>
      <c r="F130" s="324">
        <v>0</v>
      </c>
      <c r="G130" s="324">
        <v>0</v>
      </c>
      <c r="H130" s="324">
        <v>0</v>
      </c>
      <c r="I130" s="324">
        <v>0</v>
      </c>
      <c r="J130" s="324"/>
      <c r="K130" s="324">
        <f t="shared" si="38"/>
        <v>0</v>
      </c>
      <c r="L130" s="335"/>
    </row>
    <row r="131" spans="1:12" x14ac:dyDescent="0.2">
      <c r="A131" s="315" t="str">
        <f t="shared" si="25"/>
        <v>Viljandi Kesklinna Kool</v>
      </c>
      <c r="B131" s="321" t="str">
        <f t="shared" si="26"/>
        <v>32</v>
      </c>
      <c r="C131" s="321" t="str">
        <f t="shared" si="27"/>
        <v>3221</v>
      </c>
      <c r="D131" s="333" t="s">
        <v>1613</v>
      </c>
      <c r="E131" s="334" t="s">
        <v>974</v>
      </c>
      <c r="F131" s="324">
        <v>0</v>
      </c>
      <c r="G131" s="324">
        <v>0</v>
      </c>
      <c r="H131" s="324">
        <v>0</v>
      </c>
      <c r="I131" s="324">
        <v>0</v>
      </c>
      <c r="J131" s="324"/>
      <c r="K131" s="324">
        <f t="shared" si="38"/>
        <v>0</v>
      </c>
      <c r="L131" s="335"/>
    </row>
    <row r="132" spans="1:12" x14ac:dyDescent="0.2">
      <c r="A132" s="315" t="str">
        <f t="shared" si="25"/>
        <v>Viljandi Kesklinna Kool</v>
      </c>
      <c r="B132" s="321" t="str">
        <f t="shared" si="26"/>
        <v>32</v>
      </c>
      <c r="C132" s="321" t="str">
        <f t="shared" si="27"/>
        <v>3221</v>
      </c>
      <c r="D132" s="333" t="s">
        <v>1614</v>
      </c>
      <c r="E132" s="334" t="s">
        <v>975</v>
      </c>
      <c r="F132" s="324">
        <v>0</v>
      </c>
      <c r="G132" s="324">
        <v>0</v>
      </c>
      <c r="H132" s="324">
        <v>0</v>
      </c>
      <c r="I132" s="324">
        <v>0</v>
      </c>
      <c r="J132" s="324"/>
      <c r="K132" s="324">
        <f t="shared" si="38"/>
        <v>0</v>
      </c>
      <c r="L132" s="335"/>
    </row>
    <row r="133" spans="1:12" x14ac:dyDescent="0.2">
      <c r="A133" s="315" t="str">
        <f t="shared" si="25"/>
        <v>Viljandi Kesklinna Kool</v>
      </c>
      <c r="B133" s="321" t="str">
        <f t="shared" si="26"/>
        <v>32</v>
      </c>
      <c r="C133" s="321" t="str">
        <f t="shared" si="27"/>
        <v>3221</v>
      </c>
      <c r="D133" s="333" t="s">
        <v>1630</v>
      </c>
      <c r="E133" s="334" t="s">
        <v>976</v>
      </c>
      <c r="F133" s="324">
        <v>0</v>
      </c>
      <c r="G133" s="324">
        <v>0</v>
      </c>
      <c r="H133" s="324">
        <v>0</v>
      </c>
      <c r="I133" s="324">
        <v>0</v>
      </c>
      <c r="J133" s="324"/>
      <c r="K133" s="324">
        <f t="shared" si="38"/>
        <v>0</v>
      </c>
      <c r="L133" s="335"/>
    </row>
    <row r="134" spans="1:12" x14ac:dyDescent="0.2">
      <c r="A134" s="315" t="str">
        <f t="shared" si="25"/>
        <v>Viljandi Kesklinna Kool</v>
      </c>
      <c r="B134" s="321" t="str">
        <f t="shared" si="26"/>
        <v>32</v>
      </c>
      <c r="C134" s="321" t="str">
        <f t="shared" si="27"/>
        <v>3221</v>
      </c>
      <c r="D134" s="333" t="s">
        <v>1604</v>
      </c>
      <c r="E134" s="334" t="s">
        <v>977</v>
      </c>
      <c r="F134" s="324">
        <v>0</v>
      </c>
      <c r="G134" s="324">
        <v>0</v>
      </c>
      <c r="H134" s="324">
        <v>0</v>
      </c>
      <c r="I134" s="324">
        <v>0</v>
      </c>
      <c r="J134" s="324"/>
      <c r="K134" s="324">
        <f t="shared" si="38"/>
        <v>0</v>
      </c>
      <c r="L134" s="335"/>
    </row>
    <row r="135" spans="1:12" x14ac:dyDescent="0.2">
      <c r="A135" s="315" t="str">
        <f t="shared" si="25"/>
        <v>Viljandi Kesklinna Kool</v>
      </c>
      <c r="B135" s="321" t="str">
        <f t="shared" si="26"/>
        <v>32</v>
      </c>
      <c r="C135" s="321" t="str">
        <f t="shared" si="27"/>
        <v>3222</v>
      </c>
      <c r="D135" s="333" t="s">
        <v>1618</v>
      </c>
      <c r="E135" s="334" t="s">
        <v>984</v>
      </c>
      <c r="F135" s="324">
        <v>0</v>
      </c>
      <c r="G135" s="324">
        <v>0</v>
      </c>
      <c r="H135" s="324">
        <v>0</v>
      </c>
      <c r="I135" s="324">
        <v>0</v>
      </c>
      <c r="J135" s="324"/>
      <c r="K135" s="324">
        <f t="shared" si="38"/>
        <v>0</v>
      </c>
      <c r="L135" s="335"/>
    </row>
    <row r="136" spans="1:12" x14ac:dyDescent="0.2">
      <c r="A136" s="315" t="str">
        <f t="shared" si="25"/>
        <v>Viljandi Kesklinna Kool</v>
      </c>
      <c r="B136" s="321" t="str">
        <f t="shared" si="26"/>
        <v>32</v>
      </c>
      <c r="C136" s="321" t="str">
        <f t="shared" si="27"/>
        <v>3222</v>
      </c>
      <c r="D136" s="333" t="s">
        <v>1619</v>
      </c>
      <c r="E136" s="334" t="s">
        <v>985</v>
      </c>
      <c r="F136" s="324">
        <v>0</v>
      </c>
      <c r="G136" s="324">
        <v>0</v>
      </c>
      <c r="H136" s="324">
        <v>0</v>
      </c>
      <c r="I136" s="324">
        <v>0</v>
      </c>
      <c r="J136" s="324"/>
      <c r="K136" s="324">
        <f t="shared" si="38"/>
        <v>0</v>
      </c>
      <c r="L136" s="335"/>
    </row>
    <row r="137" spans="1:12" x14ac:dyDescent="0.2">
      <c r="A137" s="315" t="str">
        <f t="shared" si="25"/>
        <v>Viljandi Kesklinna Kool</v>
      </c>
      <c r="B137" s="321" t="str">
        <f t="shared" si="26"/>
        <v>32</v>
      </c>
      <c r="C137" s="321" t="str">
        <f t="shared" si="27"/>
        <v>3222</v>
      </c>
      <c r="D137" s="333" t="s">
        <v>1615</v>
      </c>
      <c r="E137" s="334" t="s">
        <v>986</v>
      </c>
      <c r="F137" s="324">
        <v>0</v>
      </c>
      <c r="G137" s="324">
        <v>0</v>
      </c>
      <c r="H137" s="324">
        <v>0</v>
      </c>
      <c r="I137" s="324">
        <v>0</v>
      </c>
      <c r="J137" s="324"/>
      <c r="K137" s="324">
        <f t="shared" si="38"/>
        <v>0</v>
      </c>
      <c r="L137" s="335"/>
    </row>
    <row r="138" spans="1:12" x14ac:dyDescent="0.2">
      <c r="A138" s="315" t="str">
        <f t="shared" si="25"/>
        <v>Viljandi Kesklinna Kool</v>
      </c>
      <c r="B138" s="321" t="str">
        <f t="shared" si="26"/>
        <v>32</v>
      </c>
      <c r="C138" s="321" t="str">
        <f t="shared" si="27"/>
        <v>3222</v>
      </c>
      <c r="D138" s="333" t="s">
        <v>1605</v>
      </c>
      <c r="E138" s="334" t="s">
        <v>986</v>
      </c>
      <c r="F138" s="324">
        <v>0</v>
      </c>
      <c r="G138" s="324">
        <v>0</v>
      </c>
      <c r="H138" s="324">
        <v>0</v>
      </c>
      <c r="I138" s="324">
        <v>0</v>
      </c>
      <c r="J138" s="324"/>
      <c r="K138" s="324">
        <f t="shared" si="38"/>
        <v>0</v>
      </c>
      <c r="L138" s="335"/>
    </row>
    <row r="139" spans="1:12" x14ac:dyDescent="0.2">
      <c r="A139" s="315" t="str">
        <f t="shared" si="25"/>
        <v>Viljandi Kesklinna Kool</v>
      </c>
      <c r="B139" s="321" t="str">
        <f t="shared" si="26"/>
        <v>32</v>
      </c>
      <c r="C139" s="321" t="str">
        <f t="shared" si="27"/>
        <v>3222</v>
      </c>
      <c r="D139" s="333" t="s">
        <v>1620</v>
      </c>
      <c r="E139" s="334" t="s">
        <v>987</v>
      </c>
      <c r="F139" s="324">
        <v>0</v>
      </c>
      <c r="G139" s="324">
        <v>0</v>
      </c>
      <c r="H139" s="324">
        <v>0</v>
      </c>
      <c r="I139" s="324">
        <v>0</v>
      </c>
      <c r="J139" s="324"/>
      <c r="K139" s="324">
        <f t="shared" si="38"/>
        <v>0</v>
      </c>
      <c r="L139" s="335"/>
    </row>
    <row r="140" spans="1:12" x14ac:dyDescent="0.2">
      <c r="A140" s="315" t="str">
        <f t="shared" si="25"/>
        <v>Viljandi Kesklinna Kool</v>
      </c>
      <c r="B140" s="321" t="str">
        <f t="shared" si="26"/>
        <v>32</v>
      </c>
      <c r="C140" s="321" t="str">
        <f t="shared" si="27"/>
        <v>3222</v>
      </c>
      <c r="D140" s="333" t="s">
        <v>1606</v>
      </c>
      <c r="E140" s="334" t="s">
        <v>982</v>
      </c>
      <c r="F140" s="324">
        <v>0</v>
      </c>
      <c r="G140" s="324">
        <v>0</v>
      </c>
      <c r="H140" s="324">
        <v>0</v>
      </c>
      <c r="I140" s="324">
        <v>0</v>
      </c>
      <c r="J140" s="324"/>
      <c r="K140" s="324">
        <f t="shared" si="38"/>
        <v>0</v>
      </c>
      <c r="L140" s="335"/>
    </row>
    <row r="141" spans="1:12" x14ac:dyDescent="0.2">
      <c r="A141" s="315" t="str">
        <f t="shared" si="25"/>
        <v>Viljandi Kesklinna Kool</v>
      </c>
      <c r="B141" s="321" t="str">
        <f t="shared" si="26"/>
        <v>32</v>
      </c>
      <c r="C141" s="321" t="str">
        <f t="shared" si="27"/>
        <v>3224</v>
      </c>
      <c r="D141" s="333" t="s">
        <v>1626</v>
      </c>
      <c r="E141" s="579" t="s">
        <v>966</v>
      </c>
      <c r="F141" s="324">
        <v>0</v>
      </c>
      <c r="G141" s="324">
        <v>0</v>
      </c>
      <c r="H141" s="324">
        <v>0</v>
      </c>
      <c r="I141" s="324">
        <v>0</v>
      </c>
      <c r="J141" s="324"/>
      <c r="K141" s="324">
        <f t="shared" si="38"/>
        <v>0</v>
      </c>
      <c r="L141" s="335"/>
    </row>
    <row r="142" spans="1:12" x14ac:dyDescent="0.2">
      <c r="A142" s="315" t="str">
        <f t="shared" si="25"/>
        <v>Viljandi Kesklinna Kool</v>
      </c>
      <c r="B142" s="321" t="str">
        <f t="shared" si="26"/>
        <v>32</v>
      </c>
      <c r="C142" s="321" t="str">
        <f t="shared" si="27"/>
        <v>3224</v>
      </c>
      <c r="D142" s="333" t="s">
        <v>1627</v>
      </c>
      <c r="E142" s="579" t="s">
        <v>967</v>
      </c>
      <c r="F142" s="324">
        <v>0</v>
      </c>
      <c r="G142" s="324">
        <v>0</v>
      </c>
      <c r="H142" s="324">
        <v>0</v>
      </c>
      <c r="I142" s="324">
        <v>0</v>
      </c>
      <c r="J142" s="324"/>
      <c r="K142" s="324">
        <f t="shared" si="38"/>
        <v>0</v>
      </c>
      <c r="L142" s="335"/>
    </row>
    <row r="143" spans="1:12" x14ac:dyDescent="0.2">
      <c r="A143" s="315" t="str">
        <f t="shared" si="25"/>
        <v>Viljandi Kesklinna Kool</v>
      </c>
      <c r="B143" s="321" t="str">
        <f t="shared" si="26"/>
        <v>32</v>
      </c>
      <c r="C143" s="321" t="str">
        <f t="shared" si="27"/>
        <v>3224</v>
      </c>
      <c r="D143" s="333" t="s">
        <v>1628</v>
      </c>
      <c r="E143" s="579" t="s">
        <v>968</v>
      </c>
      <c r="F143" s="324">
        <v>0</v>
      </c>
      <c r="G143" s="324">
        <v>0</v>
      </c>
      <c r="H143" s="324">
        <v>0</v>
      </c>
      <c r="I143" s="324">
        <v>0</v>
      </c>
      <c r="J143" s="324"/>
      <c r="K143" s="324">
        <f t="shared" si="38"/>
        <v>0</v>
      </c>
      <c r="L143" s="335"/>
    </row>
    <row r="144" spans="1:12" x14ac:dyDescent="0.2">
      <c r="A144" s="315" t="str">
        <f t="shared" si="25"/>
        <v>Viljandi Kesklinna Kool</v>
      </c>
      <c r="B144" s="321"/>
      <c r="C144" s="321"/>
      <c r="D144" s="352" t="s">
        <v>157</v>
      </c>
      <c r="E144" s="354" t="s">
        <v>133</v>
      </c>
      <c r="F144" s="355">
        <f>SUM(F145:F150)</f>
        <v>0</v>
      </c>
      <c r="G144" s="355">
        <f t="shared" ref="G144:I144" si="41">SUM(G145:G150)</f>
        <v>8416</v>
      </c>
      <c r="H144" s="355">
        <f t="shared" si="41"/>
        <v>0</v>
      </c>
      <c r="I144" s="355">
        <f t="shared" si="41"/>
        <v>0</v>
      </c>
      <c r="J144" s="355">
        <f>SUM(J145:J150)</f>
        <v>0</v>
      </c>
      <c r="K144" s="355">
        <f t="shared" si="38"/>
        <v>0</v>
      </c>
      <c r="L144" s="356"/>
    </row>
    <row r="145" spans="1:12" x14ac:dyDescent="0.2">
      <c r="A145" s="315" t="str">
        <f t="shared" si="25"/>
        <v>Viljandi Kesklinna Kool</v>
      </c>
      <c r="B145" s="321" t="str">
        <f t="shared" si="26"/>
        <v>35</v>
      </c>
      <c r="C145" s="321" t="str">
        <f t="shared" si="27"/>
        <v>3500</v>
      </c>
      <c r="D145" s="333" t="s">
        <v>1596</v>
      </c>
      <c r="E145" s="334" t="s">
        <v>832</v>
      </c>
      <c r="F145" s="324">
        <v>0</v>
      </c>
      <c r="G145" s="324">
        <v>0</v>
      </c>
      <c r="H145" s="324">
        <v>0</v>
      </c>
      <c r="I145" s="324">
        <v>0</v>
      </c>
      <c r="J145" s="324"/>
      <c r="K145" s="324">
        <f t="shared" si="38"/>
        <v>0</v>
      </c>
      <c r="L145" s="335"/>
    </row>
    <row r="146" spans="1:12" x14ac:dyDescent="0.2">
      <c r="A146" s="315" t="str">
        <f t="shared" si="25"/>
        <v>Viljandi Kesklinna Kool</v>
      </c>
      <c r="B146" s="321" t="str">
        <f t="shared" si="26"/>
        <v>35</v>
      </c>
      <c r="C146" s="321" t="str">
        <f t="shared" si="27"/>
        <v>3500</v>
      </c>
      <c r="D146" s="333" t="s">
        <v>1631</v>
      </c>
      <c r="E146" s="334" t="s">
        <v>833</v>
      </c>
      <c r="F146" s="324">
        <v>0</v>
      </c>
      <c r="G146" s="324">
        <v>0</v>
      </c>
      <c r="H146" s="324">
        <v>0</v>
      </c>
      <c r="I146" s="324">
        <v>0</v>
      </c>
      <c r="J146" s="324"/>
      <c r="K146" s="324">
        <f t="shared" si="38"/>
        <v>0</v>
      </c>
      <c r="L146" s="335"/>
    </row>
    <row r="147" spans="1:12" x14ac:dyDescent="0.2">
      <c r="A147" s="315" t="str">
        <f t="shared" si="25"/>
        <v>Viljandi Kesklinna Kool</v>
      </c>
      <c r="B147" s="321" t="str">
        <f t="shared" si="26"/>
        <v>35</v>
      </c>
      <c r="C147" s="321" t="str">
        <f t="shared" si="27"/>
        <v>3500</v>
      </c>
      <c r="D147" s="333" t="s">
        <v>1597</v>
      </c>
      <c r="E147" s="334" t="s">
        <v>834</v>
      </c>
      <c r="F147" s="324">
        <v>0</v>
      </c>
      <c r="G147" s="324">
        <v>0</v>
      </c>
      <c r="H147" s="324">
        <v>0</v>
      </c>
      <c r="I147" s="324">
        <v>0</v>
      </c>
      <c r="J147" s="324"/>
      <c r="K147" s="324">
        <f t="shared" si="38"/>
        <v>0</v>
      </c>
      <c r="L147" s="335"/>
    </row>
    <row r="148" spans="1:12" x14ac:dyDescent="0.2">
      <c r="A148" s="315" t="str">
        <f t="shared" si="25"/>
        <v>Viljandi Kesklinna Kool</v>
      </c>
      <c r="B148" s="321" t="str">
        <f t="shared" si="26"/>
        <v>35</v>
      </c>
      <c r="C148" s="321" t="str">
        <f t="shared" si="27"/>
        <v>3500</v>
      </c>
      <c r="D148" s="333" t="s">
        <v>1598</v>
      </c>
      <c r="E148" s="334" t="s">
        <v>835</v>
      </c>
      <c r="F148" s="324">
        <v>0</v>
      </c>
      <c r="G148" s="324">
        <v>936</v>
      </c>
      <c r="H148" s="324">
        <v>0</v>
      </c>
      <c r="I148" s="324">
        <v>0</v>
      </c>
      <c r="J148" s="324"/>
      <c r="K148" s="324">
        <f t="shared" si="38"/>
        <v>0</v>
      </c>
      <c r="L148" s="335"/>
    </row>
    <row r="149" spans="1:12" x14ac:dyDescent="0.2">
      <c r="A149" s="315" t="str">
        <f t="shared" si="25"/>
        <v>Viljandi Kesklinna Kool</v>
      </c>
      <c r="B149" s="321" t="str">
        <f t="shared" si="26"/>
        <v>35</v>
      </c>
      <c r="C149" s="321" t="str">
        <f t="shared" si="27"/>
        <v>3500</v>
      </c>
      <c r="D149" s="333" t="s">
        <v>1607</v>
      </c>
      <c r="E149" s="334" t="s">
        <v>836</v>
      </c>
      <c r="F149" s="324">
        <v>0</v>
      </c>
      <c r="G149" s="324">
        <v>7480</v>
      </c>
      <c r="H149" s="324">
        <v>0</v>
      </c>
      <c r="I149" s="324">
        <v>0</v>
      </c>
      <c r="J149" s="324"/>
      <c r="K149" s="324">
        <f t="shared" si="38"/>
        <v>0</v>
      </c>
      <c r="L149" s="335"/>
    </row>
    <row r="150" spans="1:12" x14ac:dyDescent="0.2">
      <c r="A150" s="315" t="str">
        <f t="shared" si="25"/>
        <v>Viljandi Kesklinna Kool</v>
      </c>
      <c r="B150" s="321" t="str">
        <f t="shared" si="26"/>
        <v>35</v>
      </c>
      <c r="C150" s="321" t="str">
        <f t="shared" si="27"/>
        <v>3500</v>
      </c>
      <c r="D150" s="333" t="s">
        <v>1599</v>
      </c>
      <c r="E150" s="334" t="s">
        <v>837</v>
      </c>
      <c r="F150" s="324">
        <v>0</v>
      </c>
      <c r="G150" s="324">
        <v>0</v>
      </c>
      <c r="H150" s="324">
        <v>0</v>
      </c>
      <c r="I150" s="324">
        <v>0</v>
      </c>
      <c r="J150" s="324"/>
      <c r="K150" s="324">
        <f t="shared" si="38"/>
        <v>0</v>
      </c>
      <c r="L150" s="335"/>
    </row>
    <row r="151" spans="1:12" x14ac:dyDescent="0.2">
      <c r="A151" s="315" t="str">
        <f t="shared" si="25"/>
        <v>Viljandi Kesklinna Kool</v>
      </c>
      <c r="B151" s="321"/>
      <c r="C151" s="321"/>
      <c r="D151" s="352" t="s">
        <v>158</v>
      </c>
      <c r="E151" s="354" t="s">
        <v>151</v>
      </c>
      <c r="F151" s="355">
        <f>SUM(F152:F152)</f>
        <v>0</v>
      </c>
      <c r="G151" s="355">
        <f t="shared" ref="G151:I151" si="42">SUM(G152:G152)</f>
        <v>0</v>
      </c>
      <c r="H151" s="355">
        <f t="shared" si="42"/>
        <v>0</v>
      </c>
      <c r="I151" s="355">
        <f t="shared" si="42"/>
        <v>0</v>
      </c>
      <c r="J151" s="355">
        <f>SUM(J152:J152)</f>
        <v>0</v>
      </c>
      <c r="K151" s="355">
        <f t="shared" si="38"/>
        <v>0</v>
      </c>
      <c r="L151" s="356"/>
    </row>
    <row r="152" spans="1:12" x14ac:dyDescent="0.2">
      <c r="A152" s="315" t="str">
        <f t="shared" si="25"/>
        <v>Viljandi Kesklinna Kool</v>
      </c>
      <c r="B152" s="321" t="str">
        <f>LEFT(D152,2)</f>
        <v>38</v>
      </c>
      <c r="C152" s="321" t="str">
        <f>LEFT(D152,4)</f>
        <v>3888</v>
      </c>
      <c r="D152" s="333" t="s">
        <v>1600</v>
      </c>
      <c r="E152" s="334" t="s">
        <v>152</v>
      </c>
      <c r="F152" s="324">
        <v>0</v>
      </c>
      <c r="G152" s="324">
        <v>0</v>
      </c>
      <c r="H152" s="324">
        <v>0</v>
      </c>
      <c r="I152" s="324">
        <v>0</v>
      </c>
      <c r="J152" s="324"/>
      <c r="K152" s="324">
        <f t="shared" si="38"/>
        <v>0</v>
      </c>
      <c r="L152" s="335"/>
    </row>
    <row r="158" spans="1:12" x14ac:dyDescent="0.2">
      <c r="E158" s="305"/>
      <c r="F158" s="305"/>
      <c r="G158" s="305"/>
      <c r="H158" s="305"/>
      <c r="I158" s="305"/>
      <c r="J158" s="305"/>
      <c r="K158" s="305"/>
      <c r="L158" s="310"/>
    </row>
    <row r="166" spans="5:12" x14ac:dyDescent="0.2">
      <c r="E166" s="306"/>
      <c r="F166" s="306"/>
      <c r="G166" s="306"/>
      <c r="H166" s="306"/>
      <c r="I166" s="306"/>
      <c r="J166" s="306"/>
      <c r="K166" s="306"/>
      <c r="L166" s="309"/>
    </row>
    <row r="171" spans="5:12" x14ac:dyDescent="0.2">
      <c r="E171" s="306"/>
      <c r="F171" s="306"/>
      <c r="G171" s="306"/>
      <c r="H171" s="306"/>
      <c r="I171" s="306"/>
      <c r="J171" s="306"/>
      <c r="K171" s="306"/>
      <c r="L171" s="309"/>
    </row>
    <row r="176" spans="5:12" x14ac:dyDescent="0.2">
      <c r="E176" s="304"/>
      <c r="F176" s="304"/>
      <c r="G176" s="304"/>
      <c r="H176" s="304"/>
      <c r="I176" s="304"/>
      <c r="J176" s="304"/>
      <c r="K176" s="304"/>
      <c r="L176" s="309"/>
    </row>
  </sheetData>
  <printOptions gridLines="1"/>
  <pageMargins left="0.39370078740157483" right="0" top="0" bottom="0" header="0" footer="0"/>
  <pageSetup paperSize="9" scale="59" orientation="portrait" r:id="rId1"/>
  <headerFooter alignWithMargins="0">
    <oddFooter>&amp;A</oddFooter>
  </headerFooter>
  <rowBreaks count="1" manualBreakCount="1">
    <brk id="116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176"/>
  <sheetViews>
    <sheetView zoomScaleNormal="100" workbookViewId="0">
      <pane ySplit="2" topLeftCell="A3" activePane="bottomLeft" state="frozen"/>
      <selection activeCell="E70" sqref="E70"/>
      <selection pane="bottomLeft" activeCell="L3" sqref="L3"/>
    </sheetView>
  </sheetViews>
  <sheetFormatPr defaultRowHeight="12.75" x14ac:dyDescent="0.2"/>
  <cols>
    <col min="1" max="1" width="19.85546875" style="298" hidden="1" customWidth="1"/>
    <col min="2" max="2" width="3.28515625" style="298" hidden="1" customWidth="1"/>
    <col min="3" max="3" width="5" style="298" hidden="1" customWidth="1"/>
    <col min="4" max="4" width="10.28515625" style="299" customWidth="1"/>
    <col min="5" max="5" width="45.42578125" style="301" customWidth="1"/>
    <col min="6" max="9" width="10.85546875" style="301" customWidth="1"/>
    <col min="10" max="10" width="12.28515625" style="301" customWidth="1"/>
    <col min="11" max="11" width="10.85546875" style="301" customWidth="1"/>
    <col min="12" max="12" width="43" style="308" customWidth="1"/>
    <col min="13" max="16384" width="9.140625" style="298"/>
  </cols>
  <sheetData>
    <row r="1" spans="1:12" x14ac:dyDescent="0.2">
      <c r="E1" s="300" t="s">
        <v>955</v>
      </c>
      <c r="F1" s="298" t="s">
        <v>1632</v>
      </c>
      <c r="G1" s="300"/>
      <c r="H1" s="300"/>
      <c r="I1" s="300"/>
      <c r="J1" s="300"/>
      <c r="K1" s="300"/>
      <c r="L1" s="307"/>
    </row>
    <row r="2" spans="1:12" ht="54.75" x14ac:dyDescent="0.2">
      <c r="A2" s="358" t="s">
        <v>826</v>
      </c>
      <c r="B2" s="311" t="s">
        <v>827</v>
      </c>
      <c r="C2" s="311" t="s">
        <v>831</v>
      </c>
      <c r="D2" s="357" t="s">
        <v>830</v>
      </c>
      <c r="E2" s="312" t="s">
        <v>828</v>
      </c>
      <c r="F2" s="313" t="s">
        <v>848</v>
      </c>
      <c r="G2" s="313" t="s">
        <v>1553</v>
      </c>
      <c r="H2" s="313" t="s">
        <v>1634</v>
      </c>
      <c r="I2" s="313" t="s">
        <v>1633</v>
      </c>
      <c r="J2" s="656" t="s">
        <v>863</v>
      </c>
      <c r="K2" s="313" t="s">
        <v>1554</v>
      </c>
      <c r="L2" s="657" t="s">
        <v>849</v>
      </c>
    </row>
    <row r="3" spans="1:12" ht="13.5" x14ac:dyDescent="0.25">
      <c r="A3" s="315" t="str">
        <f t="shared" ref="A3:A75" si="0">+$E$1</f>
        <v>Viljandi Paalalinna Kool</v>
      </c>
      <c r="B3" s="311"/>
      <c r="C3" s="311"/>
      <c r="D3" s="316" t="s">
        <v>187</v>
      </c>
      <c r="E3" s="317" t="s">
        <v>180</v>
      </c>
      <c r="F3" s="318">
        <f>SUM(F4:F8)</f>
        <v>0</v>
      </c>
      <c r="G3" s="318">
        <f t="shared" ref="G3:I3" si="1">SUM(G4:G8)</f>
        <v>0</v>
      </c>
      <c r="H3" s="318">
        <f t="shared" si="1"/>
        <v>0</v>
      </c>
      <c r="I3" s="318">
        <f t="shared" si="1"/>
        <v>0</v>
      </c>
      <c r="J3" s="319">
        <f t="shared" ref="J3:K3" si="2">SUM(J4:J8)</f>
        <v>0</v>
      </c>
      <c r="K3" s="319">
        <f t="shared" si="2"/>
        <v>0</v>
      </c>
      <c r="L3" s="320"/>
    </row>
    <row r="4" spans="1:12" x14ac:dyDescent="0.2">
      <c r="A4" s="315" t="str">
        <f t="shared" si="0"/>
        <v>Viljandi Paalalinna Kool</v>
      </c>
      <c r="B4" s="321" t="str">
        <f>LEFT(D4,2)</f>
        <v>41</v>
      </c>
      <c r="C4" s="321" t="str">
        <f>LEFT(D4,4)</f>
        <v>4134</v>
      </c>
      <c r="D4" s="322" t="s">
        <v>1601</v>
      </c>
      <c r="E4" s="323" t="s">
        <v>178</v>
      </c>
      <c r="F4" s="324">
        <v>0</v>
      </c>
      <c r="G4" s="324">
        <v>0</v>
      </c>
      <c r="H4" s="324">
        <v>0</v>
      </c>
      <c r="I4" s="324">
        <v>0</v>
      </c>
      <c r="J4" s="324"/>
      <c r="K4" s="324">
        <f t="shared" ref="K4:K8" si="3">+I4+J4</f>
        <v>0</v>
      </c>
      <c r="L4" s="325"/>
    </row>
    <row r="5" spans="1:12" x14ac:dyDescent="0.2">
      <c r="A5" s="315" t="str">
        <f t="shared" si="0"/>
        <v>Viljandi Paalalinna Kool</v>
      </c>
      <c r="B5" s="321" t="str">
        <f>LEFT(D5,2)</f>
        <v>41</v>
      </c>
      <c r="C5" s="321" t="str">
        <f>LEFT(D5,4)</f>
        <v>4134</v>
      </c>
      <c r="D5" s="322" t="s">
        <v>1608</v>
      </c>
      <c r="E5" s="323" t="s">
        <v>1625</v>
      </c>
      <c r="F5" s="324">
        <v>0</v>
      </c>
      <c r="G5" s="324">
        <v>0</v>
      </c>
      <c r="H5" s="324">
        <v>0</v>
      </c>
      <c r="I5" s="324">
        <v>0</v>
      </c>
      <c r="J5" s="324"/>
      <c r="K5" s="324">
        <f t="shared" si="3"/>
        <v>0</v>
      </c>
      <c r="L5" s="325"/>
    </row>
    <row r="6" spans="1:12" x14ac:dyDescent="0.2">
      <c r="A6" s="315"/>
      <c r="B6" s="321"/>
      <c r="C6" s="321"/>
      <c r="D6" s="322" t="s">
        <v>1131</v>
      </c>
      <c r="E6" s="323" t="s">
        <v>1656</v>
      </c>
      <c r="F6" s="324">
        <v>0</v>
      </c>
      <c r="G6" s="324">
        <v>0</v>
      </c>
      <c r="H6" s="324">
        <v>0</v>
      </c>
      <c r="I6" s="324">
        <v>0</v>
      </c>
      <c r="J6" s="324"/>
      <c r="K6" s="324">
        <f t="shared" si="3"/>
        <v>0</v>
      </c>
      <c r="L6" s="325"/>
    </row>
    <row r="7" spans="1:12" x14ac:dyDescent="0.2">
      <c r="A7" s="315" t="str">
        <f t="shared" si="0"/>
        <v>Viljandi Paalalinna Kool</v>
      </c>
      <c r="B7" s="321" t="str">
        <f t="shared" ref="B7:B76" si="4">LEFT(D7,2)</f>
        <v>45</v>
      </c>
      <c r="C7" s="321" t="str">
        <f t="shared" ref="C7:C76" si="5">LEFT(D7,4)</f>
        <v>4500</v>
      </c>
      <c r="D7" s="322" t="s">
        <v>357</v>
      </c>
      <c r="E7" s="323" t="s">
        <v>358</v>
      </c>
      <c r="F7" s="324">
        <v>0</v>
      </c>
      <c r="G7" s="324">
        <v>0</v>
      </c>
      <c r="H7" s="324">
        <v>0</v>
      </c>
      <c r="I7" s="324">
        <v>0</v>
      </c>
      <c r="J7" s="324"/>
      <c r="K7" s="324">
        <f t="shared" si="3"/>
        <v>0</v>
      </c>
      <c r="L7" s="325"/>
    </row>
    <row r="8" spans="1:12" x14ac:dyDescent="0.2">
      <c r="A8" s="315"/>
      <c r="B8" s="321"/>
      <c r="C8" s="321"/>
      <c r="D8" s="322" t="s">
        <v>1072</v>
      </c>
      <c r="E8" s="323" t="s">
        <v>1651</v>
      </c>
      <c r="F8" s="324">
        <v>0</v>
      </c>
      <c r="G8" s="324">
        <v>0</v>
      </c>
      <c r="H8" s="324">
        <v>0</v>
      </c>
      <c r="I8" s="324">
        <v>0</v>
      </c>
      <c r="J8" s="324"/>
      <c r="K8" s="324">
        <f t="shared" si="3"/>
        <v>0</v>
      </c>
      <c r="L8" s="325"/>
    </row>
    <row r="9" spans="1:12" ht="13.5" x14ac:dyDescent="0.25">
      <c r="A9" s="315" t="str">
        <f t="shared" si="0"/>
        <v>Viljandi Paalalinna Kool</v>
      </c>
      <c r="B9" s="321"/>
      <c r="C9" s="321"/>
      <c r="D9" s="326" t="s">
        <v>184</v>
      </c>
      <c r="E9" s="327" t="s">
        <v>183</v>
      </c>
      <c r="F9" s="319">
        <f t="shared" ref="F9:K9" si="6">F10+F17+F18+F19+F20+F21+F22+F26</f>
        <v>0</v>
      </c>
      <c r="G9" s="319">
        <f t="shared" si="6"/>
        <v>236012.04000000004</v>
      </c>
      <c r="H9" s="319">
        <f t="shared" si="6"/>
        <v>777434.58860000013</v>
      </c>
      <c r="I9" s="319">
        <f t="shared" si="6"/>
        <v>773026.69000000006</v>
      </c>
      <c r="J9" s="319">
        <f t="shared" si="6"/>
        <v>0</v>
      </c>
      <c r="K9" s="319">
        <f t="shared" si="6"/>
        <v>773026.69000000006</v>
      </c>
      <c r="L9" s="328"/>
    </row>
    <row r="10" spans="1:12" ht="25.5" x14ac:dyDescent="0.2">
      <c r="A10" s="315" t="str">
        <f t="shared" si="0"/>
        <v>Viljandi Paalalinna Kool</v>
      </c>
      <c r="B10" s="321"/>
      <c r="C10" s="321"/>
      <c r="D10" s="329" t="s">
        <v>850</v>
      </c>
      <c r="E10" s="330" t="s">
        <v>360</v>
      </c>
      <c r="F10" s="331">
        <f>SUM(F11:F16)</f>
        <v>0</v>
      </c>
      <c r="G10" s="331">
        <f t="shared" ref="G10:I10" si="7">SUM(G11:G16)</f>
        <v>184768.96000000002</v>
      </c>
      <c r="H10" s="331">
        <f t="shared" si="7"/>
        <v>574656.29</v>
      </c>
      <c r="I10" s="331">
        <f t="shared" si="7"/>
        <v>574656</v>
      </c>
      <c r="J10" s="331">
        <f t="shared" ref="J10" si="8">SUM(J11:J14)</f>
        <v>0</v>
      </c>
      <c r="K10" s="331">
        <f>SUM(K11:K16)</f>
        <v>574656</v>
      </c>
      <c r="L10" s="640" t="s">
        <v>1555</v>
      </c>
    </row>
    <row r="11" spans="1:12" x14ac:dyDescent="0.2">
      <c r="A11" s="315" t="str">
        <f t="shared" si="0"/>
        <v>Viljandi Paalalinna Kool</v>
      </c>
      <c r="B11" s="321" t="str">
        <f t="shared" si="4"/>
        <v>50</v>
      </c>
      <c r="C11" s="321" t="str">
        <f t="shared" si="5"/>
        <v>5002</v>
      </c>
      <c r="D11" s="333" t="s">
        <v>361</v>
      </c>
      <c r="E11" s="334" t="s">
        <v>847</v>
      </c>
      <c r="F11" s="324">
        <v>0</v>
      </c>
      <c r="G11" s="324">
        <v>117656.38</v>
      </c>
      <c r="H11" s="324">
        <v>391551</v>
      </c>
      <c r="I11" s="324">
        <v>391551</v>
      </c>
      <c r="J11" s="324"/>
      <c r="K11" s="324">
        <f>SUM(I11:J11)</f>
        <v>391551</v>
      </c>
      <c r="L11" s="335"/>
    </row>
    <row r="12" spans="1:12" x14ac:dyDescent="0.2">
      <c r="A12" s="315" t="str">
        <f t="shared" si="0"/>
        <v>Viljandi Paalalinna Kool</v>
      </c>
      <c r="B12" s="321" t="str">
        <f t="shared" si="4"/>
        <v>50</v>
      </c>
      <c r="C12" s="321" t="str">
        <f t="shared" si="5"/>
        <v>5002</v>
      </c>
      <c r="D12" s="333" t="s">
        <v>363</v>
      </c>
      <c r="E12" s="334" t="s">
        <v>194</v>
      </c>
      <c r="F12" s="324">
        <v>0</v>
      </c>
      <c r="G12" s="324">
        <v>65065.599999999999</v>
      </c>
      <c r="H12" s="324">
        <v>153531</v>
      </c>
      <c r="I12" s="324">
        <v>153531</v>
      </c>
      <c r="J12" s="324"/>
      <c r="K12" s="324">
        <f t="shared" ref="K12:K76" si="9">SUM(I12:J12)</f>
        <v>153531</v>
      </c>
      <c r="L12" s="335"/>
    </row>
    <row r="13" spans="1:12" x14ac:dyDescent="0.2">
      <c r="A13" s="315" t="str">
        <f t="shared" si="0"/>
        <v>Viljandi Paalalinna Kool</v>
      </c>
      <c r="B13" s="321" t="str">
        <f t="shared" si="4"/>
        <v>50</v>
      </c>
      <c r="C13" s="321" t="str">
        <f t="shared" si="5"/>
        <v>5002</v>
      </c>
      <c r="D13" s="333" t="s">
        <v>365</v>
      </c>
      <c r="E13" s="334" t="s">
        <v>328</v>
      </c>
      <c r="F13" s="324">
        <v>0</v>
      </c>
      <c r="G13" s="324">
        <v>2046.98</v>
      </c>
      <c r="H13" s="324">
        <v>0.28999999999996362</v>
      </c>
      <c r="I13" s="324">
        <v>0</v>
      </c>
      <c r="J13" s="324"/>
      <c r="K13" s="324">
        <f t="shared" si="9"/>
        <v>0</v>
      </c>
      <c r="L13" s="335"/>
    </row>
    <row r="14" spans="1:12" x14ac:dyDescent="0.2">
      <c r="A14" s="315" t="str">
        <f t="shared" si="0"/>
        <v>Viljandi Paalalinna Kool</v>
      </c>
      <c r="B14" s="321" t="str">
        <f t="shared" si="4"/>
        <v>50</v>
      </c>
      <c r="C14" s="321" t="str">
        <f t="shared" si="5"/>
        <v>5002</v>
      </c>
      <c r="D14" s="333" t="s">
        <v>367</v>
      </c>
      <c r="E14" s="336" t="s">
        <v>368</v>
      </c>
      <c r="F14" s="324">
        <v>0</v>
      </c>
      <c r="G14" s="324">
        <v>0</v>
      </c>
      <c r="H14" s="324">
        <v>0</v>
      </c>
      <c r="I14" s="324">
        <v>0</v>
      </c>
      <c r="J14" s="324"/>
      <c r="K14" s="324">
        <f t="shared" si="9"/>
        <v>0</v>
      </c>
      <c r="L14" s="325"/>
    </row>
    <row r="15" spans="1:12" x14ac:dyDescent="0.2">
      <c r="A15" s="315"/>
      <c r="B15" s="321"/>
      <c r="C15" s="321"/>
      <c r="D15" s="333" t="s">
        <v>1602</v>
      </c>
      <c r="E15" s="336" t="s">
        <v>1652</v>
      </c>
      <c r="F15" s="324">
        <v>0</v>
      </c>
      <c r="G15" s="324">
        <v>0</v>
      </c>
      <c r="H15" s="324">
        <v>0</v>
      </c>
      <c r="I15" s="324">
        <v>0</v>
      </c>
      <c r="J15" s="324"/>
      <c r="K15" s="324">
        <f t="shared" si="9"/>
        <v>0</v>
      </c>
      <c r="L15" s="325"/>
    </row>
    <row r="16" spans="1:12" x14ac:dyDescent="0.2">
      <c r="A16" s="315"/>
      <c r="B16" s="321"/>
      <c r="C16" s="321"/>
      <c r="D16" s="333" t="s">
        <v>1621</v>
      </c>
      <c r="E16" s="336" t="s">
        <v>1653</v>
      </c>
      <c r="F16" s="324">
        <v>0</v>
      </c>
      <c r="G16" s="324">
        <v>0</v>
      </c>
      <c r="H16" s="324">
        <v>29574</v>
      </c>
      <c r="I16" s="324">
        <v>29574</v>
      </c>
      <c r="J16" s="324"/>
      <c r="K16" s="324">
        <f t="shared" si="9"/>
        <v>29574</v>
      </c>
      <c r="L16" s="325"/>
    </row>
    <row r="17" spans="1:12" x14ac:dyDescent="0.2">
      <c r="A17" s="315" t="str">
        <f t="shared" si="0"/>
        <v>Viljandi Paalalinna Kool</v>
      </c>
      <c r="B17" s="321" t="str">
        <f t="shared" si="4"/>
        <v>50</v>
      </c>
      <c r="C17" s="321" t="str">
        <f t="shared" si="5"/>
        <v>5005</v>
      </c>
      <c r="D17" s="322" t="s">
        <v>369</v>
      </c>
      <c r="E17" s="323" t="s">
        <v>370</v>
      </c>
      <c r="F17" s="324">
        <v>0</v>
      </c>
      <c r="G17" s="324">
        <v>1058.98</v>
      </c>
      <c r="H17" s="324">
        <v>3924</v>
      </c>
      <c r="I17" s="324">
        <v>824</v>
      </c>
      <c r="J17" s="324"/>
      <c r="K17" s="324">
        <f t="shared" si="9"/>
        <v>824</v>
      </c>
      <c r="L17" s="325"/>
    </row>
    <row r="18" spans="1:12" x14ac:dyDescent="0.2">
      <c r="A18" s="315" t="str">
        <f t="shared" si="0"/>
        <v>Viljandi Paalalinna Kool</v>
      </c>
      <c r="B18" s="321" t="str">
        <f t="shared" si="4"/>
        <v>50</v>
      </c>
      <c r="C18" s="321" t="str">
        <f t="shared" si="5"/>
        <v>5051</v>
      </c>
      <c r="D18" s="322" t="s">
        <v>371</v>
      </c>
      <c r="E18" s="323" t="s">
        <v>202</v>
      </c>
      <c r="F18" s="324">
        <v>0</v>
      </c>
      <c r="G18" s="324">
        <v>878.04</v>
      </c>
      <c r="H18" s="324">
        <v>1186</v>
      </c>
      <c r="I18" s="324">
        <v>1119</v>
      </c>
      <c r="J18" s="324"/>
      <c r="K18" s="324">
        <f t="shared" si="9"/>
        <v>1119</v>
      </c>
      <c r="L18" s="325"/>
    </row>
    <row r="19" spans="1:12" x14ac:dyDescent="0.2">
      <c r="A19" s="315" t="str">
        <f t="shared" si="0"/>
        <v>Viljandi Paalalinna Kool</v>
      </c>
      <c r="B19" s="321" t="str">
        <f t="shared" si="4"/>
        <v>50</v>
      </c>
      <c r="C19" s="321" t="str">
        <f t="shared" si="5"/>
        <v>5053</v>
      </c>
      <c r="D19" s="322" t="s">
        <v>372</v>
      </c>
      <c r="E19" s="323" t="s">
        <v>373</v>
      </c>
      <c r="F19" s="324">
        <v>0</v>
      </c>
      <c r="G19" s="324">
        <v>0</v>
      </c>
      <c r="H19" s="324">
        <v>0</v>
      </c>
      <c r="I19" s="324">
        <v>0</v>
      </c>
      <c r="J19" s="324"/>
      <c r="K19" s="324">
        <f t="shared" si="9"/>
        <v>0</v>
      </c>
      <c r="L19" s="325"/>
    </row>
    <row r="20" spans="1:12" x14ac:dyDescent="0.2">
      <c r="A20" s="315" t="str">
        <f t="shared" si="0"/>
        <v>Viljandi Paalalinna Kool</v>
      </c>
      <c r="B20" s="321" t="str">
        <f t="shared" si="4"/>
        <v>50</v>
      </c>
      <c r="C20" s="321" t="str">
        <f t="shared" si="5"/>
        <v>5061</v>
      </c>
      <c r="D20" s="322" t="s">
        <v>374</v>
      </c>
      <c r="E20" s="323" t="s">
        <v>375</v>
      </c>
      <c r="F20" s="324">
        <v>0</v>
      </c>
      <c r="G20" s="324">
        <v>257.45999999999998</v>
      </c>
      <c r="H20" s="324">
        <v>581</v>
      </c>
      <c r="I20" s="324">
        <v>467</v>
      </c>
      <c r="J20" s="324"/>
      <c r="K20" s="324">
        <f t="shared" si="9"/>
        <v>467</v>
      </c>
      <c r="L20" s="325"/>
    </row>
    <row r="21" spans="1:12" x14ac:dyDescent="0.2">
      <c r="A21" s="315" t="str">
        <f t="shared" si="0"/>
        <v>Viljandi Paalalinna Kool</v>
      </c>
      <c r="B21" s="321" t="str">
        <f t="shared" si="4"/>
        <v>50</v>
      </c>
      <c r="C21" s="321" t="str">
        <f t="shared" si="5"/>
        <v>5062</v>
      </c>
      <c r="D21" s="322" t="s">
        <v>376</v>
      </c>
      <c r="E21" s="323" t="s">
        <v>377</v>
      </c>
      <c r="F21" s="324">
        <v>0</v>
      </c>
      <c r="G21" s="324">
        <v>163.84</v>
      </c>
      <c r="H21" s="324">
        <v>370</v>
      </c>
      <c r="I21" s="324">
        <v>297</v>
      </c>
      <c r="J21" s="324"/>
      <c r="K21" s="324">
        <f t="shared" si="9"/>
        <v>297</v>
      </c>
      <c r="L21" s="325"/>
    </row>
    <row r="22" spans="1:12" x14ac:dyDescent="0.2">
      <c r="A22" s="315" t="str">
        <f t="shared" si="0"/>
        <v>Viljandi Paalalinna Kool</v>
      </c>
      <c r="B22" s="321"/>
      <c r="C22" s="321"/>
      <c r="D22" s="329" t="s">
        <v>851</v>
      </c>
      <c r="E22" s="330" t="s">
        <v>379</v>
      </c>
      <c r="F22" s="337">
        <f>SUM(F23:F25)</f>
        <v>0</v>
      </c>
      <c r="G22" s="337">
        <f t="shared" ref="G22:I22" si="10">SUM(G23:G25)</f>
        <v>46968.94</v>
      </c>
      <c r="H22" s="337">
        <f t="shared" si="10"/>
        <v>190931.49570000003</v>
      </c>
      <c r="I22" s="337">
        <f t="shared" si="10"/>
        <v>189908.40000000002</v>
      </c>
      <c r="J22" s="337">
        <f t="shared" ref="J22" si="11">SUM(J23:J24)</f>
        <v>0</v>
      </c>
      <c r="K22" s="337">
        <f>SUM(K23:K25)</f>
        <v>189908.40000000002</v>
      </c>
      <c r="L22" s="332"/>
    </row>
    <row r="23" spans="1:12" x14ac:dyDescent="0.2">
      <c r="A23" s="315" t="str">
        <f t="shared" si="0"/>
        <v>Viljandi Paalalinna Kool</v>
      </c>
      <c r="B23" s="321" t="str">
        <f t="shared" si="4"/>
        <v>50</v>
      </c>
      <c r="C23" s="321" t="str">
        <f t="shared" si="5"/>
        <v>5063</v>
      </c>
      <c r="D23" s="333" t="s">
        <v>380</v>
      </c>
      <c r="E23" s="334" t="s">
        <v>381</v>
      </c>
      <c r="F23" s="324">
        <v>0</v>
      </c>
      <c r="G23" s="324">
        <v>0</v>
      </c>
      <c r="H23" s="324">
        <f>SUM(H11+H15)*0.33</f>
        <v>129211.83</v>
      </c>
      <c r="I23" s="324">
        <f>SUM(I11+I15)*0.33</f>
        <v>129211.83</v>
      </c>
      <c r="J23" s="324"/>
      <c r="K23" s="324">
        <f t="shared" si="9"/>
        <v>129211.83</v>
      </c>
      <c r="L23" s="335"/>
    </row>
    <row r="24" spans="1:12" x14ac:dyDescent="0.2">
      <c r="A24" s="315" t="str">
        <f t="shared" si="0"/>
        <v>Viljandi Paalalinna Kool</v>
      </c>
      <c r="B24" s="321" t="str">
        <f t="shared" si="4"/>
        <v>50</v>
      </c>
      <c r="C24" s="321" t="str">
        <f t="shared" si="5"/>
        <v>5063</v>
      </c>
      <c r="D24" s="333" t="s">
        <v>382</v>
      </c>
      <c r="E24" s="334" t="s">
        <v>383</v>
      </c>
      <c r="F24" s="324">
        <v>0</v>
      </c>
      <c r="G24" s="324">
        <v>46968.94</v>
      </c>
      <c r="H24" s="324">
        <f>SUM(H12+H13+H14+H17)*0.33</f>
        <v>51960.245700000007</v>
      </c>
      <c r="I24" s="324">
        <f>SUM(I12+I13+I14+I17)*0.33</f>
        <v>50937.15</v>
      </c>
      <c r="J24" s="324">
        <f t="shared" ref="J24" si="12">SUM(J10+J17)*0.33</f>
        <v>0</v>
      </c>
      <c r="K24" s="324">
        <f t="shared" si="9"/>
        <v>50937.15</v>
      </c>
      <c r="L24" s="335"/>
    </row>
    <row r="25" spans="1:12" x14ac:dyDescent="0.2">
      <c r="A25" s="315"/>
      <c r="B25" s="321"/>
      <c r="C25" s="321"/>
      <c r="D25" s="333" t="s">
        <v>1622</v>
      </c>
      <c r="E25" s="334" t="s">
        <v>1623</v>
      </c>
      <c r="F25" s="324">
        <v>0</v>
      </c>
      <c r="G25" s="324">
        <v>0</v>
      </c>
      <c r="H25" s="324">
        <f>SUM(H16*0.33)</f>
        <v>9759.42</v>
      </c>
      <c r="I25" s="324">
        <f>SUM(I16*0.33)</f>
        <v>9759.42</v>
      </c>
      <c r="J25" s="324"/>
      <c r="K25" s="324">
        <f t="shared" si="9"/>
        <v>9759.42</v>
      </c>
      <c r="L25" s="335"/>
    </row>
    <row r="26" spans="1:12" x14ac:dyDescent="0.2">
      <c r="A26" s="315" t="str">
        <f t="shared" si="0"/>
        <v>Viljandi Paalalinna Kool</v>
      </c>
      <c r="B26" s="321"/>
      <c r="C26" s="321"/>
      <c r="D26" s="329" t="s">
        <v>852</v>
      </c>
      <c r="E26" s="330" t="s">
        <v>385</v>
      </c>
      <c r="F26" s="337">
        <f>SUM(F27:F29)</f>
        <v>0</v>
      </c>
      <c r="G26" s="337">
        <f t="shared" ref="G26:I26" si="13">SUM(G27:G29)</f>
        <v>1915.82</v>
      </c>
      <c r="H26" s="337">
        <f t="shared" si="13"/>
        <v>5785.8029000000006</v>
      </c>
      <c r="I26" s="337">
        <f t="shared" si="13"/>
        <v>5755.29</v>
      </c>
      <c r="J26" s="337">
        <f t="shared" ref="J26" si="14">SUM(J27:J28)</f>
        <v>0</v>
      </c>
      <c r="K26" s="337">
        <f>SUM(K27:K29)</f>
        <v>5755.29</v>
      </c>
      <c r="L26" s="332"/>
    </row>
    <row r="27" spans="1:12" x14ac:dyDescent="0.2">
      <c r="A27" s="315" t="str">
        <f t="shared" si="0"/>
        <v>Viljandi Paalalinna Kool</v>
      </c>
      <c r="B27" s="321" t="str">
        <f t="shared" si="4"/>
        <v>50</v>
      </c>
      <c r="C27" s="321" t="str">
        <f t="shared" si="5"/>
        <v>5064</v>
      </c>
      <c r="D27" s="333" t="s">
        <v>386</v>
      </c>
      <c r="E27" s="334" t="s">
        <v>1654</v>
      </c>
      <c r="F27" s="324">
        <v>0</v>
      </c>
      <c r="G27" s="324">
        <v>0</v>
      </c>
      <c r="H27" s="324">
        <f>SUM(H11+H15)*0.01</f>
        <v>3915.51</v>
      </c>
      <c r="I27" s="324">
        <v>3916</v>
      </c>
      <c r="J27" s="324"/>
      <c r="K27" s="324">
        <f t="shared" si="9"/>
        <v>3916</v>
      </c>
      <c r="L27" s="335"/>
    </row>
    <row r="28" spans="1:12" x14ac:dyDescent="0.2">
      <c r="A28" s="315" t="str">
        <f t="shared" si="0"/>
        <v>Viljandi Paalalinna Kool</v>
      </c>
      <c r="B28" s="321" t="str">
        <f t="shared" si="4"/>
        <v>50</v>
      </c>
      <c r="C28" s="321" t="str">
        <f t="shared" si="5"/>
        <v>5064</v>
      </c>
      <c r="D28" s="333" t="s">
        <v>388</v>
      </c>
      <c r="E28" s="334" t="s">
        <v>389</v>
      </c>
      <c r="F28" s="324">
        <v>0</v>
      </c>
      <c r="G28" s="324">
        <v>1915.82</v>
      </c>
      <c r="H28" s="324">
        <f>SUM(H12+H13+H14+H17)*0.01</f>
        <v>1574.5529000000001</v>
      </c>
      <c r="I28" s="324">
        <f>SUM(I12+I13+I14+I17)*0.01</f>
        <v>1543.55</v>
      </c>
      <c r="J28" s="324">
        <f t="shared" ref="J28" si="15">SUM(J10+J17)*0.01</f>
        <v>0</v>
      </c>
      <c r="K28" s="324">
        <f t="shared" si="9"/>
        <v>1543.55</v>
      </c>
      <c r="L28" s="335"/>
    </row>
    <row r="29" spans="1:12" x14ac:dyDescent="0.2">
      <c r="A29" s="315"/>
      <c r="B29" s="321"/>
      <c r="C29" s="321"/>
      <c r="D29" s="333" t="s">
        <v>1624</v>
      </c>
      <c r="E29" s="334" t="s">
        <v>1655</v>
      </c>
      <c r="F29" s="324">
        <v>0</v>
      </c>
      <c r="G29" s="324">
        <v>0</v>
      </c>
      <c r="H29" s="324">
        <f>SUM(H16*0.01)</f>
        <v>295.74</v>
      </c>
      <c r="I29" s="324">
        <f>SUM(I16*0.01)</f>
        <v>295.74</v>
      </c>
      <c r="J29" s="324"/>
      <c r="K29" s="324">
        <f t="shared" si="9"/>
        <v>295.74</v>
      </c>
      <c r="L29" s="335"/>
    </row>
    <row r="30" spans="1:12" s="301" customFormat="1" ht="13.5" x14ac:dyDescent="0.25">
      <c r="A30" s="315" t="str">
        <f t="shared" si="0"/>
        <v>Viljandi Paalalinna Kool</v>
      </c>
      <c r="B30" s="321"/>
      <c r="C30" s="321"/>
      <c r="D30" s="326" t="s">
        <v>186</v>
      </c>
      <c r="E30" s="327" t="s">
        <v>185</v>
      </c>
      <c r="F30" s="319">
        <f>F31+F41+F44+F48+F59+F65+F72+F79+F86+F87+F88+F92+F93+F99+F100+F103+F104</f>
        <v>0</v>
      </c>
      <c r="G30" s="319">
        <v>82922.49000000002</v>
      </c>
      <c r="H30" s="319">
        <f t="shared" ref="H30:J30" si="16">H31+H41+H44+H48+H59+H65+H72+H79+H86+H87+H88+H92+H93+H99+H101+H103+H104</f>
        <v>187205.2</v>
      </c>
      <c r="I30" s="319">
        <f t="shared" si="16"/>
        <v>192729.72999999998</v>
      </c>
      <c r="J30" s="319">
        <f t="shared" si="16"/>
        <v>0</v>
      </c>
      <c r="K30" s="319">
        <f t="shared" si="9"/>
        <v>192729.72999999998</v>
      </c>
      <c r="L30" s="328"/>
    </row>
    <row r="31" spans="1:12" ht="13.5" x14ac:dyDescent="0.25">
      <c r="A31" s="315" t="str">
        <f t="shared" si="0"/>
        <v>Viljandi Paalalinna Kool</v>
      </c>
      <c r="B31" s="321"/>
      <c r="C31" s="321"/>
      <c r="D31" s="329" t="s">
        <v>853</v>
      </c>
      <c r="E31" s="330" t="s">
        <v>391</v>
      </c>
      <c r="F31" s="337">
        <f t="shared" ref="F31:J31" si="17">SUM(F32:F40)</f>
        <v>0</v>
      </c>
      <c r="G31" s="337">
        <f t="shared" si="17"/>
        <v>4354.08</v>
      </c>
      <c r="H31" s="337">
        <f t="shared" si="17"/>
        <v>10634</v>
      </c>
      <c r="I31" s="337">
        <f t="shared" si="17"/>
        <v>10687.169999999998</v>
      </c>
      <c r="J31" s="337">
        <f t="shared" si="17"/>
        <v>0</v>
      </c>
      <c r="K31" s="319">
        <f t="shared" si="9"/>
        <v>10687.169999999998</v>
      </c>
      <c r="L31" s="332"/>
    </row>
    <row r="32" spans="1:12" x14ac:dyDescent="0.2">
      <c r="A32" s="315" t="str">
        <f t="shared" si="0"/>
        <v>Viljandi Paalalinna Kool</v>
      </c>
      <c r="B32" s="321" t="str">
        <f t="shared" si="4"/>
        <v>55</v>
      </c>
      <c r="C32" s="321" t="str">
        <f t="shared" si="5"/>
        <v>5500</v>
      </c>
      <c r="D32" s="333" t="s">
        <v>392</v>
      </c>
      <c r="E32" s="334" t="s">
        <v>393</v>
      </c>
      <c r="F32" s="324">
        <v>0</v>
      </c>
      <c r="G32" s="324">
        <v>667.08</v>
      </c>
      <c r="H32" s="324">
        <v>930</v>
      </c>
      <c r="I32" s="324">
        <v>934.64999999999986</v>
      </c>
      <c r="J32" s="324"/>
      <c r="K32" s="324">
        <f t="shared" si="9"/>
        <v>934.64999999999986</v>
      </c>
      <c r="L32" s="335"/>
    </row>
    <row r="33" spans="1:12" x14ac:dyDescent="0.2">
      <c r="A33" s="315" t="str">
        <f t="shared" si="0"/>
        <v>Viljandi Paalalinna Kool</v>
      </c>
      <c r="B33" s="321" t="str">
        <f t="shared" si="4"/>
        <v>55</v>
      </c>
      <c r="C33" s="321" t="str">
        <f t="shared" si="5"/>
        <v>5500</v>
      </c>
      <c r="D33" s="333" t="s">
        <v>394</v>
      </c>
      <c r="E33" s="334" t="s">
        <v>395</v>
      </c>
      <c r="F33" s="324">
        <v>0</v>
      </c>
      <c r="G33" s="324">
        <v>2077.3000000000002</v>
      </c>
      <c r="H33" s="324">
        <v>960</v>
      </c>
      <c r="I33" s="324">
        <v>964.8</v>
      </c>
      <c r="J33" s="324"/>
      <c r="K33" s="324">
        <f t="shared" si="9"/>
        <v>964.8</v>
      </c>
      <c r="L33" s="335"/>
    </row>
    <row r="34" spans="1:12" x14ac:dyDescent="0.2">
      <c r="A34" s="315" t="str">
        <f t="shared" si="0"/>
        <v>Viljandi Paalalinna Kool</v>
      </c>
      <c r="B34" s="321" t="str">
        <f t="shared" si="4"/>
        <v>55</v>
      </c>
      <c r="C34" s="321" t="str">
        <f t="shared" si="5"/>
        <v>5500</v>
      </c>
      <c r="D34" s="333" t="s">
        <v>396</v>
      </c>
      <c r="E34" s="334" t="s">
        <v>397</v>
      </c>
      <c r="F34" s="324">
        <v>0</v>
      </c>
      <c r="G34" s="324">
        <v>350.56</v>
      </c>
      <c r="H34" s="324">
        <v>1760</v>
      </c>
      <c r="I34" s="324">
        <v>1768.7999999999997</v>
      </c>
      <c r="J34" s="324"/>
      <c r="K34" s="324">
        <f t="shared" si="9"/>
        <v>1768.7999999999997</v>
      </c>
      <c r="L34" s="335"/>
    </row>
    <row r="35" spans="1:12" x14ac:dyDescent="0.2">
      <c r="A35" s="315" t="str">
        <f t="shared" si="0"/>
        <v>Viljandi Paalalinna Kool</v>
      </c>
      <c r="B35" s="321" t="str">
        <f t="shared" si="4"/>
        <v>55</v>
      </c>
      <c r="C35" s="321" t="str">
        <f t="shared" si="5"/>
        <v>5500</v>
      </c>
      <c r="D35" s="333" t="s">
        <v>398</v>
      </c>
      <c r="E35" s="334" t="s">
        <v>399</v>
      </c>
      <c r="F35" s="324">
        <v>0</v>
      </c>
      <c r="G35" s="324">
        <v>1011.45</v>
      </c>
      <c r="H35" s="324">
        <v>2800</v>
      </c>
      <c r="I35" s="324">
        <v>2813.9999999999995</v>
      </c>
      <c r="J35" s="324"/>
      <c r="K35" s="324">
        <f t="shared" si="9"/>
        <v>2813.9999999999995</v>
      </c>
      <c r="L35" s="335"/>
    </row>
    <row r="36" spans="1:12" x14ac:dyDescent="0.2">
      <c r="A36" s="315" t="str">
        <f t="shared" si="0"/>
        <v>Viljandi Paalalinna Kool</v>
      </c>
      <c r="B36" s="321" t="str">
        <f t="shared" si="4"/>
        <v>55</v>
      </c>
      <c r="C36" s="321" t="str">
        <f t="shared" si="5"/>
        <v>5500</v>
      </c>
      <c r="D36" s="333" t="s">
        <v>400</v>
      </c>
      <c r="E36" s="334" t="s">
        <v>401</v>
      </c>
      <c r="F36" s="324">
        <v>0</v>
      </c>
      <c r="G36" s="324">
        <v>5.15</v>
      </c>
      <c r="H36" s="324">
        <v>260</v>
      </c>
      <c r="I36" s="324">
        <v>261.29999999999995</v>
      </c>
      <c r="J36" s="324"/>
      <c r="K36" s="324">
        <f t="shared" si="9"/>
        <v>261.29999999999995</v>
      </c>
      <c r="L36" s="335"/>
    </row>
    <row r="37" spans="1:12" x14ac:dyDescent="0.2">
      <c r="A37" s="315" t="str">
        <f t="shared" si="0"/>
        <v>Viljandi Paalalinna Kool</v>
      </c>
      <c r="B37" s="321" t="str">
        <f t="shared" si="4"/>
        <v>55</v>
      </c>
      <c r="C37" s="321" t="str">
        <f t="shared" si="5"/>
        <v>5500</v>
      </c>
      <c r="D37" s="333" t="s">
        <v>402</v>
      </c>
      <c r="E37" s="334" t="s">
        <v>403</v>
      </c>
      <c r="F37" s="324">
        <v>0</v>
      </c>
      <c r="G37" s="324">
        <v>107</v>
      </c>
      <c r="H37" s="324">
        <v>1535</v>
      </c>
      <c r="I37" s="324">
        <v>1542.6749999999997</v>
      </c>
      <c r="J37" s="324"/>
      <c r="K37" s="324">
        <f t="shared" si="9"/>
        <v>1542.6749999999997</v>
      </c>
      <c r="L37" s="335"/>
    </row>
    <row r="38" spans="1:12" x14ac:dyDescent="0.2">
      <c r="A38" s="315" t="str">
        <f t="shared" si="0"/>
        <v>Viljandi Paalalinna Kool</v>
      </c>
      <c r="B38" s="321" t="str">
        <f t="shared" si="4"/>
        <v>55</v>
      </c>
      <c r="C38" s="321" t="str">
        <f t="shared" si="5"/>
        <v>5500</v>
      </c>
      <c r="D38" s="333" t="s">
        <v>404</v>
      </c>
      <c r="E38" s="334" t="s">
        <v>405</v>
      </c>
      <c r="F38" s="324">
        <v>0</v>
      </c>
      <c r="G38" s="324">
        <v>0</v>
      </c>
      <c r="H38" s="324">
        <v>1014</v>
      </c>
      <c r="I38" s="324">
        <v>1019.0699999999999</v>
      </c>
      <c r="J38" s="324"/>
      <c r="K38" s="324">
        <f t="shared" si="9"/>
        <v>1019.0699999999999</v>
      </c>
      <c r="L38" s="335"/>
    </row>
    <row r="39" spans="1:12" x14ac:dyDescent="0.2">
      <c r="A39" s="315" t="str">
        <f t="shared" si="0"/>
        <v>Viljandi Paalalinna Kool</v>
      </c>
      <c r="B39" s="321" t="str">
        <f t="shared" si="4"/>
        <v>55</v>
      </c>
      <c r="C39" s="321" t="str">
        <f t="shared" si="5"/>
        <v>5500</v>
      </c>
      <c r="D39" s="333" t="s">
        <v>406</v>
      </c>
      <c r="E39" s="334" t="s">
        <v>846</v>
      </c>
      <c r="F39" s="324">
        <v>0</v>
      </c>
      <c r="G39" s="324">
        <v>327.58999999999997</v>
      </c>
      <c r="H39" s="324">
        <v>1075</v>
      </c>
      <c r="I39" s="324">
        <v>1080.3749999999998</v>
      </c>
      <c r="J39" s="324"/>
      <c r="K39" s="324">
        <f t="shared" si="9"/>
        <v>1080.3749999999998</v>
      </c>
      <c r="L39" s="335"/>
    </row>
    <row r="40" spans="1:12" x14ac:dyDescent="0.2">
      <c r="A40" s="315" t="str">
        <f t="shared" si="0"/>
        <v>Viljandi Paalalinna Kool</v>
      </c>
      <c r="B40" s="321" t="str">
        <f t="shared" si="4"/>
        <v>55</v>
      </c>
      <c r="C40" s="321" t="str">
        <f t="shared" si="5"/>
        <v>5500</v>
      </c>
      <c r="D40" s="333" t="s">
        <v>408</v>
      </c>
      <c r="E40" s="334" t="s">
        <v>409</v>
      </c>
      <c r="F40" s="324">
        <v>0</v>
      </c>
      <c r="G40" s="324">
        <v>-192.05</v>
      </c>
      <c r="H40" s="324">
        <v>300</v>
      </c>
      <c r="I40" s="324">
        <v>301.49999999999994</v>
      </c>
      <c r="J40" s="324"/>
      <c r="K40" s="324">
        <f t="shared" si="9"/>
        <v>301.49999999999994</v>
      </c>
      <c r="L40" s="335"/>
    </row>
    <row r="41" spans="1:12" x14ac:dyDescent="0.2">
      <c r="A41" s="315" t="str">
        <f t="shared" si="0"/>
        <v>Viljandi Paalalinna Kool</v>
      </c>
      <c r="B41" s="321"/>
      <c r="C41" s="321"/>
      <c r="D41" s="329" t="s">
        <v>854</v>
      </c>
      <c r="E41" s="330" t="s">
        <v>411</v>
      </c>
      <c r="F41" s="337">
        <f t="shared" ref="F41:J41" si="18">SUM(F42:F43)</f>
        <v>0</v>
      </c>
      <c r="G41" s="337">
        <v>32</v>
      </c>
      <c r="H41" s="337">
        <f>SUM(H42:H43)</f>
        <v>128</v>
      </c>
      <c r="I41" s="337">
        <f>SUM(I42:I43)</f>
        <v>128.63999999999999</v>
      </c>
      <c r="J41" s="337">
        <f t="shared" si="18"/>
        <v>0</v>
      </c>
      <c r="K41" s="337">
        <f t="shared" si="9"/>
        <v>128.63999999999999</v>
      </c>
      <c r="L41" s="332"/>
    </row>
    <row r="42" spans="1:12" x14ac:dyDescent="0.2">
      <c r="A42" s="315" t="str">
        <f t="shared" si="0"/>
        <v>Viljandi Paalalinna Kool</v>
      </c>
      <c r="B42" s="321" t="str">
        <f t="shared" si="4"/>
        <v>55</v>
      </c>
      <c r="C42" s="321" t="str">
        <f t="shared" si="5"/>
        <v>5503</v>
      </c>
      <c r="D42" s="333" t="s">
        <v>412</v>
      </c>
      <c r="E42" s="334" t="s">
        <v>413</v>
      </c>
      <c r="F42" s="324">
        <v>0</v>
      </c>
      <c r="G42" s="324">
        <v>0</v>
      </c>
      <c r="H42" s="324">
        <v>0</v>
      </c>
      <c r="I42" s="324">
        <v>0</v>
      </c>
      <c r="J42" s="324"/>
      <c r="K42" s="324">
        <f t="shared" si="9"/>
        <v>0</v>
      </c>
      <c r="L42" s="335"/>
    </row>
    <row r="43" spans="1:12" x14ac:dyDescent="0.2">
      <c r="A43" s="315" t="str">
        <f t="shared" si="0"/>
        <v>Viljandi Paalalinna Kool</v>
      </c>
      <c r="B43" s="321" t="str">
        <f t="shared" si="4"/>
        <v>55</v>
      </c>
      <c r="C43" s="321" t="str">
        <f t="shared" si="5"/>
        <v>5503</v>
      </c>
      <c r="D43" s="333" t="s">
        <v>414</v>
      </c>
      <c r="E43" s="334" t="s">
        <v>415</v>
      </c>
      <c r="F43" s="324">
        <v>0</v>
      </c>
      <c r="G43" s="324">
        <v>32</v>
      </c>
      <c r="H43" s="324">
        <v>128</v>
      </c>
      <c r="I43" s="324">
        <v>128.63999999999999</v>
      </c>
      <c r="J43" s="324"/>
      <c r="K43" s="324">
        <f t="shared" si="9"/>
        <v>128.63999999999999</v>
      </c>
      <c r="L43" s="335"/>
    </row>
    <row r="44" spans="1:12" x14ac:dyDescent="0.2">
      <c r="A44" s="315" t="str">
        <f t="shared" si="0"/>
        <v>Viljandi Paalalinna Kool</v>
      </c>
      <c r="B44" s="321"/>
      <c r="C44" s="321"/>
      <c r="D44" s="329" t="s">
        <v>855</v>
      </c>
      <c r="E44" s="330" t="s">
        <v>417</v>
      </c>
      <c r="F44" s="337">
        <f t="shared" ref="F44:J44" si="19">SUM(F45:F47)</f>
        <v>0</v>
      </c>
      <c r="G44" s="337">
        <f t="shared" si="19"/>
        <v>8130.54</v>
      </c>
      <c r="H44" s="337">
        <f t="shared" si="19"/>
        <v>5642</v>
      </c>
      <c r="I44" s="337">
        <f t="shared" si="19"/>
        <v>5642</v>
      </c>
      <c r="J44" s="337">
        <f t="shared" si="19"/>
        <v>0</v>
      </c>
      <c r="K44" s="337">
        <f t="shared" si="9"/>
        <v>5642</v>
      </c>
      <c r="L44" s="332"/>
    </row>
    <row r="45" spans="1:12" x14ac:dyDescent="0.2">
      <c r="A45" s="315" t="str">
        <f t="shared" si="0"/>
        <v>Viljandi Paalalinna Kool</v>
      </c>
      <c r="B45" s="321" t="str">
        <f t="shared" si="4"/>
        <v>55</v>
      </c>
      <c r="C45" s="321" t="str">
        <f t="shared" si="5"/>
        <v>5504</v>
      </c>
      <c r="D45" s="333" t="s">
        <v>418</v>
      </c>
      <c r="E45" s="334" t="s">
        <v>419</v>
      </c>
      <c r="F45" s="324">
        <v>0</v>
      </c>
      <c r="G45" s="324">
        <v>141</v>
      </c>
      <c r="H45" s="324">
        <v>0</v>
      </c>
      <c r="I45" s="324">
        <v>0</v>
      </c>
      <c r="J45" s="324"/>
      <c r="K45" s="324">
        <f t="shared" si="9"/>
        <v>0</v>
      </c>
      <c r="L45" s="335"/>
    </row>
    <row r="46" spans="1:12" x14ac:dyDescent="0.2">
      <c r="A46" s="315" t="str">
        <f t="shared" si="0"/>
        <v>Viljandi Paalalinna Kool</v>
      </c>
      <c r="B46" s="321" t="str">
        <f t="shared" si="4"/>
        <v>55</v>
      </c>
      <c r="C46" s="321" t="str">
        <f t="shared" si="5"/>
        <v>5504</v>
      </c>
      <c r="D46" s="333" t="s">
        <v>420</v>
      </c>
      <c r="E46" s="334" t="s">
        <v>421</v>
      </c>
      <c r="F46" s="324">
        <v>0</v>
      </c>
      <c r="G46" s="324">
        <v>6755.33</v>
      </c>
      <c r="H46" s="324">
        <v>5642</v>
      </c>
      <c r="I46" s="324">
        <v>5642</v>
      </c>
      <c r="J46" s="324"/>
      <c r="K46" s="324">
        <f t="shared" si="9"/>
        <v>5642</v>
      </c>
      <c r="L46" s="335"/>
    </row>
    <row r="47" spans="1:12" x14ac:dyDescent="0.2">
      <c r="A47" s="315" t="str">
        <f t="shared" si="0"/>
        <v>Viljandi Paalalinna Kool</v>
      </c>
      <c r="B47" s="321" t="str">
        <f t="shared" si="4"/>
        <v>55</v>
      </c>
      <c r="C47" s="321" t="str">
        <f t="shared" si="5"/>
        <v>5504</v>
      </c>
      <c r="D47" s="333" t="s">
        <v>422</v>
      </c>
      <c r="E47" s="334" t="s">
        <v>423</v>
      </c>
      <c r="F47" s="324">
        <v>0</v>
      </c>
      <c r="G47" s="324">
        <v>1234.21</v>
      </c>
      <c r="H47" s="324">
        <v>0</v>
      </c>
      <c r="I47" s="324">
        <v>0</v>
      </c>
      <c r="J47" s="324"/>
      <c r="K47" s="324">
        <f t="shared" si="9"/>
        <v>0</v>
      </c>
      <c r="L47" s="335"/>
    </row>
    <row r="48" spans="1:12" x14ac:dyDescent="0.2">
      <c r="A48" s="315" t="str">
        <f t="shared" si="0"/>
        <v>Viljandi Paalalinna Kool</v>
      </c>
      <c r="B48" s="321"/>
      <c r="C48" s="321"/>
      <c r="D48" s="329" t="s">
        <v>856</v>
      </c>
      <c r="E48" s="330" t="s">
        <v>425</v>
      </c>
      <c r="F48" s="337">
        <f>SUM(F49:F58)</f>
        <v>0</v>
      </c>
      <c r="G48" s="337">
        <f t="shared" ref="G48:I48" si="20">SUM(G49:G58)</f>
        <v>31440.750000000004</v>
      </c>
      <c r="H48" s="337">
        <f t="shared" si="20"/>
        <v>121744.2</v>
      </c>
      <c r="I48" s="337">
        <f t="shared" si="20"/>
        <v>128355.545</v>
      </c>
      <c r="J48" s="337">
        <f>SUM(J50:J58)</f>
        <v>0</v>
      </c>
      <c r="K48" s="337">
        <f t="shared" si="9"/>
        <v>128355.545</v>
      </c>
      <c r="L48" s="332"/>
    </row>
    <row r="49" spans="1:12" x14ac:dyDescent="0.2">
      <c r="A49" s="315" t="str">
        <f t="shared" si="0"/>
        <v>Viljandi Paalalinna Kool</v>
      </c>
      <c r="B49" s="321" t="str">
        <f t="shared" si="4"/>
        <v>55</v>
      </c>
      <c r="C49" s="321" t="str">
        <f t="shared" si="5"/>
        <v>5511</v>
      </c>
      <c r="D49" s="338" t="s">
        <v>253</v>
      </c>
      <c r="E49" s="339" t="s">
        <v>254</v>
      </c>
      <c r="F49" s="324">
        <v>0</v>
      </c>
      <c r="G49" s="324">
        <v>247.2</v>
      </c>
      <c r="H49" s="324">
        <v>1009</v>
      </c>
      <c r="I49" s="324">
        <v>1014.0449999999998</v>
      </c>
      <c r="J49" s="324"/>
      <c r="K49" s="324">
        <f t="shared" si="9"/>
        <v>1014.0449999999998</v>
      </c>
      <c r="L49" s="340"/>
    </row>
    <row r="50" spans="1:12" x14ac:dyDescent="0.2">
      <c r="A50" s="315" t="str">
        <f t="shared" si="0"/>
        <v>Viljandi Paalalinna Kool</v>
      </c>
      <c r="B50" s="321" t="str">
        <f t="shared" si="4"/>
        <v>55</v>
      </c>
      <c r="C50" s="321" t="str">
        <f t="shared" si="5"/>
        <v>5511</v>
      </c>
      <c r="D50" s="333" t="s">
        <v>426</v>
      </c>
      <c r="E50" s="334" t="s">
        <v>427</v>
      </c>
      <c r="F50" s="324">
        <v>0</v>
      </c>
      <c r="G50" s="324">
        <v>18061.82</v>
      </c>
      <c r="H50" s="324">
        <v>71510</v>
      </c>
      <c r="I50" s="324">
        <v>72940</v>
      </c>
      <c r="J50" s="324"/>
      <c r="K50" s="324">
        <f t="shared" si="9"/>
        <v>72940</v>
      </c>
      <c r="L50" s="335"/>
    </row>
    <row r="51" spans="1:12" x14ac:dyDescent="0.2">
      <c r="A51" s="315" t="str">
        <f t="shared" si="0"/>
        <v>Viljandi Paalalinna Kool</v>
      </c>
      <c r="B51" s="321" t="str">
        <f t="shared" si="4"/>
        <v>55</v>
      </c>
      <c r="C51" s="321" t="str">
        <f t="shared" si="5"/>
        <v>5511</v>
      </c>
      <c r="D51" s="333" t="s">
        <v>428</v>
      </c>
      <c r="E51" s="334" t="s">
        <v>2</v>
      </c>
      <c r="F51" s="324">
        <v>0</v>
      </c>
      <c r="G51" s="324">
        <v>4133.5200000000004</v>
      </c>
      <c r="H51" s="324">
        <v>17542</v>
      </c>
      <c r="I51" s="324">
        <v>18068.260000000002</v>
      </c>
      <c r="J51" s="324"/>
      <c r="K51" s="324">
        <f t="shared" si="9"/>
        <v>18068.260000000002</v>
      </c>
      <c r="L51" s="335"/>
    </row>
    <row r="52" spans="1:12" x14ac:dyDescent="0.2">
      <c r="A52" s="315" t="str">
        <f t="shared" si="0"/>
        <v>Viljandi Paalalinna Kool</v>
      </c>
      <c r="B52" s="321" t="str">
        <f t="shared" si="4"/>
        <v>55</v>
      </c>
      <c r="C52" s="321" t="str">
        <f t="shared" si="5"/>
        <v>5511</v>
      </c>
      <c r="D52" s="333" t="s">
        <v>3</v>
      </c>
      <c r="E52" s="334" t="s">
        <v>4</v>
      </c>
      <c r="F52" s="324">
        <v>0</v>
      </c>
      <c r="G52" s="324">
        <v>1061.6099999999999</v>
      </c>
      <c r="H52" s="324">
        <v>5162.2</v>
      </c>
      <c r="I52" s="324">
        <v>4894.3499999999995</v>
      </c>
      <c r="J52" s="324"/>
      <c r="K52" s="324">
        <f t="shared" si="9"/>
        <v>4894.3499999999995</v>
      </c>
      <c r="L52" s="335"/>
    </row>
    <row r="53" spans="1:12" x14ac:dyDescent="0.2">
      <c r="A53" s="315" t="str">
        <f t="shared" si="0"/>
        <v>Viljandi Paalalinna Kool</v>
      </c>
      <c r="B53" s="321" t="str">
        <f t="shared" si="4"/>
        <v>55</v>
      </c>
      <c r="C53" s="321" t="str">
        <f t="shared" si="5"/>
        <v>5511</v>
      </c>
      <c r="D53" s="333" t="s">
        <v>5</v>
      </c>
      <c r="E53" s="334" t="s">
        <v>6</v>
      </c>
      <c r="F53" s="324">
        <v>0</v>
      </c>
      <c r="G53" s="324">
        <v>524.69000000000005</v>
      </c>
      <c r="H53" s="324">
        <v>6936</v>
      </c>
      <c r="I53" s="324">
        <v>8801.7899999999991</v>
      </c>
      <c r="J53" s="324"/>
      <c r="K53" s="324">
        <f t="shared" si="9"/>
        <v>8801.7899999999991</v>
      </c>
      <c r="L53" s="335"/>
    </row>
    <row r="54" spans="1:12" x14ac:dyDescent="0.2">
      <c r="A54" s="315" t="str">
        <f t="shared" si="0"/>
        <v>Viljandi Paalalinna Kool</v>
      </c>
      <c r="B54" s="321" t="str">
        <f t="shared" si="4"/>
        <v>55</v>
      </c>
      <c r="C54" s="321" t="str">
        <f t="shared" si="5"/>
        <v>5511</v>
      </c>
      <c r="D54" s="333" t="s">
        <v>7</v>
      </c>
      <c r="E54" s="334" t="s">
        <v>8</v>
      </c>
      <c r="F54" s="324">
        <v>0</v>
      </c>
      <c r="G54" s="324">
        <v>1596.56</v>
      </c>
      <c r="H54" s="324">
        <v>3320</v>
      </c>
      <c r="I54" s="324">
        <v>3336.5999999999995</v>
      </c>
      <c r="J54" s="324"/>
      <c r="K54" s="324">
        <f t="shared" si="9"/>
        <v>3336.5999999999995</v>
      </c>
      <c r="L54" s="335"/>
    </row>
    <row r="55" spans="1:12" x14ac:dyDescent="0.2">
      <c r="A55" s="315" t="str">
        <f t="shared" si="0"/>
        <v>Viljandi Paalalinna Kool</v>
      </c>
      <c r="B55" s="321" t="str">
        <f t="shared" si="4"/>
        <v>55</v>
      </c>
      <c r="C55" s="321" t="str">
        <f t="shared" si="5"/>
        <v>5511</v>
      </c>
      <c r="D55" s="333" t="s">
        <v>9</v>
      </c>
      <c r="E55" s="334" t="s">
        <v>10</v>
      </c>
      <c r="F55" s="324">
        <v>0</v>
      </c>
      <c r="G55" s="324">
        <v>2939.33</v>
      </c>
      <c r="H55" s="324">
        <v>4100</v>
      </c>
      <c r="I55" s="324">
        <v>7135.4999999999991</v>
      </c>
      <c r="J55" s="324"/>
      <c r="K55" s="324">
        <f t="shared" si="9"/>
        <v>7135.4999999999991</v>
      </c>
      <c r="L55" s="335"/>
    </row>
    <row r="56" spans="1:12" x14ac:dyDescent="0.2">
      <c r="A56" s="315" t="str">
        <f t="shared" si="0"/>
        <v>Viljandi Paalalinna Kool</v>
      </c>
      <c r="B56" s="321" t="str">
        <f t="shared" si="4"/>
        <v>55</v>
      </c>
      <c r="C56" s="321" t="str">
        <f t="shared" si="5"/>
        <v>5511</v>
      </c>
      <c r="D56" s="333" t="s">
        <v>11</v>
      </c>
      <c r="E56" s="334" t="s">
        <v>12</v>
      </c>
      <c r="F56" s="324">
        <v>0</v>
      </c>
      <c r="G56" s="324">
        <v>0</v>
      </c>
      <c r="H56" s="324">
        <v>0</v>
      </c>
      <c r="I56" s="324">
        <v>0</v>
      </c>
      <c r="J56" s="324"/>
      <c r="K56" s="324">
        <f t="shared" si="9"/>
        <v>0</v>
      </c>
      <c r="L56" s="335"/>
    </row>
    <row r="57" spans="1:12" x14ac:dyDescent="0.2">
      <c r="A57" s="315" t="str">
        <f t="shared" si="0"/>
        <v>Viljandi Paalalinna Kool</v>
      </c>
      <c r="B57" s="321" t="str">
        <f t="shared" si="4"/>
        <v>55</v>
      </c>
      <c r="C57" s="321" t="str">
        <f t="shared" si="5"/>
        <v>5511</v>
      </c>
      <c r="D57" s="333" t="s">
        <v>13</v>
      </c>
      <c r="E57" s="334" t="s">
        <v>14</v>
      </c>
      <c r="F57" s="324">
        <v>0</v>
      </c>
      <c r="G57" s="324">
        <v>2876.02</v>
      </c>
      <c r="H57" s="324">
        <v>12165</v>
      </c>
      <c r="I57" s="324">
        <v>12165</v>
      </c>
      <c r="J57" s="324"/>
      <c r="K57" s="324">
        <f t="shared" si="9"/>
        <v>12165</v>
      </c>
      <c r="L57" s="335"/>
    </row>
    <row r="58" spans="1:12" x14ac:dyDescent="0.2">
      <c r="A58" s="315" t="str">
        <f t="shared" si="0"/>
        <v>Viljandi Paalalinna Kool</v>
      </c>
      <c r="B58" s="321" t="str">
        <f t="shared" si="4"/>
        <v>55</v>
      </c>
      <c r="C58" s="321" t="str">
        <f t="shared" si="5"/>
        <v>5511</v>
      </c>
      <c r="D58" s="333" t="s">
        <v>15</v>
      </c>
      <c r="E58" s="334" t="s">
        <v>16</v>
      </c>
      <c r="F58" s="324">
        <v>0</v>
      </c>
      <c r="G58" s="324">
        <v>0</v>
      </c>
      <c r="H58" s="324">
        <v>0</v>
      </c>
      <c r="I58" s="324">
        <v>0</v>
      </c>
      <c r="J58" s="324"/>
      <c r="K58" s="324">
        <f t="shared" si="9"/>
        <v>0</v>
      </c>
      <c r="L58" s="335"/>
    </row>
    <row r="59" spans="1:12" x14ac:dyDescent="0.2">
      <c r="A59" s="315" t="str">
        <f t="shared" si="0"/>
        <v>Viljandi Paalalinna Kool</v>
      </c>
      <c r="B59" s="321"/>
      <c r="C59" s="321"/>
      <c r="D59" s="329" t="s">
        <v>857</v>
      </c>
      <c r="E59" s="330" t="s">
        <v>18</v>
      </c>
      <c r="F59" s="337">
        <f>SUM(F60:F64)</f>
        <v>0</v>
      </c>
      <c r="G59" s="337">
        <f t="shared" ref="G59:I59" si="21">SUM(G60:G64)</f>
        <v>0</v>
      </c>
      <c r="H59" s="337">
        <f t="shared" si="21"/>
        <v>0</v>
      </c>
      <c r="I59" s="337">
        <f t="shared" si="21"/>
        <v>0</v>
      </c>
      <c r="J59" s="337">
        <f t="shared" ref="J59" si="22">SUM(J61:J64)</f>
        <v>0</v>
      </c>
      <c r="K59" s="337">
        <f t="shared" si="9"/>
        <v>0</v>
      </c>
      <c r="L59" s="332"/>
    </row>
    <row r="60" spans="1:12" x14ac:dyDescent="0.2">
      <c r="A60" s="315"/>
      <c r="B60" s="321"/>
      <c r="C60" s="321"/>
      <c r="D60" s="333" t="s">
        <v>1629</v>
      </c>
      <c r="E60" s="334" t="s">
        <v>427</v>
      </c>
      <c r="F60" s="324">
        <v>0</v>
      </c>
      <c r="G60" s="324">
        <v>0</v>
      </c>
      <c r="H60" s="324">
        <v>0</v>
      </c>
      <c r="I60" s="324">
        <v>0</v>
      </c>
      <c r="J60" s="324"/>
      <c r="K60" s="324">
        <f t="shared" si="9"/>
        <v>0</v>
      </c>
      <c r="L60" s="335"/>
    </row>
    <row r="61" spans="1:12" x14ac:dyDescent="0.2">
      <c r="A61" s="315" t="str">
        <f t="shared" si="0"/>
        <v>Viljandi Paalalinna Kool</v>
      </c>
      <c r="B61" s="321" t="str">
        <f t="shared" si="4"/>
        <v>55</v>
      </c>
      <c r="C61" s="321" t="str">
        <f t="shared" si="5"/>
        <v>5512</v>
      </c>
      <c r="D61" s="333" t="s">
        <v>19</v>
      </c>
      <c r="E61" s="334" t="s">
        <v>6</v>
      </c>
      <c r="F61" s="324">
        <v>0</v>
      </c>
      <c r="G61" s="324">
        <v>0</v>
      </c>
      <c r="H61" s="324">
        <v>0</v>
      </c>
      <c r="I61" s="324">
        <v>0</v>
      </c>
      <c r="J61" s="324"/>
      <c r="K61" s="324">
        <f t="shared" si="9"/>
        <v>0</v>
      </c>
      <c r="L61" s="335"/>
    </row>
    <row r="62" spans="1:12" x14ac:dyDescent="0.2">
      <c r="A62" s="315" t="str">
        <f t="shared" si="0"/>
        <v>Viljandi Paalalinna Kool</v>
      </c>
      <c r="B62" s="321" t="str">
        <f t="shared" si="4"/>
        <v>55</v>
      </c>
      <c r="C62" s="321" t="str">
        <f t="shared" si="5"/>
        <v>5512</v>
      </c>
      <c r="D62" s="333" t="s">
        <v>20</v>
      </c>
      <c r="E62" s="334" t="s">
        <v>8</v>
      </c>
      <c r="F62" s="324">
        <v>0</v>
      </c>
      <c r="G62" s="324">
        <v>0</v>
      </c>
      <c r="H62" s="324">
        <v>0</v>
      </c>
      <c r="I62" s="324">
        <v>0</v>
      </c>
      <c r="J62" s="324"/>
      <c r="K62" s="324">
        <f t="shared" si="9"/>
        <v>0</v>
      </c>
      <c r="L62" s="335"/>
    </row>
    <row r="63" spans="1:12" x14ac:dyDescent="0.2">
      <c r="A63" s="315" t="str">
        <f t="shared" si="0"/>
        <v>Viljandi Paalalinna Kool</v>
      </c>
      <c r="B63" s="321" t="str">
        <f t="shared" si="4"/>
        <v>55</v>
      </c>
      <c r="C63" s="321" t="str">
        <f t="shared" si="5"/>
        <v>5512</v>
      </c>
      <c r="D63" s="333" t="s">
        <v>21</v>
      </c>
      <c r="E63" s="334" t="s">
        <v>10</v>
      </c>
      <c r="F63" s="324">
        <v>0</v>
      </c>
      <c r="G63" s="324">
        <v>0</v>
      </c>
      <c r="H63" s="324">
        <v>0</v>
      </c>
      <c r="I63" s="324">
        <v>0</v>
      </c>
      <c r="J63" s="324"/>
      <c r="K63" s="324">
        <f t="shared" si="9"/>
        <v>0</v>
      </c>
      <c r="L63" s="335"/>
    </row>
    <row r="64" spans="1:12" x14ac:dyDescent="0.2">
      <c r="A64" s="315" t="str">
        <f t="shared" si="0"/>
        <v>Viljandi Paalalinna Kool</v>
      </c>
      <c r="B64" s="321" t="str">
        <f t="shared" si="4"/>
        <v>55</v>
      </c>
      <c r="C64" s="321" t="str">
        <f t="shared" si="5"/>
        <v>5512</v>
      </c>
      <c r="D64" s="333" t="s">
        <v>22</v>
      </c>
      <c r="E64" s="334" t="s">
        <v>16</v>
      </c>
      <c r="F64" s="324">
        <v>0</v>
      </c>
      <c r="G64" s="324">
        <v>0</v>
      </c>
      <c r="H64" s="324">
        <v>0</v>
      </c>
      <c r="I64" s="324">
        <v>0</v>
      </c>
      <c r="J64" s="324"/>
      <c r="K64" s="324">
        <f t="shared" si="9"/>
        <v>0</v>
      </c>
      <c r="L64" s="335"/>
    </row>
    <row r="65" spans="1:12" x14ac:dyDescent="0.2">
      <c r="A65" s="315" t="str">
        <f t="shared" si="0"/>
        <v>Viljandi Paalalinna Kool</v>
      </c>
      <c r="B65" s="321"/>
      <c r="C65" s="321"/>
      <c r="D65" s="329" t="s">
        <v>858</v>
      </c>
      <c r="E65" s="330" t="s">
        <v>24</v>
      </c>
      <c r="F65" s="337">
        <f t="shared" ref="F65:J65" si="23">SUM(F66:F71)</f>
        <v>0</v>
      </c>
      <c r="G65" s="337">
        <f t="shared" si="23"/>
        <v>1221.17</v>
      </c>
      <c r="H65" s="337">
        <f t="shared" si="23"/>
        <v>3094</v>
      </c>
      <c r="I65" s="337">
        <f t="shared" si="23"/>
        <v>3109.4699999999993</v>
      </c>
      <c r="J65" s="337">
        <f t="shared" si="23"/>
        <v>0</v>
      </c>
      <c r="K65" s="337">
        <f t="shared" si="9"/>
        <v>3109.4699999999993</v>
      </c>
      <c r="L65" s="332"/>
    </row>
    <row r="66" spans="1:12" x14ac:dyDescent="0.2">
      <c r="A66" s="315" t="str">
        <f t="shared" si="0"/>
        <v>Viljandi Paalalinna Kool</v>
      </c>
      <c r="B66" s="321" t="str">
        <f t="shared" si="4"/>
        <v>55</v>
      </c>
      <c r="C66" s="321" t="str">
        <f t="shared" si="5"/>
        <v>5513</v>
      </c>
      <c r="D66" s="333" t="s">
        <v>25</v>
      </c>
      <c r="E66" s="334" t="s">
        <v>26</v>
      </c>
      <c r="F66" s="324">
        <v>0</v>
      </c>
      <c r="G66" s="324">
        <v>435.77</v>
      </c>
      <c r="H66" s="324">
        <v>1962</v>
      </c>
      <c r="I66" s="324">
        <v>1971.8099999999997</v>
      </c>
      <c r="J66" s="324"/>
      <c r="K66" s="324">
        <f t="shared" si="9"/>
        <v>1971.8099999999997</v>
      </c>
      <c r="L66" s="335"/>
    </row>
    <row r="67" spans="1:12" x14ac:dyDescent="0.2">
      <c r="A67" s="315" t="str">
        <f t="shared" si="0"/>
        <v>Viljandi Paalalinna Kool</v>
      </c>
      <c r="B67" s="321" t="str">
        <f t="shared" si="4"/>
        <v>55</v>
      </c>
      <c r="C67" s="321" t="str">
        <f t="shared" si="5"/>
        <v>5513</v>
      </c>
      <c r="D67" s="333" t="s">
        <v>27</v>
      </c>
      <c r="E67" s="334" t="s">
        <v>28</v>
      </c>
      <c r="F67" s="324">
        <v>0</v>
      </c>
      <c r="G67" s="324">
        <v>785.4</v>
      </c>
      <c r="H67" s="324">
        <v>1007</v>
      </c>
      <c r="I67" s="324">
        <v>1012.0349999999999</v>
      </c>
      <c r="J67" s="324"/>
      <c r="K67" s="324">
        <f t="shared" si="9"/>
        <v>1012.0349999999999</v>
      </c>
      <c r="L67" s="335"/>
    </row>
    <row r="68" spans="1:12" x14ac:dyDescent="0.2">
      <c r="A68" s="315" t="str">
        <f t="shared" si="0"/>
        <v>Viljandi Paalalinna Kool</v>
      </c>
      <c r="B68" s="321" t="str">
        <f t="shared" si="4"/>
        <v>55</v>
      </c>
      <c r="C68" s="321" t="str">
        <f t="shared" si="5"/>
        <v>5513</v>
      </c>
      <c r="D68" s="333" t="s">
        <v>29</v>
      </c>
      <c r="E68" s="334" t="s">
        <v>12</v>
      </c>
      <c r="F68" s="324">
        <v>0</v>
      </c>
      <c r="G68" s="324">
        <v>0</v>
      </c>
      <c r="H68" s="324">
        <v>125</v>
      </c>
      <c r="I68" s="324">
        <v>125.62499999999999</v>
      </c>
      <c r="J68" s="324"/>
      <c r="K68" s="324">
        <f t="shared" si="9"/>
        <v>125.62499999999999</v>
      </c>
      <c r="L68" s="335"/>
    </row>
    <row r="69" spans="1:12" x14ac:dyDescent="0.2">
      <c r="A69" s="315" t="str">
        <f t="shared" si="0"/>
        <v>Viljandi Paalalinna Kool</v>
      </c>
      <c r="B69" s="321" t="str">
        <f t="shared" si="4"/>
        <v>55</v>
      </c>
      <c r="C69" s="321" t="str">
        <f t="shared" si="5"/>
        <v>5513</v>
      </c>
      <c r="D69" s="333" t="s">
        <v>30</v>
      </c>
      <c r="E69" s="334" t="s">
        <v>14</v>
      </c>
      <c r="F69" s="324">
        <v>0</v>
      </c>
      <c r="G69" s="324">
        <v>0</v>
      </c>
      <c r="H69" s="324">
        <v>0</v>
      </c>
      <c r="I69" s="324">
        <v>0</v>
      </c>
      <c r="J69" s="324"/>
      <c r="K69" s="324">
        <f t="shared" si="9"/>
        <v>0</v>
      </c>
      <c r="L69" s="335"/>
    </row>
    <row r="70" spans="1:12" x14ac:dyDescent="0.2">
      <c r="A70" s="315" t="str">
        <f t="shared" si="0"/>
        <v>Viljandi Paalalinna Kool</v>
      </c>
      <c r="B70" s="321" t="str">
        <f t="shared" si="4"/>
        <v>55</v>
      </c>
      <c r="C70" s="321" t="str">
        <f t="shared" si="5"/>
        <v>5513</v>
      </c>
      <c r="D70" s="333" t="s">
        <v>31</v>
      </c>
      <c r="E70" s="334" t="s">
        <v>799</v>
      </c>
      <c r="F70" s="324">
        <v>0</v>
      </c>
      <c r="G70" s="324">
        <v>0</v>
      </c>
      <c r="H70" s="324">
        <v>0</v>
      </c>
      <c r="I70" s="324">
        <v>0</v>
      </c>
      <c r="J70" s="324"/>
      <c r="K70" s="324">
        <f t="shared" si="9"/>
        <v>0</v>
      </c>
      <c r="L70" s="335"/>
    </row>
    <row r="71" spans="1:12" x14ac:dyDescent="0.2">
      <c r="A71" s="315" t="str">
        <f t="shared" si="0"/>
        <v>Viljandi Paalalinna Kool</v>
      </c>
      <c r="B71" s="321" t="str">
        <f t="shared" si="4"/>
        <v>55</v>
      </c>
      <c r="C71" s="321" t="str">
        <f t="shared" si="5"/>
        <v>5513</v>
      </c>
      <c r="D71" s="333" t="s">
        <v>33</v>
      </c>
      <c r="E71" s="334" t="s">
        <v>34</v>
      </c>
      <c r="F71" s="324">
        <v>0</v>
      </c>
      <c r="G71" s="324">
        <v>0</v>
      </c>
      <c r="H71" s="324">
        <v>0</v>
      </c>
      <c r="I71" s="324">
        <v>0</v>
      </c>
      <c r="J71" s="324"/>
      <c r="K71" s="324">
        <f t="shared" si="9"/>
        <v>0</v>
      </c>
      <c r="L71" s="335"/>
    </row>
    <row r="72" spans="1:12" x14ac:dyDescent="0.2">
      <c r="A72" s="315" t="str">
        <f t="shared" si="0"/>
        <v>Viljandi Paalalinna Kool</v>
      </c>
      <c r="B72" s="321"/>
      <c r="C72" s="321"/>
      <c r="D72" s="329" t="s">
        <v>859</v>
      </c>
      <c r="E72" s="330" t="s">
        <v>36</v>
      </c>
      <c r="F72" s="337">
        <f t="shared" ref="F72:J72" si="24">SUM(F73:F78)</f>
        <v>0</v>
      </c>
      <c r="G72" s="337">
        <f t="shared" si="24"/>
        <v>2573.58</v>
      </c>
      <c r="H72" s="337">
        <f t="shared" si="24"/>
        <v>3140</v>
      </c>
      <c r="I72" s="337">
        <f t="shared" si="24"/>
        <v>3155.7</v>
      </c>
      <c r="J72" s="337">
        <f t="shared" si="24"/>
        <v>0</v>
      </c>
      <c r="K72" s="337">
        <f t="shared" si="9"/>
        <v>3155.7</v>
      </c>
      <c r="L72" s="332"/>
    </row>
    <row r="73" spans="1:12" x14ac:dyDescent="0.2">
      <c r="A73" s="315" t="str">
        <f t="shared" si="0"/>
        <v>Viljandi Paalalinna Kool</v>
      </c>
      <c r="B73" s="321" t="str">
        <f t="shared" si="4"/>
        <v>55</v>
      </c>
      <c r="C73" s="321" t="str">
        <f t="shared" si="5"/>
        <v>5514</v>
      </c>
      <c r="D73" s="333" t="s">
        <v>37</v>
      </c>
      <c r="E73" s="334" t="s">
        <v>38</v>
      </c>
      <c r="F73" s="324">
        <v>0</v>
      </c>
      <c r="G73" s="324">
        <v>0</v>
      </c>
      <c r="H73" s="324">
        <v>0</v>
      </c>
      <c r="I73" s="324">
        <v>0</v>
      </c>
      <c r="J73" s="324"/>
      <c r="K73" s="324">
        <f t="shared" si="9"/>
        <v>0</v>
      </c>
      <c r="L73" s="335"/>
    </row>
    <row r="74" spans="1:12" x14ac:dyDescent="0.2">
      <c r="A74" s="315" t="str">
        <f t="shared" si="0"/>
        <v>Viljandi Paalalinna Kool</v>
      </c>
      <c r="B74" s="321" t="str">
        <f t="shared" si="4"/>
        <v>55</v>
      </c>
      <c r="C74" s="321" t="str">
        <f t="shared" si="5"/>
        <v>5514</v>
      </c>
      <c r="D74" s="333" t="s">
        <v>39</v>
      </c>
      <c r="E74" s="334" t="s">
        <v>40</v>
      </c>
      <c r="F74" s="324">
        <v>0</v>
      </c>
      <c r="G74" s="324">
        <v>1070.17</v>
      </c>
      <c r="H74" s="324">
        <v>1700</v>
      </c>
      <c r="I74" s="324">
        <v>1708.4999999999998</v>
      </c>
      <c r="J74" s="324"/>
      <c r="K74" s="324">
        <f t="shared" si="9"/>
        <v>1708.4999999999998</v>
      </c>
      <c r="L74" s="335"/>
    </row>
    <row r="75" spans="1:12" x14ac:dyDescent="0.2">
      <c r="A75" s="315" t="str">
        <f t="shared" si="0"/>
        <v>Viljandi Paalalinna Kool</v>
      </c>
      <c r="B75" s="321" t="str">
        <f t="shared" si="4"/>
        <v>55</v>
      </c>
      <c r="C75" s="321" t="str">
        <f t="shared" si="5"/>
        <v>5514</v>
      </c>
      <c r="D75" s="333" t="s">
        <v>41</v>
      </c>
      <c r="E75" s="334" t="s">
        <v>42</v>
      </c>
      <c r="F75" s="324">
        <v>0</v>
      </c>
      <c r="G75" s="324">
        <v>983.41</v>
      </c>
      <c r="H75" s="324">
        <v>0</v>
      </c>
      <c r="I75" s="324">
        <v>0</v>
      </c>
      <c r="J75" s="324"/>
      <c r="K75" s="324">
        <f t="shared" si="9"/>
        <v>0</v>
      </c>
      <c r="L75" s="335"/>
    </row>
    <row r="76" spans="1:12" s="303" customFormat="1" x14ac:dyDescent="0.2">
      <c r="A76" s="315" t="str">
        <f t="shared" ref="A76:A152" si="25">+$E$1</f>
        <v>Viljandi Paalalinna Kool</v>
      </c>
      <c r="B76" s="321" t="str">
        <f t="shared" si="4"/>
        <v>55</v>
      </c>
      <c r="C76" s="321" t="str">
        <f t="shared" si="5"/>
        <v>5514</v>
      </c>
      <c r="D76" s="341" t="s">
        <v>43</v>
      </c>
      <c r="E76" s="342" t="s">
        <v>44</v>
      </c>
      <c r="F76" s="324">
        <v>0</v>
      </c>
      <c r="G76" s="324">
        <v>520</v>
      </c>
      <c r="H76" s="324">
        <v>1440</v>
      </c>
      <c r="I76" s="324">
        <v>1447.1999999999998</v>
      </c>
      <c r="J76" s="324"/>
      <c r="K76" s="324">
        <f t="shared" si="9"/>
        <v>1447.1999999999998</v>
      </c>
      <c r="L76" s="343"/>
    </row>
    <row r="77" spans="1:12" x14ac:dyDescent="0.2">
      <c r="A77" s="315" t="str">
        <f t="shared" si="25"/>
        <v>Viljandi Paalalinna Kool</v>
      </c>
      <c r="B77" s="321" t="str">
        <f t="shared" ref="B77:B150" si="26">LEFT(D77,2)</f>
        <v>55</v>
      </c>
      <c r="C77" s="321" t="str">
        <f t="shared" ref="C77:C150" si="27">LEFT(D77,4)</f>
        <v>5514</v>
      </c>
      <c r="D77" s="333" t="s">
        <v>45</v>
      </c>
      <c r="E77" s="334" t="s">
        <v>46</v>
      </c>
      <c r="F77" s="324">
        <v>0</v>
      </c>
      <c r="G77" s="324">
        <v>0</v>
      </c>
      <c r="H77" s="324">
        <v>0</v>
      </c>
      <c r="I77" s="324">
        <v>0</v>
      </c>
      <c r="J77" s="324"/>
      <c r="K77" s="324">
        <f t="shared" ref="K77:K113" si="28">SUM(I77:J77)</f>
        <v>0</v>
      </c>
      <c r="L77" s="335"/>
    </row>
    <row r="78" spans="1:12" x14ac:dyDescent="0.2">
      <c r="A78" s="315" t="str">
        <f t="shared" si="25"/>
        <v>Viljandi Paalalinna Kool</v>
      </c>
      <c r="B78" s="321" t="str">
        <f t="shared" si="26"/>
        <v>55</v>
      </c>
      <c r="C78" s="321" t="str">
        <f t="shared" si="27"/>
        <v>5514</v>
      </c>
      <c r="D78" s="333" t="s">
        <v>47</v>
      </c>
      <c r="E78" s="334" t="s">
        <v>48</v>
      </c>
      <c r="F78" s="324">
        <v>0</v>
      </c>
      <c r="G78" s="324">
        <v>0</v>
      </c>
      <c r="H78" s="324">
        <v>0</v>
      </c>
      <c r="I78" s="324">
        <v>0</v>
      </c>
      <c r="J78" s="324"/>
      <c r="K78" s="324">
        <f t="shared" si="28"/>
        <v>0</v>
      </c>
      <c r="L78" s="335"/>
    </row>
    <row r="79" spans="1:12" x14ac:dyDescent="0.2">
      <c r="A79" s="315" t="str">
        <f t="shared" si="25"/>
        <v>Viljandi Paalalinna Kool</v>
      </c>
      <c r="B79" s="321"/>
      <c r="C79" s="321"/>
      <c r="D79" s="329" t="s">
        <v>860</v>
      </c>
      <c r="E79" s="330" t="s">
        <v>50</v>
      </c>
      <c r="F79" s="337">
        <f t="shared" ref="F79:J79" si="29">SUM(F80:F85)</f>
        <v>0</v>
      </c>
      <c r="G79" s="337">
        <v>3350.87</v>
      </c>
      <c r="H79" s="337">
        <f>SUM(H80:H85)</f>
        <v>3444</v>
      </c>
      <c r="I79" s="337">
        <f>SUM(I80:I85)</f>
        <v>3211.9799999999996</v>
      </c>
      <c r="J79" s="337">
        <f t="shared" si="29"/>
        <v>0</v>
      </c>
      <c r="K79" s="337">
        <f t="shared" si="28"/>
        <v>3211.9799999999996</v>
      </c>
      <c r="L79" s="332"/>
    </row>
    <row r="80" spans="1:12" x14ac:dyDescent="0.2">
      <c r="A80" s="315" t="str">
        <f t="shared" si="25"/>
        <v>Viljandi Paalalinna Kool</v>
      </c>
      <c r="B80" s="321" t="str">
        <f t="shared" si="26"/>
        <v>55</v>
      </c>
      <c r="C80" s="321" t="str">
        <f t="shared" si="27"/>
        <v>5515</v>
      </c>
      <c r="D80" s="333" t="s">
        <v>51</v>
      </c>
      <c r="E80" s="334" t="s">
        <v>52</v>
      </c>
      <c r="F80" s="324">
        <v>0</v>
      </c>
      <c r="G80" s="324">
        <v>1098.4000000000001</v>
      </c>
      <c r="H80" s="324">
        <v>640</v>
      </c>
      <c r="I80" s="324">
        <v>643.19999999999993</v>
      </c>
      <c r="J80" s="324"/>
      <c r="K80" s="324">
        <f t="shared" si="28"/>
        <v>643.19999999999993</v>
      </c>
      <c r="L80" s="335"/>
    </row>
    <row r="81" spans="1:12" x14ac:dyDescent="0.2">
      <c r="A81" s="315" t="str">
        <f t="shared" si="25"/>
        <v>Viljandi Paalalinna Kool</v>
      </c>
      <c r="B81" s="321" t="str">
        <f t="shared" si="26"/>
        <v>55</v>
      </c>
      <c r="C81" s="321" t="str">
        <f t="shared" si="27"/>
        <v>5515</v>
      </c>
      <c r="D81" s="333" t="s">
        <v>53</v>
      </c>
      <c r="E81" s="334" t="s">
        <v>54</v>
      </c>
      <c r="F81" s="324">
        <v>0</v>
      </c>
      <c r="G81" s="324">
        <v>1997</v>
      </c>
      <c r="H81" s="324">
        <v>1526</v>
      </c>
      <c r="I81" s="324">
        <v>1284.3899999999999</v>
      </c>
      <c r="J81" s="324"/>
      <c r="K81" s="324">
        <f t="shared" si="28"/>
        <v>1284.3899999999999</v>
      </c>
      <c r="L81" s="335"/>
    </row>
    <row r="82" spans="1:12" x14ac:dyDescent="0.2">
      <c r="A82" s="315" t="str">
        <f t="shared" si="25"/>
        <v>Viljandi Paalalinna Kool</v>
      </c>
      <c r="B82" s="321" t="str">
        <f t="shared" si="26"/>
        <v>55</v>
      </c>
      <c r="C82" s="321" t="str">
        <f t="shared" si="27"/>
        <v>5515</v>
      </c>
      <c r="D82" s="333" t="s">
        <v>70</v>
      </c>
      <c r="E82" s="334" t="s">
        <v>71</v>
      </c>
      <c r="F82" s="324">
        <v>0</v>
      </c>
      <c r="G82" s="324">
        <v>255.47</v>
      </c>
      <c r="H82" s="324">
        <v>1278</v>
      </c>
      <c r="I82" s="324">
        <v>1284.3899999999999</v>
      </c>
      <c r="J82" s="324"/>
      <c r="K82" s="324">
        <f t="shared" si="28"/>
        <v>1284.3899999999999</v>
      </c>
      <c r="L82" s="335"/>
    </row>
    <row r="83" spans="1:12" x14ac:dyDescent="0.2">
      <c r="A83" s="315" t="str">
        <f t="shared" si="25"/>
        <v>Viljandi Paalalinna Kool</v>
      </c>
      <c r="B83" s="321" t="str">
        <f t="shared" si="26"/>
        <v>55</v>
      </c>
      <c r="C83" s="321" t="str">
        <f t="shared" si="27"/>
        <v>5515</v>
      </c>
      <c r="D83" s="333" t="s">
        <v>72</v>
      </c>
      <c r="E83" s="334" t="s">
        <v>73</v>
      </c>
      <c r="F83" s="324">
        <v>0</v>
      </c>
      <c r="G83" s="324">
        <v>0</v>
      </c>
      <c r="H83" s="324">
        <v>0</v>
      </c>
      <c r="I83" s="324">
        <v>0</v>
      </c>
      <c r="J83" s="324"/>
      <c r="K83" s="324">
        <f t="shared" si="28"/>
        <v>0</v>
      </c>
      <c r="L83" s="335"/>
    </row>
    <row r="84" spans="1:12" x14ac:dyDescent="0.2">
      <c r="A84" s="315" t="str">
        <f t="shared" si="25"/>
        <v>Viljandi Paalalinna Kool</v>
      </c>
      <c r="B84" s="321" t="str">
        <f t="shared" si="26"/>
        <v>55</v>
      </c>
      <c r="C84" s="321" t="str">
        <f t="shared" si="27"/>
        <v>5515</v>
      </c>
      <c r="D84" s="333" t="s">
        <v>74</v>
      </c>
      <c r="E84" s="334" t="s">
        <v>75</v>
      </c>
      <c r="F84" s="324">
        <v>0</v>
      </c>
      <c r="G84" s="324">
        <v>0</v>
      </c>
      <c r="H84" s="324">
        <v>0</v>
      </c>
      <c r="I84" s="324">
        <v>0</v>
      </c>
      <c r="J84" s="324"/>
      <c r="K84" s="324">
        <f t="shared" si="28"/>
        <v>0</v>
      </c>
      <c r="L84" s="335"/>
    </row>
    <row r="85" spans="1:12" x14ac:dyDescent="0.2">
      <c r="A85" s="315" t="str">
        <f t="shared" si="25"/>
        <v>Viljandi Paalalinna Kool</v>
      </c>
      <c r="B85" s="321" t="str">
        <f t="shared" si="26"/>
        <v>55</v>
      </c>
      <c r="C85" s="321" t="str">
        <f t="shared" si="27"/>
        <v>5515</v>
      </c>
      <c r="D85" s="333" t="s">
        <v>76</v>
      </c>
      <c r="E85" s="334" t="s">
        <v>77</v>
      </c>
      <c r="F85" s="324">
        <v>0</v>
      </c>
      <c r="G85" s="324">
        <v>0</v>
      </c>
      <c r="H85" s="324">
        <v>0</v>
      </c>
      <c r="I85" s="324">
        <v>0</v>
      </c>
      <c r="J85" s="324"/>
      <c r="K85" s="324">
        <f t="shared" si="28"/>
        <v>0</v>
      </c>
      <c r="L85" s="335"/>
    </row>
    <row r="86" spans="1:12" x14ac:dyDescent="0.2">
      <c r="A86" s="315" t="str">
        <f t="shared" si="25"/>
        <v>Viljandi Paalalinna Kool</v>
      </c>
      <c r="B86" s="321" t="str">
        <f t="shared" si="26"/>
        <v>55</v>
      </c>
      <c r="C86" s="321" t="str">
        <f t="shared" si="27"/>
        <v>5516</v>
      </c>
      <c r="D86" s="322" t="s">
        <v>78</v>
      </c>
      <c r="E86" s="344" t="s">
        <v>79</v>
      </c>
      <c r="F86" s="345">
        <v>0</v>
      </c>
      <c r="G86" s="324">
        <v>0</v>
      </c>
      <c r="H86" s="324">
        <v>0</v>
      </c>
      <c r="I86" s="324">
        <v>0</v>
      </c>
      <c r="J86" s="345"/>
      <c r="K86" s="324">
        <f t="shared" si="28"/>
        <v>0</v>
      </c>
      <c r="L86" s="325"/>
    </row>
    <row r="87" spans="1:12" x14ac:dyDescent="0.2">
      <c r="A87" s="315" t="str">
        <f t="shared" si="25"/>
        <v>Viljandi Paalalinna Kool</v>
      </c>
      <c r="B87" s="321" t="str">
        <f t="shared" si="26"/>
        <v>55</v>
      </c>
      <c r="C87" s="321" t="str">
        <f t="shared" si="27"/>
        <v>5521</v>
      </c>
      <c r="D87" s="322" t="s">
        <v>80</v>
      </c>
      <c r="E87" s="323" t="s">
        <v>81</v>
      </c>
      <c r="F87" s="345">
        <v>0</v>
      </c>
      <c r="G87" s="324">
        <v>0</v>
      </c>
      <c r="H87" s="324">
        <v>0</v>
      </c>
      <c r="I87" s="324">
        <v>0</v>
      </c>
      <c r="J87" s="345"/>
      <c r="K87" s="324">
        <f t="shared" si="28"/>
        <v>0</v>
      </c>
      <c r="L87" s="325"/>
    </row>
    <row r="88" spans="1:12" x14ac:dyDescent="0.2">
      <c r="A88" s="315" t="str">
        <f t="shared" si="25"/>
        <v>Viljandi Paalalinna Kool</v>
      </c>
      <c r="B88" s="321"/>
      <c r="C88" s="321"/>
      <c r="D88" s="329" t="s">
        <v>861</v>
      </c>
      <c r="E88" s="330" t="s">
        <v>83</v>
      </c>
      <c r="F88" s="337">
        <f t="shared" ref="F88:J88" si="30">SUM(F89:F91)</f>
        <v>0</v>
      </c>
      <c r="G88" s="337">
        <f t="shared" si="30"/>
        <v>1304.44</v>
      </c>
      <c r="H88" s="337">
        <f t="shared" si="30"/>
        <v>2060</v>
      </c>
      <c r="I88" s="337">
        <f t="shared" si="30"/>
        <v>2070.2999999999997</v>
      </c>
      <c r="J88" s="337">
        <f t="shared" si="30"/>
        <v>0</v>
      </c>
      <c r="K88" s="337">
        <f t="shared" si="28"/>
        <v>2070.2999999999997</v>
      </c>
      <c r="L88" s="332"/>
    </row>
    <row r="89" spans="1:12" x14ac:dyDescent="0.2">
      <c r="A89" s="315" t="str">
        <f t="shared" si="25"/>
        <v>Viljandi Paalalinna Kool</v>
      </c>
      <c r="B89" s="321" t="str">
        <f t="shared" si="26"/>
        <v>55</v>
      </c>
      <c r="C89" s="321" t="str">
        <f t="shared" si="27"/>
        <v>5522</v>
      </c>
      <c r="D89" s="333" t="s">
        <v>84</v>
      </c>
      <c r="E89" s="334" t="s">
        <v>85</v>
      </c>
      <c r="F89" s="324">
        <v>0</v>
      </c>
      <c r="G89" s="324">
        <v>1167.68</v>
      </c>
      <c r="H89" s="324">
        <v>1545</v>
      </c>
      <c r="I89" s="324">
        <v>1552.7249999999999</v>
      </c>
      <c r="J89" s="324"/>
      <c r="K89" s="324">
        <f t="shared" si="28"/>
        <v>1552.7249999999999</v>
      </c>
      <c r="L89" s="335"/>
    </row>
    <row r="90" spans="1:12" x14ac:dyDescent="0.2">
      <c r="A90" s="315" t="str">
        <f t="shared" si="25"/>
        <v>Viljandi Paalalinna Kool</v>
      </c>
      <c r="B90" s="321" t="str">
        <f t="shared" si="26"/>
        <v>55</v>
      </c>
      <c r="C90" s="321" t="str">
        <f t="shared" si="27"/>
        <v>5522</v>
      </c>
      <c r="D90" s="333" t="s">
        <v>86</v>
      </c>
      <c r="E90" s="334" t="s">
        <v>87</v>
      </c>
      <c r="F90" s="324">
        <v>0</v>
      </c>
      <c r="G90" s="324">
        <v>40.04</v>
      </c>
      <c r="H90" s="324">
        <v>145</v>
      </c>
      <c r="I90" s="324">
        <v>145.72499999999999</v>
      </c>
      <c r="J90" s="324"/>
      <c r="K90" s="324">
        <f t="shared" si="28"/>
        <v>145.72499999999999</v>
      </c>
      <c r="L90" s="335"/>
    </row>
    <row r="91" spans="1:12" x14ac:dyDescent="0.2">
      <c r="A91" s="315" t="str">
        <f t="shared" si="25"/>
        <v>Viljandi Paalalinna Kool</v>
      </c>
      <c r="B91" s="321" t="str">
        <f t="shared" si="26"/>
        <v>55</v>
      </c>
      <c r="C91" s="321" t="str">
        <f t="shared" si="27"/>
        <v>5522</v>
      </c>
      <c r="D91" s="333" t="s">
        <v>88</v>
      </c>
      <c r="E91" s="334" t="s">
        <v>89</v>
      </c>
      <c r="F91" s="324">
        <v>0</v>
      </c>
      <c r="G91" s="324">
        <v>96.72</v>
      </c>
      <c r="H91" s="324">
        <v>370</v>
      </c>
      <c r="I91" s="324">
        <v>371.84999999999997</v>
      </c>
      <c r="J91" s="324"/>
      <c r="K91" s="324">
        <f t="shared" si="28"/>
        <v>371.84999999999997</v>
      </c>
      <c r="L91" s="335"/>
    </row>
    <row r="92" spans="1:12" x14ac:dyDescent="0.2">
      <c r="A92" s="315" t="str">
        <f t="shared" si="25"/>
        <v>Viljandi Paalalinna Kool</v>
      </c>
      <c r="B92" s="321" t="str">
        <f t="shared" si="26"/>
        <v>55</v>
      </c>
      <c r="C92" s="321" t="str">
        <f t="shared" si="27"/>
        <v>5523</v>
      </c>
      <c r="D92" s="322" t="s">
        <v>90</v>
      </c>
      <c r="E92" s="323" t="s">
        <v>91</v>
      </c>
      <c r="F92" s="324">
        <v>0</v>
      </c>
      <c r="G92" s="324">
        <v>0</v>
      </c>
      <c r="H92" s="324">
        <v>0</v>
      </c>
      <c r="I92" s="324">
        <v>0</v>
      </c>
      <c r="J92" s="324"/>
      <c r="K92" s="324">
        <f t="shared" si="28"/>
        <v>0</v>
      </c>
      <c r="L92" s="325"/>
    </row>
    <row r="93" spans="1:12" x14ac:dyDescent="0.2">
      <c r="A93" s="315" t="str">
        <f t="shared" si="25"/>
        <v>Viljandi Paalalinna Kool</v>
      </c>
      <c r="B93" s="321"/>
      <c r="C93" s="321"/>
      <c r="D93" s="329" t="s">
        <v>862</v>
      </c>
      <c r="E93" s="330" t="s">
        <v>93</v>
      </c>
      <c r="F93" s="337">
        <f>SUM(F94:F98)</f>
        <v>0</v>
      </c>
      <c r="G93" s="337">
        <f t="shared" ref="G93:I93" si="31">SUM(G94:G98)</f>
        <v>29133.24</v>
      </c>
      <c r="H93" s="337">
        <f t="shared" si="31"/>
        <v>32669</v>
      </c>
      <c r="I93" s="337">
        <f t="shared" si="31"/>
        <v>32700.674999999999</v>
      </c>
      <c r="J93" s="337">
        <f>SUM(J94:J98)</f>
        <v>0</v>
      </c>
      <c r="K93" s="337">
        <f t="shared" si="28"/>
        <v>32700.674999999999</v>
      </c>
      <c r="L93" s="332"/>
    </row>
    <row r="94" spans="1:12" x14ac:dyDescent="0.2">
      <c r="A94" s="315" t="str">
        <f t="shared" si="25"/>
        <v>Viljandi Paalalinna Kool</v>
      </c>
      <c r="B94" s="321" t="str">
        <f t="shared" si="26"/>
        <v>55</v>
      </c>
      <c r="C94" s="321" t="str">
        <f t="shared" si="27"/>
        <v>5524</v>
      </c>
      <c r="D94" s="333" t="s">
        <v>94</v>
      </c>
      <c r="E94" s="334" t="s">
        <v>95</v>
      </c>
      <c r="F94" s="324">
        <v>0</v>
      </c>
      <c r="G94" s="324">
        <v>348.53</v>
      </c>
      <c r="H94" s="324">
        <v>520</v>
      </c>
      <c r="I94" s="324">
        <v>522.59999999999991</v>
      </c>
      <c r="J94" s="324"/>
      <c r="K94" s="324">
        <f t="shared" si="28"/>
        <v>522.59999999999991</v>
      </c>
      <c r="L94" s="335"/>
    </row>
    <row r="95" spans="1:12" x14ac:dyDescent="0.2">
      <c r="A95" s="315" t="str">
        <f t="shared" si="25"/>
        <v>Viljandi Paalalinna Kool</v>
      </c>
      <c r="B95" s="321" t="str">
        <f t="shared" si="26"/>
        <v>55</v>
      </c>
      <c r="C95" s="321" t="str">
        <f t="shared" si="27"/>
        <v>5524</v>
      </c>
      <c r="D95" s="333" t="s">
        <v>96</v>
      </c>
      <c r="E95" s="334" t="s">
        <v>97</v>
      </c>
      <c r="F95" s="324">
        <v>0</v>
      </c>
      <c r="G95" s="324">
        <v>17297.89</v>
      </c>
      <c r="H95" s="324">
        <v>16110</v>
      </c>
      <c r="I95" s="324">
        <v>16110</v>
      </c>
      <c r="J95" s="324"/>
      <c r="K95" s="324">
        <f t="shared" si="28"/>
        <v>16110</v>
      </c>
      <c r="L95" s="335"/>
    </row>
    <row r="96" spans="1:12" x14ac:dyDescent="0.2">
      <c r="A96" s="315" t="str">
        <f t="shared" si="25"/>
        <v>Viljandi Paalalinna Kool</v>
      </c>
      <c r="B96" s="321" t="str">
        <f t="shared" si="26"/>
        <v>55</v>
      </c>
      <c r="C96" s="321" t="str">
        <f t="shared" si="27"/>
        <v>5524</v>
      </c>
      <c r="D96" s="333" t="s">
        <v>98</v>
      </c>
      <c r="E96" s="334" t="s">
        <v>99</v>
      </c>
      <c r="F96" s="324">
        <v>0</v>
      </c>
      <c r="G96" s="324">
        <v>4137.88</v>
      </c>
      <c r="H96" s="324">
        <v>5175</v>
      </c>
      <c r="I96" s="324">
        <v>5200.8749999999991</v>
      </c>
      <c r="J96" s="324"/>
      <c r="K96" s="324">
        <f t="shared" si="28"/>
        <v>5200.8749999999991</v>
      </c>
      <c r="L96" s="335"/>
    </row>
    <row r="97" spans="1:12" x14ac:dyDescent="0.2">
      <c r="A97" s="315" t="str">
        <f t="shared" si="25"/>
        <v>Viljandi Paalalinna Kool</v>
      </c>
      <c r="B97" s="321" t="str">
        <f t="shared" si="26"/>
        <v>55</v>
      </c>
      <c r="C97" s="321" t="str">
        <f t="shared" si="27"/>
        <v>5524</v>
      </c>
      <c r="D97" s="333" t="s">
        <v>100</v>
      </c>
      <c r="E97" s="334" t="s">
        <v>101</v>
      </c>
      <c r="F97" s="324">
        <v>0</v>
      </c>
      <c r="G97" s="324">
        <v>161.4</v>
      </c>
      <c r="H97" s="324">
        <v>640</v>
      </c>
      <c r="I97" s="324">
        <v>643.19999999999993</v>
      </c>
      <c r="J97" s="324"/>
      <c r="K97" s="324">
        <f t="shared" si="28"/>
        <v>643.19999999999993</v>
      </c>
      <c r="L97" s="335"/>
    </row>
    <row r="98" spans="1:12" x14ac:dyDescent="0.2">
      <c r="A98" s="315" t="str">
        <f t="shared" si="25"/>
        <v>Viljandi Paalalinna Kool</v>
      </c>
      <c r="B98" s="321" t="str">
        <f t="shared" si="26"/>
        <v>55</v>
      </c>
      <c r="C98" s="321" t="str">
        <f t="shared" si="27"/>
        <v>5524</v>
      </c>
      <c r="D98" s="333" t="s">
        <v>102</v>
      </c>
      <c r="E98" s="334" t="s">
        <v>103</v>
      </c>
      <c r="F98" s="324">
        <v>0</v>
      </c>
      <c r="G98" s="324">
        <v>7187.54</v>
      </c>
      <c r="H98" s="324">
        <v>10224</v>
      </c>
      <c r="I98" s="324">
        <v>10224</v>
      </c>
      <c r="J98" s="324"/>
      <c r="K98" s="324">
        <f t="shared" si="28"/>
        <v>10224</v>
      </c>
      <c r="L98" s="335"/>
    </row>
    <row r="99" spans="1:12" x14ac:dyDescent="0.2">
      <c r="A99" s="315" t="str">
        <f t="shared" si="25"/>
        <v>Viljandi Paalalinna Kool</v>
      </c>
      <c r="B99" s="321" t="str">
        <f t="shared" si="26"/>
        <v>55</v>
      </c>
      <c r="C99" s="321" t="str">
        <f t="shared" si="27"/>
        <v>5525</v>
      </c>
      <c r="D99" s="322" t="s">
        <v>104</v>
      </c>
      <c r="E99" s="323" t="s">
        <v>844</v>
      </c>
      <c r="F99" s="345">
        <v>0</v>
      </c>
      <c r="G99" s="345">
        <v>1381.82</v>
      </c>
      <c r="H99" s="345">
        <v>4650</v>
      </c>
      <c r="I99" s="345">
        <v>3668.2499999999995</v>
      </c>
      <c r="J99" s="345"/>
      <c r="K99" s="345">
        <f t="shared" si="28"/>
        <v>3668.2499999999995</v>
      </c>
      <c r="L99" s="576"/>
    </row>
    <row r="100" spans="1:12" x14ac:dyDescent="0.2">
      <c r="A100" s="315"/>
      <c r="B100" s="321"/>
      <c r="C100" s="321"/>
      <c r="D100" s="329" t="s">
        <v>259</v>
      </c>
      <c r="E100" s="330" t="s">
        <v>1616</v>
      </c>
      <c r="F100" s="337">
        <f>SUM(F101:F102)</f>
        <v>0</v>
      </c>
      <c r="G100" s="337">
        <f t="shared" ref="G100:I100" si="32">SUM(G101:G102)</f>
        <v>0</v>
      </c>
      <c r="H100" s="337">
        <f t="shared" si="32"/>
        <v>0</v>
      </c>
      <c r="I100" s="337">
        <f t="shared" si="32"/>
        <v>0</v>
      </c>
      <c r="J100" s="337">
        <f>SUM(J101:J102)</f>
        <v>0</v>
      </c>
      <c r="K100" s="337">
        <f t="shared" ref="K100" si="33">SUM(K101:K102)</f>
        <v>0</v>
      </c>
      <c r="L100" s="576"/>
    </row>
    <row r="101" spans="1:12" x14ac:dyDescent="0.2">
      <c r="A101" s="315" t="str">
        <f t="shared" si="25"/>
        <v>Viljandi Paalalinna Kool</v>
      </c>
      <c r="B101" s="321" t="str">
        <f t="shared" si="26"/>
        <v>55</v>
      </c>
      <c r="C101" s="321" t="str">
        <f t="shared" si="27"/>
        <v>5526</v>
      </c>
      <c r="D101" s="627" t="s">
        <v>106</v>
      </c>
      <c r="E101" s="336" t="s">
        <v>107</v>
      </c>
      <c r="F101" s="324">
        <v>0</v>
      </c>
      <c r="G101" s="324">
        <v>0</v>
      </c>
      <c r="H101" s="324">
        <v>0</v>
      </c>
      <c r="I101" s="324">
        <v>0</v>
      </c>
      <c r="J101" s="324"/>
      <c r="K101" s="324">
        <f t="shared" si="28"/>
        <v>0</v>
      </c>
      <c r="L101" s="576"/>
    </row>
    <row r="102" spans="1:12" x14ac:dyDescent="0.2">
      <c r="A102" s="315"/>
      <c r="B102" s="321"/>
      <c r="C102" s="321"/>
      <c r="D102" s="627" t="s">
        <v>1617</v>
      </c>
      <c r="E102" s="336" t="s">
        <v>1657</v>
      </c>
      <c r="F102" s="324">
        <v>0</v>
      </c>
      <c r="G102" s="324">
        <v>0</v>
      </c>
      <c r="H102" s="324">
        <v>0</v>
      </c>
      <c r="I102" s="324">
        <v>0</v>
      </c>
      <c r="J102" s="324"/>
      <c r="K102" s="324">
        <f t="shared" si="28"/>
        <v>0</v>
      </c>
      <c r="L102" s="576"/>
    </row>
    <row r="103" spans="1:12" x14ac:dyDescent="0.2">
      <c r="A103" s="315" t="str">
        <f t="shared" si="25"/>
        <v>Viljandi Paalalinna Kool</v>
      </c>
      <c r="B103" s="321" t="str">
        <f t="shared" si="26"/>
        <v>55</v>
      </c>
      <c r="C103" s="321" t="str">
        <f t="shared" si="27"/>
        <v>5539</v>
      </c>
      <c r="D103" s="322" t="s">
        <v>108</v>
      </c>
      <c r="E103" s="323" t="s">
        <v>845</v>
      </c>
      <c r="F103" s="345">
        <v>0</v>
      </c>
      <c r="G103" s="345">
        <v>0</v>
      </c>
      <c r="H103" s="345">
        <v>0</v>
      </c>
      <c r="I103" s="345">
        <v>0</v>
      </c>
      <c r="J103" s="345"/>
      <c r="K103" s="345">
        <f t="shared" si="28"/>
        <v>0</v>
      </c>
      <c r="L103" s="576"/>
    </row>
    <row r="104" spans="1:12" x14ac:dyDescent="0.2">
      <c r="A104" s="315" t="str">
        <f t="shared" si="25"/>
        <v>Viljandi Paalalinna Kool</v>
      </c>
      <c r="B104" s="321" t="str">
        <f t="shared" si="26"/>
        <v>55</v>
      </c>
      <c r="C104" s="321" t="str">
        <f t="shared" si="27"/>
        <v>5540</v>
      </c>
      <c r="D104" s="322" t="s">
        <v>110</v>
      </c>
      <c r="E104" s="323" t="s">
        <v>111</v>
      </c>
      <c r="F104" s="345">
        <v>0</v>
      </c>
      <c r="G104" s="345">
        <v>0</v>
      </c>
      <c r="H104" s="345">
        <v>0</v>
      </c>
      <c r="I104" s="345">
        <v>0</v>
      </c>
      <c r="J104" s="345"/>
      <c r="K104" s="345">
        <f t="shared" si="28"/>
        <v>0</v>
      </c>
      <c r="L104" s="576"/>
    </row>
    <row r="105" spans="1:12" ht="13.5" x14ac:dyDescent="0.25">
      <c r="A105" s="315" t="str">
        <f t="shared" si="25"/>
        <v>Viljandi Paalalinna Kool</v>
      </c>
      <c r="B105" s="321"/>
      <c r="C105" s="321"/>
      <c r="D105" s="326" t="s">
        <v>189</v>
      </c>
      <c r="E105" s="327" t="s">
        <v>188</v>
      </c>
      <c r="F105" s="319">
        <f>F106+F107</f>
        <v>0</v>
      </c>
      <c r="G105" s="319">
        <f t="shared" ref="G105:I105" si="34">G106+G107</f>
        <v>0</v>
      </c>
      <c r="H105" s="319">
        <f t="shared" si="34"/>
        <v>0</v>
      </c>
      <c r="I105" s="319">
        <f t="shared" si="34"/>
        <v>0</v>
      </c>
      <c r="J105" s="319">
        <f>J106+J107</f>
        <v>0</v>
      </c>
      <c r="K105" s="337">
        <f t="shared" si="28"/>
        <v>0</v>
      </c>
      <c r="L105" s="577"/>
    </row>
    <row r="106" spans="1:12" x14ac:dyDescent="0.2">
      <c r="A106" s="315" t="str">
        <f t="shared" si="25"/>
        <v>Viljandi Paalalinna Kool</v>
      </c>
      <c r="B106" s="321" t="str">
        <f t="shared" si="26"/>
        <v>60</v>
      </c>
      <c r="C106" s="321" t="str">
        <f t="shared" si="27"/>
        <v>6011</v>
      </c>
      <c r="D106" s="322" t="s">
        <v>112</v>
      </c>
      <c r="E106" s="323" t="s">
        <v>113</v>
      </c>
      <c r="F106" s="345">
        <v>0</v>
      </c>
      <c r="G106" s="324">
        <v>0</v>
      </c>
      <c r="H106" s="324">
        <v>0</v>
      </c>
      <c r="I106" s="324">
        <v>0</v>
      </c>
      <c r="J106" s="345"/>
      <c r="K106" s="324">
        <f t="shared" si="28"/>
        <v>0</v>
      </c>
      <c r="L106" s="576"/>
    </row>
    <row r="107" spans="1:12" x14ac:dyDescent="0.2">
      <c r="A107" s="315" t="str">
        <f t="shared" si="25"/>
        <v>Viljandi Paalalinna Kool</v>
      </c>
      <c r="B107" s="321" t="str">
        <f t="shared" si="26"/>
        <v>65</v>
      </c>
      <c r="C107" s="321" t="str">
        <f t="shared" si="27"/>
        <v>6502</v>
      </c>
      <c r="D107" s="322" t="s">
        <v>114</v>
      </c>
      <c r="E107" s="323" t="s">
        <v>115</v>
      </c>
      <c r="F107" s="345">
        <v>0</v>
      </c>
      <c r="G107" s="324">
        <v>0</v>
      </c>
      <c r="H107" s="324">
        <v>0</v>
      </c>
      <c r="I107" s="324">
        <v>0</v>
      </c>
      <c r="J107" s="345"/>
      <c r="K107" s="324">
        <f t="shared" si="28"/>
        <v>0</v>
      </c>
      <c r="L107" s="576"/>
    </row>
    <row r="108" spans="1:12" ht="13.5" x14ac:dyDescent="0.25">
      <c r="A108" s="315" t="str">
        <f t="shared" si="25"/>
        <v>Viljandi Paalalinna Kool</v>
      </c>
      <c r="B108" s="321"/>
      <c r="C108" s="321"/>
      <c r="D108" s="326" t="s">
        <v>181</v>
      </c>
      <c r="E108" s="346" t="s">
        <v>179</v>
      </c>
      <c r="F108" s="319">
        <f>F109+F110+F111</f>
        <v>0</v>
      </c>
      <c r="G108" s="319">
        <f t="shared" ref="G108:I108" si="35">G109+G110+G111</f>
        <v>0</v>
      </c>
      <c r="H108" s="319">
        <f t="shared" si="35"/>
        <v>6490</v>
      </c>
      <c r="I108" s="319">
        <f t="shared" si="35"/>
        <v>0</v>
      </c>
      <c r="J108" s="319">
        <f>J109+J110+J111</f>
        <v>0</v>
      </c>
      <c r="K108" s="337">
        <f t="shared" si="28"/>
        <v>0</v>
      </c>
      <c r="L108" s="578"/>
    </row>
    <row r="109" spans="1:12" x14ac:dyDescent="0.2">
      <c r="A109" s="315" t="str">
        <f t="shared" si="25"/>
        <v>Viljandi Paalalinna Kool</v>
      </c>
      <c r="B109" s="321" t="str">
        <f t="shared" si="26"/>
        <v>15</v>
      </c>
      <c r="C109" s="321" t="str">
        <f t="shared" si="27"/>
        <v>1551</v>
      </c>
      <c r="D109" s="322" t="s">
        <v>116</v>
      </c>
      <c r="E109" s="323" t="s">
        <v>117</v>
      </c>
      <c r="F109" s="324">
        <v>0</v>
      </c>
      <c r="G109" s="324">
        <v>0</v>
      </c>
      <c r="H109" s="324">
        <v>0</v>
      </c>
      <c r="I109" s="324">
        <v>0</v>
      </c>
      <c r="J109" s="324"/>
      <c r="K109" s="324">
        <f t="shared" si="28"/>
        <v>0</v>
      </c>
      <c r="L109" s="576"/>
    </row>
    <row r="110" spans="1:12" x14ac:dyDescent="0.2">
      <c r="A110" s="315" t="str">
        <f t="shared" si="25"/>
        <v>Viljandi Paalalinna Kool</v>
      </c>
      <c r="B110" s="321" t="str">
        <f t="shared" si="26"/>
        <v>15</v>
      </c>
      <c r="C110" s="321" t="str">
        <f t="shared" si="27"/>
        <v>1554</v>
      </c>
      <c r="D110" s="322" t="s">
        <v>118</v>
      </c>
      <c r="E110" s="323" t="s">
        <v>119</v>
      </c>
      <c r="F110" s="324">
        <v>0</v>
      </c>
      <c r="G110" s="324">
        <v>0</v>
      </c>
      <c r="H110" s="324">
        <v>6490</v>
      </c>
      <c r="I110" s="324">
        <v>0</v>
      </c>
      <c r="J110" s="324"/>
      <c r="K110" s="324">
        <f t="shared" si="28"/>
        <v>0</v>
      </c>
      <c r="L110" s="576"/>
    </row>
    <row r="111" spans="1:12" x14ac:dyDescent="0.2">
      <c r="A111" s="315" t="str">
        <f t="shared" si="25"/>
        <v>Viljandi Paalalinna Kool</v>
      </c>
      <c r="B111" s="321" t="str">
        <f t="shared" si="26"/>
        <v>15</v>
      </c>
      <c r="C111" s="321" t="str">
        <f t="shared" si="27"/>
        <v>1555</v>
      </c>
      <c r="D111" s="322" t="s">
        <v>120</v>
      </c>
      <c r="E111" s="323" t="s">
        <v>125</v>
      </c>
      <c r="F111" s="324">
        <v>0</v>
      </c>
      <c r="G111" s="324">
        <v>0</v>
      </c>
      <c r="H111" s="324">
        <v>0</v>
      </c>
      <c r="I111" s="324">
        <v>0</v>
      </c>
      <c r="J111" s="324"/>
      <c r="K111" s="324">
        <f t="shared" si="28"/>
        <v>0</v>
      </c>
      <c r="L111" s="576"/>
    </row>
    <row r="112" spans="1:12" ht="13.5" x14ac:dyDescent="0.25">
      <c r="A112" s="315" t="str">
        <f t="shared" si="25"/>
        <v>Viljandi Paalalinna Kool</v>
      </c>
      <c r="B112" s="321" t="str">
        <f t="shared" si="26"/>
        <v/>
      </c>
      <c r="C112" s="321" t="str">
        <f t="shared" si="27"/>
        <v/>
      </c>
      <c r="D112" s="347"/>
      <c r="E112" s="327" t="s">
        <v>182</v>
      </c>
      <c r="F112" s="319">
        <f>F113</f>
        <v>0</v>
      </c>
      <c r="G112" s="319">
        <f t="shared" ref="G112:I112" si="36">G113</f>
        <v>0</v>
      </c>
      <c r="H112" s="319">
        <f t="shared" si="36"/>
        <v>0</v>
      </c>
      <c r="I112" s="319">
        <f t="shared" si="36"/>
        <v>0</v>
      </c>
      <c r="J112" s="319">
        <f>J113</f>
        <v>0</v>
      </c>
      <c r="K112" s="337">
        <f t="shared" si="28"/>
        <v>0</v>
      </c>
      <c r="L112" s="577"/>
    </row>
    <row r="113" spans="1:12" x14ac:dyDescent="0.2">
      <c r="A113" s="315" t="str">
        <f t="shared" si="25"/>
        <v>Viljandi Paalalinna Kool</v>
      </c>
      <c r="B113" s="321" t="str">
        <f t="shared" si="26"/>
        <v>20</v>
      </c>
      <c r="C113" s="321" t="str">
        <f t="shared" si="27"/>
        <v>2082</v>
      </c>
      <c r="D113" s="322" t="s">
        <v>988</v>
      </c>
      <c r="E113" s="323" t="s">
        <v>127</v>
      </c>
      <c r="F113" s="324">
        <v>0</v>
      </c>
      <c r="G113" s="324">
        <v>0</v>
      </c>
      <c r="H113" s="324">
        <v>0</v>
      </c>
      <c r="I113" s="324">
        <v>0</v>
      </c>
      <c r="J113" s="324"/>
      <c r="K113" s="324">
        <f t="shared" si="28"/>
        <v>0</v>
      </c>
      <c r="L113" s="576"/>
    </row>
    <row r="114" spans="1:12" x14ac:dyDescent="0.2">
      <c r="A114" s="315" t="str">
        <f t="shared" si="25"/>
        <v>Viljandi Paalalinna Kool</v>
      </c>
      <c r="B114" s="321" t="str">
        <f t="shared" si="26"/>
        <v/>
      </c>
      <c r="C114" s="321" t="str">
        <f t="shared" si="27"/>
        <v/>
      </c>
      <c r="D114" s="348"/>
      <c r="E114" s="349" t="s">
        <v>128</v>
      </c>
      <c r="F114" s="350">
        <f>F4+F5+F6+F7+F8+F10+F17+F18+F19+F20+F21+F22+F26+F31+F41+F44+F48+F59+F65+F72+F79+F86+F87+F88+F92+F93+F99+F100+F103+F104+F106+F107+F108+F112</f>
        <v>0</v>
      </c>
      <c r="G114" s="350">
        <f t="shared" ref="G114:I114" si="37">G4+G5+G6+G7+G8+G10+G17+G18+G19+G20+G21+G22+G26+G31+G41+G44+G48+G59+G65+G72+G79+G86+G87+G88+G92+G93+G99+G100+G103+G104+G106+G107+G108+G112</f>
        <v>318934.53000000003</v>
      </c>
      <c r="H114" s="350">
        <f t="shared" si="37"/>
        <v>971129.78860000009</v>
      </c>
      <c r="I114" s="350">
        <f t="shared" si="37"/>
        <v>965756.42000000016</v>
      </c>
      <c r="J114" s="350">
        <f>J4+J10+J17+J18+J19+J20+J21+J22+J26+J31+J41+J44+J48+J59+J65+J72+J79+J86+J87+J88+J92+J93+J99+J101+J103+J104+J106+J107+J110+J111+J112</f>
        <v>0</v>
      </c>
      <c r="K114" s="350">
        <f t="shared" ref="K114:K152" si="38">+I114+J114</f>
        <v>965756.42000000016</v>
      </c>
      <c r="L114" s="351"/>
    </row>
    <row r="115" spans="1:12" x14ac:dyDescent="0.2">
      <c r="A115" s="315" t="str">
        <f t="shared" si="25"/>
        <v>Viljandi Paalalinna Kool</v>
      </c>
      <c r="B115" s="321" t="str">
        <f t="shared" si="26"/>
        <v/>
      </c>
      <c r="C115" s="321" t="str">
        <f t="shared" si="27"/>
        <v/>
      </c>
      <c r="D115" s="348"/>
      <c r="E115" s="349"/>
      <c r="F115" s="349"/>
      <c r="G115" s="349"/>
      <c r="H115" s="349"/>
      <c r="I115" s="349"/>
      <c r="J115" s="349"/>
      <c r="K115" s="349"/>
      <c r="L115" s="351"/>
    </row>
    <row r="116" spans="1:12" x14ac:dyDescent="0.2">
      <c r="A116" s="315" t="str">
        <f t="shared" si="25"/>
        <v>Viljandi Paalalinna Kool</v>
      </c>
      <c r="B116" s="321" t="str">
        <f t="shared" si="26"/>
        <v/>
      </c>
      <c r="C116" s="321" t="str">
        <f t="shared" si="27"/>
        <v/>
      </c>
      <c r="D116" s="348"/>
      <c r="E116" s="349"/>
      <c r="F116" s="349"/>
      <c r="G116" s="349"/>
      <c r="H116" s="349"/>
      <c r="I116" s="349"/>
      <c r="J116" s="349"/>
      <c r="K116" s="349"/>
      <c r="L116" s="351"/>
    </row>
    <row r="117" spans="1:12" x14ac:dyDescent="0.2">
      <c r="A117" s="315" t="str">
        <f t="shared" si="25"/>
        <v>Viljandi Paalalinna Kool</v>
      </c>
      <c r="B117" s="321" t="str">
        <f t="shared" si="26"/>
        <v/>
      </c>
      <c r="C117" s="321" t="str">
        <f t="shared" si="27"/>
        <v/>
      </c>
      <c r="D117" s="352"/>
      <c r="E117" s="330" t="s">
        <v>129</v>
      </c>
      <c r="F117" s="353">
        <f>F118+F144+F151</f>
        <v>0</v>
      </c>
      <c r="G117" s="353">
        <f t="shared" ref="G117:I117" si="39">G118+G144+G151</f>
        <v>5167.95</v>
      </c>
      <c r="H117" s="353">
        <f t="shared" si="39"/>
        <v>2610</v>
      </c>
      <c r="I117" s="353">
        <f t="shared" si="39"/>
        <v>2610</v>
      </c>
      <c r="J117" s="353">
        <f>J118+J144+J151</f>
        <v>0</v>
      </c>
      <c r="K117" s="353">
        <f t="shared" si="38"/>
        <v>2610</v>
      </c>
      <c r="L117" s="332"/>
    </row>
    <row r="118" spans="1:12" x14ac:dyDescent="0.2">
      <c r="A118" s="315" t="str">
        <f t="shared" si="25"/>
        <v>Viljandi Paalalinna Kool</v>
      </c>
      <c r="B118" s="321"/>
      <c r="C118" s="321"/>
      <c r="D118" s="352" t="s">
        <v>156</v>
      </c>
      <c r="E118" s="354" t="s">
        <v>130</v>
      </c>
      <c r="F118" s="355">
        <f>SUM(F119:F143)</f>
        <v>0</v>
      </c>
      <c r="G118" s="355">
        <f t="shared" ref="G118:I118" si="40">SUM(G119:G143)</f>
        <v>3697.95</v>
      </c>
      <c r="H118" s="355">
        <f t="shared" si="40"/>
        <v>2610</v>
      </c>
      <c r="I118" s="355">
        <f t="shared" si="40"/>
        <v>2610</v>
      </c>
      <c r="J118" s="355">
        <f>SUM(J119:J143)</f>
        <v>0</v>
      </c>
      <c r="K118" s="355">
        <f t="shared" si="38"/>
        <v>2610</v>
      </c>
      <c r="L118" s="356"/>
    </row>
    <row r="119" spans="1:12" x14ac:dyDescent="0.2">
      <c r="A119" s="315" t="str">
        <f t="shared" si="25"/>
        <v>Viljandi Paalalinna Kool</v>
      </c>
      <c r="B119" s="321" t="str">
        <f t="shared" si="26"/>
        <v>32</v>
      </c>
      <c r="C119" s="321" t="str">
        <f t="shared" si="27"/>
        <v>3220</v>
      </c>
      <c r="D119" s="333" t="s">
        <v>1589</v>
      </c>
      <c r="E119" s="334" t="s">
        <v>166</v>
      </c>
      <c r="F119" s="324">
        <v>0</v>
      </c>
      <c r="G119" s="324">
        <v>0</v>
      </c>
      <c r="H119" s="324">
        <v>0</v>
      </c>
      <c r="I119" s="324">
        <v>0</v>
      </c>
      <c r="J119" s="324"/>
      <c r="K119" s="324">
        <f t="shared" si="38"/>
        <v>0</v>
      </c>
      <c r="L119" s="335"/>
    </row>
    <row r="120" spans="1:12" x14ac:dyDescent="0.2">
      <c r="A120" s="315" t="str">
        <f t="shared" si="25"/>
        <v>Viljandi Paalalinna Kool</v>
      </c>
      <c r="B120" s="321" t="str">
        <f t="shared" si="26"/>
        <v>32</v>
      </c>
      <c r="C120" s="321" t="str">
        <f t="shared" si="27"/>
        <v>3220</v>
      </c>
      <c r="D120" s="333" t="s">
        <v>1590</v>
      </c>
      <c r="E120" s="334" t="s">
        <v>838</v>
      </c>
      <c r="F120" s="324">
        <v>0</v>
      </c>
      <c r="G120" s="324">
        <v>0</v>
      </c>
      <c r="H120" s="324">
        <v>0</v>
      </c>
      <c r="I120" s="324">
        <v>0</v>
      </c>
      <c r="J120" s="324"/>
      <c r="K120" s="324">
        <f t="shared" si="38"/>
        <v>0</v>
      </c>
      <c r="L120" s="335"/>
    </row>
    <row r="121" spans="1:12" x14ac:dyDescent="0.2">
      <c r="A121" s="315" t="str">
        <f t="shared" si="25"/>
        <v>Viljandi Paalalinna Kool</v>
      </c>
      <c r="B121" s="321" t="str">
        <f t="shared" si="26"/>
        <v>32</v>
      </c>
      <c r="C121" s="321" t="str">
        <f t="shared" si="27"/>
        <v>3220</v>
      </c>
      <c r="D121" s="333" t="s">
        <v>1591</v>
      </c>
      <c r="E121" s="334" t="s">
        <v>839</v>
      </c>
      <c r="F121" s="324">
        <v>0</v>
      </c>
      <c r="G121" s="324">
        <v>0</v>
      </c>
      <c r="H121" s="324">
        <v>0</v>
      </c>
      <c r="I121" s="324">
        <v>0</v>
      </c>
      <c r="J121" s="324"/>
      <c r="K121" s="324">
        <f t="shared" si="38"/>
        <v>0</v>
      </c>
      <c r="L121" s="335"/>
    </row>
    <row r="122" spans="1:12" x14ac:dyDescent="0.2">
      <c r="A122" s="315" t="str">
        <f t="shared" si="25"/>
        <v>Viljandi Paalalinna Kool</v>
      </c>
      <c r="B122" s="321" t="str">
        <f t="shared" si="26"/>
        <v>32</v>
      </c>
      <c r="C122" s="321" t="str">
        <f t="shared" si="27"/>
        <v>3220</v>
      </c>
      <c r="D122" s="333" t="s">
        <v>1592</v>
      </c>
      <c r="E122" s="334" t="s">
        <v>840</v>
      </c>
      <c r="F122" s="324">
        <v>0</v>
      </c>
      <c r="G122" s="324">
        <v>0</v>
      </c>
      <c r="H122" s="324">
        <v>0</v>
      </c>
      <c r="I122" s="324">
        <v>0</v>
      </c>
      <c r="J122" s="324"/>
      <c r="K122" s="324">
        <f t="shared" si="38"/>
        <v>0</v>
      </c>
      <c r="L122" s="335"/>
    </row>
    <row r="123" spans="1:12" x14ac:dyDescent="0.2">
      <c r="A123" s="315" t="str">
        <f t="shared" si="25"/>
        <v>Viljandi Paalalinna Kool</v>
      </c>
      <c r="B123" s="321" t="str">
        <f t="shared" si="26"/>
        <v>32</v>
      </c>
      <c r="C123" s="321" t="str">
        <f t="shared" si="27"/>
        <v>3220</v>
      </c>
      <c r="D123" s="333" t="s">
        <v>1593</v>
      </c>
      <c r="E123" s="334" t="s">
        <v>841</v>
      </c>
      <c r="F123" s="324">
        <v>0</v>
      </c>
      <c r="G123" s="324">
        <v>0</v>
      </c>
      <c r="H123" s="324">
        <v>0</v>
      </c>
      <c r="I123" s="324">
        <v>0</v>
      </c>
      <c r="J123" s="324"/>
      <c r="K123" s="324">
        <f t="shared" si="38"/>
        <v>0</v>
      </c>
      <c r="L123" s="335"/>
    </row>
    <row r="124" spans="1:12" x14ac:dyDescent="0.2">
      <c r="A124" s="315" t="str">
        <f t="shared" si="25"/>
        <v>Viljandi Paalalinna Kool</v>
      </c>
      <c r="B124" s="321" t="str">
        <f t="shared" si="26"/>
        <v>32</v>
      </c>
      <c r="C124" s="321" t="str">
        <f t="shared" si="27"/>
        <v>3220</v>
      </c>
      <c r="D124" s="333" t="s">
        <v>1594</v>
      </c>
      <c r="E124" s="334" t="s">
        <v>842</v>
      </c>
      <c r="F124" s="324">
        <v>0</v>
      </c>
      <c r="G124" s="324">
        <v>565</v>
      </c>
      <c r="H124" s="324">
        <v>2545</v>
      </c>
      <c r="I124" s="324">
        <v>2545</v>
      </c>
      <c r="J124" s="324"/>
      <c r="K124" s="324">
        <f t="shared" si="38"/>
        <v>2545</v>
      </c>
      <c r="L124" s="335"/>
    </row>
    <row r="125" spans="1:12" x14ac:dyDescent="0.2">
      <c r="A125" s="315" t="str">
        <f t="shared" si="25"/>
        <v>Viljandi Paalalinna Kool</v>
      </c>
      <c r="B125" s="321" t="str">
        <f t="shared" si="26"/>
        <v>32</v>
      </c>
      <c r="C125" s="321" t="str">
        <f t="shared" si="27"/>
        <v>3220</v>
      </c>
      <c r="D125" s="333" t="s">
        <v>1595</v>
      </c>
      <c r="E125" s="334" t="s">
        <v>843</v>
      </c>
      <c r="F125" s="324">
        <v>0</v>
      </c>
      <c r="G125" s="324">
        <v>3132.95</v>
      </c>
      <c r="H125" s="324">
        <v>65</v>
      </c>
      <c r="I125" s="324">
        <v>65</v>
      </c>
      <c r="J125" s="324"/>
      <c r="K125" s="324">
        <f t="shared" si="38"/>
        <v>65</v>
      </c>
      <c r="L125" s="335"/>
    </row>
    <row r="126" spans="1:12" x14ac:dyDescent="0.2">
      <c r="A126" s="315" t="str">
        <f t="shared" si="25"/>
        <v>Viljandi Paalalinna Kool</v>
      </c>
      <c r="B126" s="321" t="str">
        <f t="shared" si="26"/>
        <v>32</v>
      </c>
      <c r="C126" s="321" t="str">
        <f t="shared" si="27"/>
        <v>3221</v>
      </c>
      <c r="D126" s="333" t="s">
        <v>1609</v>
      </c>
      <c r="E126" s="334" t="s">
        <v>969</v>
      </c>
      <c r="F126" s="324">
        <v>0</v>
      </c>
      <c r="G126" s="324">
        <v>0</v>
      </c>
      <c r="H126" s="324">
        <v>0</v>
      </c>
      <c r="I126" s="324">
        <v>0</v>
      </c>
      <c r="J126" s="324"/>
      <c r="K126" s="324">
        <f t="shared" si="38"/>
        <v>0</v>
      </c>
      <c r="L126" s="335"/>
    </row>
    <row r="127" spans="1:12" x14ac:dyDescent="0.2">
      <c r="A127" s="315" t="str">
        <f t="shared" si="25"/>
        <v>Viljandi Paalalinna Kool</v>
      </c>
      <c r="B127" s="321" t="str">
        <f t="shared" si="26"/>
        <v>32</v>
      </c>
      <c r="C127" s="321" t="str">
        <f t="shared" si="27"/>
        <v>3221</v>
      </c>
      <c r="D127" s="333" t="s">
        <v>1610</v>
      </c>
      <c r="E127" s="334" t="s">
        <v>970</v>
      </c>
      <c r="F127" s="324">
        <v>0</v>
      </c>
      <c r="G127" s="324">
        <v>0</v>
      </c>
      <c r="H127" s="324">
        <v>0</v>
      </c>
      <c r="I127" s="324">
        <v>0</v>
      </c>
      <c r="J127" s="324"/>
      <c r="K127" s="324">
        <f t="shared" si="38"/>
        <v>0</v>
      </c>
      <c r="L127" s="335"/>
    </row>
    <row r="128" spans="1:12" x14ac:dyDescent="0.2">
      <c r="A128" s="315" t="str">
        <f t="shared" si="25"/>
        <v>Viljandi Paalalinna Kool</v>
      </c>
      <c r="B128" s="321" t="str">
        <f t="shared" si="26"/>
        <v>32</v>
      </c>
      <c r="C128" s="321" t="str">
        <f t="shared" si="27"/>
        <v>3221</v>
      </c>
      <c r="D128" s="333" t="s">
        <v>1611</v>
      </c>
      <c r="E128" s="334" t="s">
        <v>971</v>
      </c>
      <c r="F128" s="324">
        <v>0</v>
      </c>
      <c r="G128" s="324">
        <v>0</v>
      </c>
      <c r="H128" s="324">
        <v>0</v>
      </c>
      <c r="I128" s="324">
        <v>0</v>
      </c>
      <c r="J128" s="324"/>
      <c r="K128" s="324">
        <f t="shared" si="38"/>
        <v>0</v>
      </c>
      <c r="L128" s="335"/>
    </row>
    <row r="129" spans="1:12" x14ac:dyDescent="0.2">
      <c r="A129" s="315" t="str">
        <f t="shared" si="25"/>
        <v>Viljandi Paalalinna Kool</v>
      </c>
      <c r="B129" s="321" t="str">
        <f t="shared" si="26"/>
        <v>32</v>
      </c>
      <c r="C129" s="321" t="str">
        <f t="shared" si="27"/>
        <v>3221</v>
      </c>
      <c r="D129" s="333" t="s">
        <v>1603</v>
      </c>
      <c r="E129" s="334" t="s">
        <v>972</v>
      </c>
      <c r="F129" s="324">
        <v>0</v>
      </c>
      <c r="G129" s="324">
        <v>0</v>
      </c>
      <c r="H129" s="324">
        <v>0</v>
      </c>
      <c r="I129" s="324">
        <v>0</v>
      </c>
      <c r="J129" s="324"/>
      <c r="K129" s="324">
        <f t="shared" si="38"/>
        <v>0</v>
      </c>
      <c r="L129" s="335"/>
    </row>
    <row r="130" spans="1:12" x14ac:dyDescent="0.2">
      <c r="A130" s="315" t="str">
        <f t="shared" si="25"/>
        <v>Viljandi Paalalinna Kool</v>
      </c>
      <c r="B130" s="321" t="str">
        <f t="shared" si="26"/>
        <v>32</v>
      </c>
      <c r="C130" s="321" t="str">
        <f t="shared" si="27"/>
        <v>3221</v>
      </c>
      <c r="D130" s="333" t="s">
        <v>1612</v>
      </c>
      <c r="E130" s="334" t="s">
        <v>973</v>
      </c>
      <c r="F130" s="324">
        <v>0</v>
      </c>
      <c r="G130" s="324">
        <v>0</v>
      </c>
      <c r="H130" s="324">
        <v>0</v>
      </c>
      <c r="I130" s="324">
        <v>0</v>
      </c>
      <c r="J130" s="324"/>
      <c r="K130" s="324">
        <f t="shared" si="38"/>
        <v>0</v>
      </c>
      <c r="L130" s="335"/>
    </row>
    <row r="131" spans="1:12" x14ac:dyDescent="0.2">
      <c r="A131" s="315" t="str">
        <f t="shared" si="25"/>
        <v>Viljandi Paalalinna Kool</v>
      </c>
      <c r="B131" s="321" t="str">
        <f t="shared" si="26"/>
        <v>32</v>
      </c>
      <c r="C131" s="321" t="str">
        <f t="shared" si="27"/>
        <v>3221</v>
      </c>
      <c r="D131" s="333" t="s">
        <v>1613</v>
      </c>
      <c r="E131" s="334" t="s">
        <v>974</v>
      </c>
      <c r="F131" s="324">
        <v>0</v>
      </c>
      <c r="G131" s="324">
        <v>0</v>
      </c>
      <c r="H131" s="324">
        <v>0</v>
      </c>
      <c r="I131" s="324">
        <v>0</v>
      </c>
      <c r="J131" s="324"/>
      <c r="K131" s="324">
        <f t="shared" si="38"/>
        <v>0</v>
      </c>
      <c r="L131" s="335"/>
    </row>
    <row r="132" spans="1:12" x14ac:dyDescent="0.2">
      <c r="A132" s="315" t="str">
        <f t="shared" si="25"/>
        <v>Viljandi Paalalinna Kool</v>
      </c>
      <c r="B132" s="321" t="str">
        <f t="shared" si="26"/>
        <v>32</v>
      </c>
      <c r="C132" s="321" t="str">
        <f t="shared" si="27"/>
        <v>3221</v>
      </c>
      <c r="D132" s="333" t="s">
        <v>1614</v>
      </c>
      <c r="E132" s="334" t="s">
        <v>975</v>
      </c>
      <c r="F132" s="324">
        <v>0</v>
      </c>
      <c r="G132" s="324">
        <v>0</v>
      </c>
      <c r="H132" s="324">
        <v>0</v>
      </c>
      <c r="I132" s="324">
        <v>0</v>
      </c>
      <c r="J132" s="324"/>
      <c r="K132" s="324">
        <f t="shared" si="38"/>
        <v>0</v>
      </c>
      <c r="L132" s="335"/>
    </row>
    <row r="133" spans="1:12" x14ac:dyDescent="0.2">
      <c r="A133" s="315" t="str">
        <f t="shared" si="25"/>
        <v>Viljandi Paalalinna Kool</v>
      </c>
      <c r="B133" s="321" t="str">
        <f t="shared" si="26"/>
        <v>32</v>
      </c>
      <c r="C133" s="321" t="str">
        <f t="shared" si="27"/>
        <v>3221</v>
      </c>
      <c r="D133" s="333" t="s">
        <v>1630</v>
      </c>
      <c r="E133" s="334" t="s">
        <v>976</v>
      </c>
      <c r="F133" s="324">
        <v>0</v>
      </c>
      <c r="G133" s="324">
        <v>0</v>
      </c>
      <c r="H133" s="324">
        <v>0</v>
      </c>
      <c r="I133" s="324">
        <v>0</v>
      </c>
      <c r="J133" s="324"/>
      <c r="K133" s="324">
        <f t="shared" si="38"/>
        <v>0</v>
      </c>
      <c r="L133" s="335"/>
    </row>
    <row r="134" spans="1:12" x14ac:dyDescent="0.2">
      <c r="A134" s="315" t="str">
        <f t="shared" si="25"/>
        <v>Viljandi Paalalinna Kool</v>
      </c>
      <c r="B134" s="321" t="str">
        <f t="shared" si="26"/>
        <v>32</v>
      </c>
      <c r="C134" s="321" t="str">
        <f t="shared" si="27"/>
        <v>3221</v>
      </c>
      <c r="D134" s="333" t="s">
        <v>1604</v>
      </c>
      <c r="E134" s="334" t="s">
        <v>977</v>
      </c>
      <c r="F134" s="324">
        <v>0</v>
      </c>
      <c r="G134" s="324">
        <v>0</v>
      </c>
      <c r="H134" s="324">
        <v>0</v>
      </c>
      <c r="I134" s="324">
        <v>0</v>
      </c>
      <c r="J134" s="324"/>
      <c r="K134" s="324">
        <f t="shared" si="38"/>
        <v>0</v>
      </c>
      <c r="L134" s="335"/>
    </row>
    <row r="135" spans="1:12" x14ac:dyDescent="0.2">
      <c r="A135" s="315" t="str">
        <f t="shared" si="25"/>
        <v>Viljandi Paalalinna Kool</v>
      </c>
      <c r="B135" s="321" t="str">
        <f t="shared" si="26"/>
        <v>32</v>
      </c>
      <c r="C135" s="321" t="str">
        <f t="shared" si="27"/>
        <v>3222</v>
      </c>
      <c r="D135" s="333" t="s">
        <v>1618</v>
      </c>
      <c r="E135" s="334" t="s">
        <v>984</v>
      </c>
      <c r="F135" s="324">
        <v>0</v>
      </c>
      <c r="G135" s="324">
        <v>0</v>
      </c>
      <c r="H135" s="324">
        <v>0</v>
      </c>
      <c r="I135" s="324">
        <v>0</v>
      </c>
      <c r="J135" s="324"/>
      <c r="K135" s="324">
        <f t="shared" si="38"/>
        <v>0</v>
      </c>
      <c r="L135" s="335"/>
    </row>
    <row r="136" spans="1:12" x14ac:dyDescent="0.2">
      <c r="A136" s="315" t="str">
        <f t="shared" si="25"/>
        <v>Viljandi Paalalinna Kool</v>
      </c>
      <c r="B136" s="321" t="str">
        <f t="shared" si="26"/>
        <v>32</v>
      </c>
      <c r="C136" s="321" t="str">
        <f t="shared" si="27"/>
        <v>3222</v>
      </c>
      <c r="D136" s="333" t="s">
        <v>1619</v>
      </c>
      <c r="E136" s="334" t="s">
        <v>985</v>
      </c>
      <c r="F136" s="324">
        <v>0</v>
      </c>
      <c r="G136" s="324">
        <v>0</v>
      </c>
      <c r="H136" s="324">
        <v>0</v>
      </c>
      <c r="I136" s="324">
        <v>0</v>
      </c>
      <c r="J136" s="324"/>
      <c r="K136" s="324">
        <f t="shared" si="38"/>
        <v>0</v>
      </c>
      <c r="L136" s="335"/>
    </row>
    <row r="137" spans="1:12" x14ac:dyDescent="0.2">
      <c r="A137" s="315" t="str">
        <f t="shared" si="25"/>
        <v>Viljandi Paalalinna Kool</v>
      </c>
      <c r="B137" s="321" t="str">
        <f t="shared" si="26"/>
        <v>32</v>
      </c>
      <c r="C137" s="321" t="str">
        <f t="shared" si="27"/>
        <v>3222</v>
      </c>
      <c r="D137" s="333" t="s">
        <v>1615</v>
      </c>
      <c r="E137" s="334" t="s">
        <v>986</v>
      </c>
      <c r="F137" s="324">
        <v>0</v>
      </c>
      <c r="G137" s="324">
        <v>0</v>
      </c>
      <c r="H137" s="324">
        <v>0</v>
      </c>
      <c r="I137" s="324">
        <v>0</v>
      </c>
      <c r="J137" s="324"/>
      <c r="K137" s="324">
        <f t="shared" si="38"/>
        <v>0</v>
      </c>
      <c r="L137" s="335"/>
    </row>
    <row r="138" spans="1:12" x14ac:dyDescent="0.2">
      <c r="A138" s="315" t="str">
        <f t="shared" si="25"/>
        <v>Viljandi Paalalinna Kool</v>
      </c>
      <c r="B138" s="321" t="str">
        <f t="shared" si="26"/>
        <v>32</v>
      </c>
      <c r="C138" s="321" t="str">
        <f t="shared" si="27"/>
        <v>3222</v>
      </c>
      <c r="D138" s="333" t="s">
        <v>1605</v>
      </c>
      <c r="E138" s="334" t="s">
        <v>986</v>
      </c>
      <c r="F138" s="324">
        <v>0</v>
      </c>
      <c r="G138" s="324">
        <v>0</v>
      </c>
      <c r="H138" s="324">
        <v>0</v>
      </c>
      <c r="I138" s="324">
        <v>0</v>
      </c>
      <c r="J138" s="324"/>
      <c r="K138" s="324">
        <f t="shared" si="38"/>
        <v>0</v>
      </c>
      <c r="L138" s="335"/>
    </row>
    <row r="139" spans="1:12" x14ac:dyDescent="0.2">
      <c r="A139" s="315" t="str">
        <f t="shared" si="25"/>
        <v>Viljandi Paalalinna Kool</v>
      </c>
      <c r="B139" s="321" t="str">
        <f t="shared" si="26"/>
        <v>32</v>
      </c>
      <c r="C139" s="321" t="str">
        <f t="shared" si="27"/>
        <v>3222</v>
      </c>
      <c r="D139" s="333" t="s">
        <v>1620</v>
      </c>
      <c r="E139" s="334" t="s">
        <v>987</v>
      </c>
      <c r="F139" s="324">
        <v>0</v>
      </c>
      <c r="G139" s="324">
        <v>0</v>
      </c>
      <c r="H139" s="324">
        <v>0</v>
      </c>
      <c r="I139" s="324">
        <v>0</v>
      </c>
      <c r="J139" s="324"/>
      <c r="K139" s="324">
        <f t="shared" si="38"/>
        <v>0</v>
      </c>
      <c r="L139" s="335"/>
    </row>
    <row r="140" spans="1:12" x14ac:dyDescent="0.2">
      <c r="A140" s="315" t="str">
        <f t="shared" si="25"/>
        <v>Viljandi Paalalinna Kool</v>
      </c>
      <c r="B140" s="321" t="str">
        <f t="shared" si="26"/>
        <v>32</v>
      </c>
      <c r="C140" s="321" t="str">
        <f t="shared" si="27"/>
        <v>3222</v>
      </c>
      <c r="D140" s="333" t="s">
        <v>1606</v>
      </c>
      <c r="E140" s="334" t="s">
        <v>982</v>
      </c>
      <c r="F140" s="324">
        <v>0</v>
      </c>
      <c r="G140" s="324">
        <v>0</v>
      </c>
      <c r="H140" s="324">
        <v>0</v>
      </c>
      <c r="I140" s="324">
        <v>0</v>
      </c>
      <c r="J140" s="324"/>
      <c r="K140" s="324">
        <f t="shared" si="38"/>
        <v>0</v>
      </c>
      <c r="L140" s="335"/>
    </row>
    <row r="141" spans="1:12" x14ac:dyDescent="0.2">
      <c r="A141" s="315" t="str">
        <f t="shared" si="25"/>
        <v>Viljandi Paalalinna Kool</v>
      </c>
      <c r="B141" s="321" t="str">
        <f t="shared" si="26"/>
        <v>32</v>
      </c>
      <c r="C141" s="321" t="str">
        <f t="shared" si="27"/>
        <v>3224</v>
      </c>
      <c r="D141" s="333" t="s">
        <v>1626</v>
      </c>
      <c r="E141" s="579" t="s">
        <v>966</v>
      </c>
      <c r="F141" s="324">
        <v>0</v>
      </c>
      <c r="G141" s="324">
        <v>0</v>
      </c>
      <c r="H141" s="324">
        <v>0</v>
      </c>
      <c r="I141" s="324">
        <v>0</v>
      </c>
      <c r="J141" s="324"/>
      <c r="K141" s="324">
        <f t="shared" si="38"/>
        <v>0</v>
      </c>
      <c r="L141" s="335"/>
    </row>
    <row r="142" spans="1:12" x14ac:dyDescent="0.2">
      <c r="A142" s="315" t="str">
        <f t="shared" si="25"/>
        <v>Viljandi Paalalinna Kool</v>
      </c>
      <c r="B142" s="321" t="str">
        <f t="shared" si="26"/>
        <v>32</v>
      </c>
      <c r="C142" s="321" t="str">
        <f t="shared" si="27"/>
        <v>3224</v>
      </c>
      <c r="D142" s="333" t="s">
        <v>1627</v>
      </c>
      <c r="E142" s="579" t="s">
        <v>967</v>
      </c>
      <c r="F142" s="324">
        <v>0</v>
      </c>
      <c r="G142" s="324">
        <v>0</v>
      </c>
      <c r="H142" s="324">
        <v>0</v>
      </c>
      <c r="I142" s="324">
        <v>0</v>
      </c>
      <c r="J142" s="324"/>
      <c r="K142" s="324">
        <f t="shared" si="38"/>
        <v>0</v>
      </c>
      <c r="L142" s="335"/>
    </row>
    <row r="143" spans="1:12" x14ac:dyDescent="0.2">
      <c r="A143" s="315" t="str">
        <f t="shared" si="25"/>
        <v>Viljandi Paalalinna Kool</v>
      </c>
      <c r="B143" s="321" t="str">
        <f t="shared" si="26"/>
        <v>32</v>
      </c>
      <c r="C143" s="321" t="str">
        <f t="shared" si="27"/>
        <v>3224</v>
      </c>
      <c r="D143" s="333" t="s">
        <v>1628</v>
      </c>
      <c r="E143" s="579" t="s">
        <v>968</v>
      </c>
      <c r="F143" s="324">
        <v>0</v>
      </c>
      <c r="G143" s="324">
        <v>0</v>
      </c>
      <c r="H143" s="324">
        <v>0</v>
      </c>
      <c r="I143" s="324">
        <v>0</v>
      </c>
      <c r="J143" s="324"/>
      <c r="K143" s="324">
        <f t="shared" si="38"/>
        <v>0</v>
      </c>
      <c r="L143" s="335"/>
    </row>
    <row r="144" spans="1:12" x14ac:dyDescent="0.2">
      <c r="A144" s="315" t="str">
        <f t="shared" si="25"/>
        <v>Viljandi Paalalinna Kool</v>
      </c>
      <c r="B144" s="321"/>
      <c r="C144" s="321"/>
      <c r="D144" s="352" t="s">
        <v>157</v>
      </c>
      <c r="E144" s="354" t="s">
        <v>133</v>
      </c>
      <c r="F144" s="355">
        <f>SUM(F145:F150)</f>
        <v>0</v>
      </c>
      <c r="G144" s="355">
        <f t="shared" ref="G144:I144" si="41">SUM(G145:G150)</f>
        <v>1470</v>
      </c>
      <c r="H144" s="355">
        <f t="shared" si="41"/>
        <v>0</v>
      </c>
      <c r="I144" s="355">
        <f t="shared" si="41"/>
        <v>0</v>
      </c>
      <c r="J144" s="355">
        <f>SUM(J145:J150)</f>
        <v>0</v>
      </c>
      <c r="K144" s="355">
        <f t="shared" si="38"/>
        <v>0</v>
      </c>
      <c r="L144" s="356"/>
    </row>
    <row r="145" spans="1:12" x14ac:dyDescent="0.2">
      <c r="A145" s="315" t="str">
        <f t="shared" si="25"/>
        <v>Viljandi Paalalinna Kool</v>
      </c>
      <c r="B145" s="321" t="str">
        <f t="shared" si="26"/>
        <v>35</v>
      </c>
      <c r="C145" s="321" t="str">
        <f t="shared" si="27"/>
        <v>3500</v>
      </c>
      <c r="D145" s="333" t="s">
        <v>1596</v>
      </c>
      <c r="E145" s="334" t="s">
        <v>832</v>
      </c>
      <c r="F145" s="324">
        <v>0</v>
      </c>
      <c r="G145" s="324">
        <v>0</v>
      </c>
      <c r="H145" s="324">
        <v>0</v>
      </c>
      <c r="I145" s="324">
        <v>0</v>
      </c>
      <c r="J145" s="324"/>
      <c r="K145" s="324">
        <f t="shared" si="38"/>
        <v>0</v>
      </c>
      <c r="L145" s="335"/>
    </row>
    <row r="146" spans="1:12" x14ac:dyDescent="0.2">
      <c r="A146" s="315" t="str">
        <f t="shared" si="25"/>
        <v>Viljandi Paalalinna Kool</v>
      </c>
      <c r="B146" s="321" t="str">
        <f t="shared" si="26"/>
        <v>35</v>
      </c>
      <c r="C146" s="321" t="str">
        <f t="shared" si="27"/>
        <v>3500</v>
      </c>
      <c r="D146" s="333" t="s">
        <v>1631</v>
      </c>
      <c r="E146" s="334" t="s">
        <v>833</v>
      </c>
      <c r="F146" s="324">
        <v>0</v>
      </c>
      <c r="G146" s="324">
        <v>0</v>
      </c>
      <c r="H146" s="324">
        <v>0</v>
      </c>
      <c r="I146" s="324">
        <v>0</v>
      </c>
      <c r="J146" s="324"/>
      <c r="K146" s="324">
        <f t="shared" si="38"/>
        <v>0</v>
      </c>
      <c r="L146" s="335"/>
    </row>
    <row r="147" spans="1:12" x14ac:dyDescent="0.2">
      <c r="A147" s="315" t="str">
        <f t="shared" si="25"/>
        <v>Viljandi Paalalinna Kool</v>
      </c>
      <c r="B147" s="321" t="str">
        <f t="shared" si="26"/>
        <v>35</v>
      </c>
      <c r="C147" s="321" t="str">
        <f t="shared" si="27"/>
        <v>3500</v>
      </c>
      <c r="D147" s="333" t="s">
        <v>1597</v>
      </c>
      <c r="E147" s="334" t="s">
        <v>834</v>
      </c>
      <c r="F147" s="324">
        <v>0</v>
      </c>
      <c r="G147" s="324">
        <v>0</v>
      </c>
      <c r="H147" s="324">
        <v>0</v>
      </c>
      <c r="I147" s="324">
        <v>0</v>
      </c>
      <c r="J147" s="324"/>
      <c r="K147" s="324">
        <f t="shared" si="38"/>
        <v>0</v>
      </c>
      <c r="L147" s="335"/>
    </row>
    <row r="148" spans="1:12" x14ac:dyDescent="0.2">
      <c r="A148" s="315" t="str">
        <f t="shared" si="25"/>
        <v>Viljandi Paalalinna Kool</v>
      </c>
      <c r="B148" s="321" t="str">
        <f t="shared" si="26"/>
        <v>35</v>
      </c>
      <c r="C148" s="321" t="str">
        <f t="shared" si="27"/>
        <v>3500</v>
      </c>
      <c r="D148" s="333" t="s">
        <v>1598</v>
      </c>
      <c r="E148" s="334" t="s">
        <v>835</v>
      </c>
      <c r="F148" s="324">
        <v>0</v>
      </c>
      <c r="G148" s="324">
        <v>0</v>
      </c>
      <c r="H148" s="324">
        <v>0</v>
      </c>
      <c r="I148" s="324">
        <v>0</v>
      </c>
      <c r="J148" s="324"/>
      <c r="K148" s="324">
        <f t="shared" si="38"/>
        <v>0</v>
      </c>
      <c r="L148" s="335"/>
    </row>
    <row r="149" spans="1:12" x14ac:dyDescent="0.2">
      <c r="A149" s="315" t="str">
        <f t="shared" si="25"/>
        <v>Viljandi Paalalinna Kool</v>
      </c>
      <c r="B149" s="321" t="str">
        <f t="shared" si="26"/>
        <v>35</v>
      </c>
      <c r="C149" s="321" t="str">
        <f t="shared" si="27"/>
        <v>3500</v>
      </c>
      <c r="D149" s="333" t="s">
        <v>1607</v>
      </c>
      <c r="E149" s="334" t="s">
        <v>836</v>
      </c>
      <c r="F149" s="324">
        <v>0</v>
      </c>
      <c r="G149" s="324">
        <v>1470</v>
      </c>
      <c r="H149" s="324">
        <v>0</v>
      </c>
      <c r="I149" s="324">
        <v>0</v>
      </c>
      <c r="J149" s="324"/>
      <c r="K149" s="324">
        <f t="shared" si="38"/>
        <v>0</v>
      </c>
      <c r="L149" s="335"/>
    </row>
    <row r="150" spans="1:12" x14ac:dyDescent="0.2">
      <c r="A150" s="315" t="str">
        <f t="shared" si="25"/>
        <v>Viljandi Paalalinna Kool</v>
      </c>
      <c r="B150" s="321" t="str">
        <f t="shared" si="26"/>
        <v>35</v>
      </c>
      <c r="C150" s="321" t="str">
        <f t="shared" si="27"/>
        <v>3500</v>
      </c>
      <c r="D150" s="333" t="s">
        <v>1599</v>
      </c>
      <c r="E150" s="334" t="s">
        <v>837</v>
      </c>
      <c r="F150" s="324">
        <v>0</v>
      </c>
      <c r="G150" s="324">
        <v>0</v>
      </c>
      <c r="H150" s="324">
        <v>0</v>
      </c>
      <c r="I150" s="324">
        <v>0</v>
      </c>
      <c r="J150" s="324"/>
      <c r="K150" s="324">
        <f t="shared" si="38"/>
        <v>0</v>
      </c>
      <c r="L150" s="335"/>
    </row>
    <row r="151" spans="1:12" x14ac:dyDescent="0.2">
      <c r="A151" s="315" t="str">
        <f t="shared" si="25"/>
        <v>Viljandi Paalalinna Kool</v>
      </c>
      <c r="B151" s="321"/>
      <c r="C151" s="321"/>
      <c r="D151" s="352" t="s">
        <v>158</v>
      </c>
      <c r="E151" s="354" t="s">
        <v>151</v>
      </c>
      <c r="F151" s="355">
        <f>SUM(F152:F152)</f>
        <v>0</v>
      </c>
      <c r="G151" s="355">
        <f t="shared" ref="G151:I151" si="42">SUM(G152:G152)</f>
        <v>0</v>
      </c>
      <c r="H151" s="355">
        <f t="shared" si="42"/>
        <v>0</v>
      </c>
      <c r="I151" s="355">
        <f t="shared" si="42"/>
        <v>0</v>
      </c>
      <c r="J151" s="355">
        <f>SUM(J152:J152)</f>
        <v>0</v>
      </c>
      <c r="K151" s="355">
        <f t="shared" si="38"/>
        <v>0</v>
      </c>
      <c r="L151" s="356"/>
    </row>
    <row r="152" spans="1:12" x14ac:dyDescent="0.2">
      <c r="A152" s="315" t="str">
        <f t="shared" si="25"/>
        <v>Viljandi Paalalinna Kool</v>
      </c>
      <c r="B152" s="321" t="str">
        <f>LEFT(D152,2)</f>
        <v>38</v>
      </c>
      <c r="C152" s="321" t="str">
        <f>LEFT(D152,4)</f>
        <v>3888</v>
      </c>
      <c r="D152" s="333" t="s">
        <v>1600</v>
      </c>
      <c r="E152" s="334" t="s">
        <v>152</v>
      </c>
      <c r="F152" s="324">
        <v>0</v>
      </c>
      <c r="G152" s="324">
        <v>0</v>
      </c>
      <c r="H152" s="324">
        <v>0</v>
      </c>
      <c r="I152" s="324">
        <v>0</v>
      </c>
      <c r="J152" s="324"/>
      <c r="K152" s="324">
        <f t="shared" si="38"/>
        <v>0</v>
      </c>
      <c r="L152" s="335"/>
    </row>
    <row r="158" spans="1:12" x14ac:dyDescent="0.2">
      <c r="E158" s="305"/>
      <c r="F158" s="305"/>
      <c r="G158" s="305"/>
      <c r="H158" s="305"/>
      <c r="I158" s="305"/>
      <c r="J158" s="305"/>
      <c r="K158" s="305"/>
      <c r="L158" s="310"/>
    </row>
    <row r="166" spans="5:12" x14ac:dyDescent="0.2">
      <c r="E166" s="306"/>
      <c r="F166" s="306"/>
      <c r="G166" s="306"/>
      <c r="H166" s="306"/>
      <c r="I166" s="306"/>
      <c r="J166" s="306"/>
      <c r="K166" s="306"/>
      <c r="L166" s="309"/>
    </row>
    <row r="171" spans="5:12" x14ac:dyDescent="0.2">
      <c r="E171" s="306"/>
      <c r="F171" s="306"/>
      <c r="G171" s="306"/>
      <c r="H171" s="306"/>
      <c r="I171" s="306"/>
      <c r="J171" s="306"/>
      <c r="K171" s="306"/>
      <c r="L171" s="309"/>
    </row>
    <row r="176" spans="5:12" x14ac:dyDescent="0.2">
      <c r="E176" s="304"/>
      <c r="F176" s="304"/>
      <c r="G176" s="304"/>
      <c r="H176" s="304"/>
      <c r="I176" s="304"/>
      <c r="J176" s="304"/>
      <c r="K176" s="304"/>
      <c r="L176" s="309"/>
    </row>
  </sheetData>
  <printOptions gridLines="1"/>
  <pageMargins left="0.39370078740157483" right="0" top="0" bottom="0" header="0" footer="0"/>
  <pageSetup paperSize="9" scale="59" orientation="portrait" r:id="rId1"/>
  <headerFooter alignWithMargins="0">
    <oddFooter>&amp;A</oddFooter>
  </headerFooter>
  <rowBreaks count="1" manualBreakCount="1">
    <brk id="116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176"/>
  <sheetViews>
    <sheetView zoomScaleNormal="100" workbookViewId="0">
      <pane ySplit="2" topLeftCell="A3" activePane="bottomLeft" state="frozen"/>
      <selection activeCell="E70" sqref="E70"/>
      <selection pane="bottomLeft" activeCell="L3" sqref="L3"/>
    </sheetView>
  </sheetViews>
  <sheetFormatPr defaultRowHeight="12.75" x14ac:dyDescent="0.2"/>
  <cols>
    <col min="1" max="1" width="19.85546875" style="298" hidden="1" customWidth="1"/>
    <col min="2" max="2" width="3.28515625" style="298" hidden="1" customWidth="1"/>
    <col min="3" max="3" width="5" style="298" hidden="1" customWidth="1"/>
    <col min="4" max="4" width="10.28515625" style="299" customWidth="1"/>
    <col min="5" max="5" width="45.42578125" style="301" customWidth="1"/>
    <col min="6" max="9" width="10.85546875" style="301" customWidth="1"/>
    <col min="10" max="10" width="12.28515625" style="301" customWidth="1"/>
    <col min="11" max="11" width="10.85546875" style="301" customWidth="1"/>
    <col min="12" max="12" width="43" style="308" customWidth="1"/>
    <col min="13" max="16384" width="9.140625" style="298"/>
  </cols>
  <sheetData>
    <row r="1" spans="1:12" x14ac:dyDescent="0.2">
      <c r="E1" s="300" t="s">
        <v>956</v>
      </c>
      <c r="F1" s="298" t="s">
        <v>1632</v>
      </c>
      <c r="G1" s="300"/>
      <c r="H1" s="300"/>
      <c r="I1" s="300"/>
      <c r="J1" s="300"/>
      <c r="K1" s="300"/>
      <c r="L1" s="307"/>
    </row>
    <row r="2" spans="1:12" ht="54.75" x14ac:dyDescent="0.2">
      <c r="A2" s="358" t="s">
        <v>826</v>
      </c>
      <c r="B2" s="311" t="s">
        <v>827</v>
      </c>
      <c r="C2" s="311" t="s">
        <v>831</v>
      </c>
      <c r="D2" s="357" t="s">
        <v>830</v>
      </c>
      <c r="E2" s="312" t="s">
        <v>828</v>
      </c>
      <c r="F2" s="313" t="s">
        <v>848</v>
      </c>
      <c r="G2" s="313" t="s">
        <v>1553</v>
      </c>
      <c r="H2" s="313" t="s">
        <v>1634</v>
      </c>
      <c r="I2" s="313" t="s">
        <v>1633</v>
      </c>
      <c r="J2" s="656" t="s">
        <v>863</v>
      </c>
      <c r="K2" s="313" t="s">
        <v>1554</v>
      </c>
      <c r="L2" s="657" t="s">
        <v>849</v>
      </c>
    </row>
    <row r="3" spans="1:12" ht="13.5" x14ac:dyDescent="0.25">
      <c r="A3" s="315" t="str">
        <f t="shared" ref="A3:A75" si="0">+$E$1</f>
        <v>Viljandi Täiskasvanute Gümnaasium</v>
      </c>
      <c r="B3" s="311"/>
      <c r="C3" s="311"/>
      <c r="D3" s="316" t="s">
        <v>187</v>
      </c>
      <c r="E3" s="317" t="s">
        <v>180</v>
      </c>
      <c r="F3" s="318">
        <f>SUM(F4:F8)</f>
        <v>0</v>
      </c>
      <c r="G3" s="318">
        <f t="shared" ref="G3:I3" si="1">SUM(G4:G8)</f>
        <v>0</v>
      </c>
      <c r="H3" s="318">
        <f t="shared" si="1"/>
        <v>0</v>
      </c>
      <c r="I3" s="318">
        <f t="shared" si="1"/>
        <v>0</v>
      </c>
      <c r="J3" s="319">
        <f t="shared" ref="J3:K3" si="2">SUM(J4:J8)</f>
        <v>0</v>
      </c>
      <c r="K3" s="319">
        <f t="shared" si="2"/>
        <v>0</v>
      </c>
      <c r="L3" s="320"/>
    </row>
    <row r="4" spans="1:12" x14ac:dyDescent="0.2">
      <c r="A4" s="315" t="str">
        <f t="shared" si="0"/>
        <v>Viljandi Täiskasvanute Gümnaasium</v>
      </c>
      <c r="B4" s="321" t="str">
        <f>LEFT(D4,2)</f>
        <v>41</v>
      </c>
      <c r="C4" s="321" t="str">
        <f>LEFT(D4,4)</f>
        <v>4134</v>
      </c>
      <c r="D4" s="322" t="s">
        <v>1601</v>
      </c>
      <c r="E4" s="323" t="s">
        <v>178</v>
      </c>
      <c r="F4" s="324">
        <v>0</v>
      </c>
      <c r="G4" s="324">
        <v>0</v>
      </c>
      <c r="H4" s="324">
        <v>0</v>
      </c>
      <c r="I4" s="324">
        <v>0</v>
      </c>
      <c r="J4" s="324"/>
      <c r="K4" s="324">
        <f t="shared" ref="K4:K8" si="3">+I4+J4</f>
        <v>0</v>
      </c>
      <c r="L4" s="325"/>
    </row>
    <row r="5" spans="1:12" x14ac:dyDescent="0.2">
      <c r="A5" s="315" t="str">
        <f t="shared" si="0"/>
        <v>Viljandi Täiskasvanute Gümnaasium</v>
      </c>
      <c r="B5" s="321" t="str">
        <f>LEFT(D5,2)</f>
        <v>41</v>
      </c>
      <c r="C5" s="321" t="str">
        <f>LEFT(D5,4)</f>
        <v>4134</v>
      </c>
      <c r="D5" s="322" t="s">
        <v>1608</v>
      </c>
      <c r="E5" s="323" t="s">
        <v>1625</v>
      </c>
      <c r="F5" s="324">
        <v>0</v>
      </c>
      <c r="G5" s="324">
        <v>0</v>
      </c>
      <c r="H5" s="324">
        <v>0</v>
      </c>
      <c r="I5" s="324">
        <v>0</v>
      </c>
      <c r="J5" s="324"/>
      <c r="K5" s="324">
        <f t="shared" si="3"/>
        <v>0</v>
      </c>
      <c r="L5" s="325"/>
    </row>
    <row r="6" spans="1:12" x14ac:dyDescent="0.2">
      <c r="A6" s="315"/>
      <c r="B6" s="321"/>
      <c r="C6" s="321"/>
      <c r="D6" s="322" t="s">
        <v>1131</v>
      </c>
      <c r="E6" s="323" t="s">
        <v>1656</v>
      </c>
      <c r="F6" s="324">
        <v>0</v>
      </c>
      <c r="G6" s="324">
        <v>0</v>
      </c>
      <c r="H6" s="324">
        <v>0</v>
      </c>
      <c r="I6" s="324">
        <v>0</v>
      </c>
      <c r="J6" s="324"/>
      <c r="K6" s="324">
        <f t="shared" si="3"/>
        <v>0</v>
      </c>
      <c r="L6" s="325"/>
    </row>
    <row r="7" spans="1:12" x14ac:dyDescent="0.2">
      <c r="A7" s="315" t="str">
        <f t="shared" si="0"/>
        <v>Viljandi Täiskasvanute Gümnaasium</v>
      </c>
      <c r="B7" s="321" t="str">
        <f t="shared" ref="B7:B76" si="4">LEFT(D7,2)</f>
        <v>45</v>
      </c>
      <c r="C7" s="321" t="str">
        <f t="shared" ref="C7:C76" si="5">LEFT(D7,4)</f>
        <v>4500</v>
      </c>
      <c r="D7" s="322" t="s">
        <v>357</v>
      </c>
      <c r="E7" s="323" t="s">
        <v>358</v>
      </c>
      <c r="F7" s="324">
        <v>0</v>
      </c>
      <c r="G7" s="324">
        <v>0</v>
      </c>
      <c r="H7" s="324">
        <v>0</v>
      </c>
      <c r="I7" s="324">
        <v>0</v>
      </c>
      <c r="J7" s="324"/>
      <c r="K7" s="324">
        <f t="shared" si="3"/>
        <v>0</v>
      </c>
      <c r="L7" s="325"/>
    </row>
    <row r="8" spans="1:12" x14ac:dyDescent="0.2">
      <c r="A8" s="315"/>
      <c r="B8" s="321"/>
      <c r="C8" s="321"/>
      <c r="D8" s="322" t="s">
        <v>1072</v>
      </c>
      <c r="E8" s="323" t="s">
        <v>1651</v>
      </c>
      <c r="F8" s="324">
        <v>0</v>
      </c>
      <c r="G8" s="324">
        <v>0</v>
      </c>
      <c r="H8" s="324">
        <v>0</v>
      </c>
      <c r="I8" s="324">
        <v>0</v>
      </c>
      <c r="J8" s="324"/>
      <c r="K8" s="324">
        <f t="shared" si="3"/>
        <v>0</v>
      </c>
      <c r="L8" s="325"/>
    </row>
    <row r="9" spans="1:12" ht="13.5" x14ac:dyDescent="0.25">
      <c r="A9" s="315" t="str">
        <f t="shared" si="0"/>
        <v>Viljandi Täiskasvanute Gümnaasium</v>
      </c>
      <c r="B9" s="321"/>
      <c r="C9" s="321"/>
      <c r="D9" s="326" t="s">
        <v>184</v>
      </c>
      <c r="E9" s="327" t="s">
        <v>183</v>
      </c>
      <c r="F9" s="319">
        <f t="shared" ref="F9:K9" si="6">F10+F17+F18+F19+F20+F21+F22+F26</f>
        <v>176109.66</v>
      </c>
      <c r="G9" s="319">
        <f t="shared" si="6"/>
        <v>175657.53000000003</v>
      </c>
      <c r="H9" s="319">
        <f t="shared" si="6"/>
        <v>192464.19999999998</v>
      </c>
      <c r="I9" s="319">
        <f t="shared" si="6"/>
        <v>174775.03</v>
      </c>
      <c r="J9" s="319">
        <f t="shared" si="6"/>
        <v>0</v>
      </c>
      <c r="K9" s="319">
        <f t="shared" si="6"/>
        <v>174775.03</v>
      </c>
      <c r="L9" s="328"/>
    </row>
    <row r="10" spans="1:12" ht="25.5" x14ac:dyDescent="0.2">
      <c r="A10" s="315" t="str">
        <f t="shared" si="0"/>
        <v>Viljandi Täiskasvanute Gümnaasium</v>
      </c>
      <c r="B10" s="321"/>
      <c r="C10" s="321"/>
      <c r="D10" s="329" t="s">
        <v>850</v>
      </c>
      <c r="E10" s="330" t="s">
        <v>360</v>
      </c>
      <c r="F10" s="331">
        <f>SUM(F11:F16)</f>
        <v>130324.33</v>
      </c>
      <c r="G10" s="331">
        <f t="shared" ref="G10:I10" si="7">SUM(G11:G16)</f>
        <v>130204.75</v>
      </c>
      <c r="H10" s="331">
        <f t="shared" si="7"/>
        <v>143368</v>
      </c>
      <c r="I10" s="331">
        <f t="shared" si="7"/>
        <v>130167</v>
      </c>
      <c r="J10" s="331">
        <f t="shared" ref="J10" si="8">SUM(J11:J14)</f>
        <v>0</v>
      </c>
      <c r="K10" s="331">
        <f>SUM(K11:K16)</f>
        <v>130167</v>
      </c>
      <c r="L10" s="640" t="s">
        <v>1555</v>
      </c>
    </row>
    <row r="11" spans="1:12" x14ac:dyDescent="0.2">
      <c r="A11" s="315" t="str">
        <f t="shared" si="0"/>
        <v>Viljandi Täiskasvanute Gümnaasium</v>
      </c>
      <c r="B11" s="321" t="str">
        <f t="shared" si="4"/>
        <v>50</v>
      </c>
      <c r="C11" s="321" t="str">
        <f t="shared" si="5"/>
        <v>5002</v>
      </c>
      <c r="D11" s="333" t="s">
        <v>361</v>
      </c>
      <c r="E11" s="334" t="s">
        <v>847</v>
      </c>
      <c r="F11" s="324">
        <v>118260.5</v>
      </c>
      <c r="G11" s="324">
        <v>116663.85</v>
      </c>
      <c r="H11" s="324">
        <v>114684</v>
      </c>
      <c r="I11" s="324">
        <v>101483</v>
      </c>
      <c r="J11" s="324"/>
      <c r="K11" s="324">
        <f>SUM(I11:J11)</f>
        <v>101483</v>
      </c>
      <c r="L11" s="335"/>
    </row>
    <row r="12" spans="1:12" x14ac:dyDescent="0.2">
      <c r="A12" s="315" t="str">
        <f t="shared" si="0"/>
        <v>Viljandi Täiskasvanute Gümnaasium</v>
      </c>
      <c r="B12" s="321" t="str">
        <f t="shared" si="4"/>
        <v>50</v>
      </c>
      <c r="C12" s="321" t="str">
        <f t="shared" si="5"/>
        <v>5002</v>
      </c>
      <c r="D12" s="333" t="s">
        <v>363</v>
      </c>
      <c r="E12" s="334" t="s">
        <v>194</v>
      </c>
      <c r="F12" s="324">
        <v>11672.34</v>
      </c>
      <c r="G12" s="324">
        <v>13540.9</v>
      </c>
      <c r="H12" s="324">
        <v>16855</v>
      </c>
      <c r="I12" s="324">
        <v>16855</v>
      </c>
      <c r="J12" s="324"/>
      <c r="K12" s="324">
        <f t="shared" ref="K12:K76" si="9">SUM(I12:J12)</f>
        <v>16855</v>
      </c>
      <c r="L12" s="335"/>
    </row>
    <row r="13" spans="1:12" x14ac:dyDescent="0.2">
      <c r="A13" s="315" t="str">
        <f t="shared" si="0"/>
        <v>Viljandi Täiskasvanute Gümnaasium</v>
      </c>
      <c r="B13" s="321" t="str">
        <f t="shared" si="4"/>
        <v>50</v>
      </c>
      <c r="C13" s="321" t="str">
        <f t="shared" si="5"/>
        <v>5002</v>
      </c>
      <c r="D13" s="333" t="s">
        <v>365</v>
      </c>
      <c r="E13" s="334" t="s">
        <v>328</v>
      </c>
      <c r="F13" s="324">
        <v>326.49</v>
      </c>
      <c r="G13" s="324">
        <v>0</v>
      </c>
      <c r="H13" s="324">
        <v>0</v>
      </c>
      <c r="I13" s="324">
        <v>0</v>
      </c>
      <c r="J13" s="324"/>
      <c r="K13" s="324">
        <f t="shared" si="9"/>
        <v>0</v>
      </c>
      <c r="L13" s="335"/>
    </row>
    <row r="14" spans="1:12" x14ac:dyDescent="0.2">
      <c r="A14" s="315" t="str">
        <f t="shared" si="0"/>
        <v>Viljandi Täiskasvanute Gümnaasium</v>
      </c>
      <c r="B14" s="321" t="str">
        <f t="shared" si="4"/>
        <v>50</v>
      </c>
      <c r="C14" s="321" t="str">
        <f t="shared" si="5"/>
        <v>5002</v>
      </c>
      <c r="D14" s="333" t="s">
        <v>367</v>
      </c>
      <c r="E14" s="336" t="s">
        <v>368</v>
      </c>
      <c r="F14" s="324">
        <v>65</v>
      </c>
      <c r="G14" s="324">
        <v>0</v>
      </c>
      <c r="H14" s="324">
        <v>0</v>
      </c>
      <c r="I14" s="324">
        <v>0</v>
      </c>
      <c r="J14" s="324"/>
      <c r="K14" s="324">
        <f t="shared" si="9"/>
        <v>0</v>
      </c>
      <c r="L14" s="325"/>
    </row>
    <row r="15" spans="1:12" x14ac:dyDescent="0.2">
      <c r="A15" s="315"/>
      <c r="B15" s="321"/>
      <c r="C15" s="321"/>
      <c r="D15" s="333" t="s">
        <v>1602</v>
      </c>
      <c r="E15" s="336" t="s">
        <v>1652</v>
      </c>
      <c r="F15" s="324">
        <v>0</v>
      </c>
      <c r="G15" s="324">
        <v>0</v>
      </c>
      <c r="H15" s="324">
        <v>0</v>
      </c>
      <c r="I15" s="324">
        <v>0</v>
      </c>
      <c r="J15" s="324"/>
      <c r="K15" s="324">
        <f t="shared" si="9"/>
        <v>0</v>
      </c>
      <c r="L15" s="325"/>
    </row>
    <row r="16" spans="1:12" x14ac:dyDescent="0.2">
      <c r="A16" s="315"/>
      <c r="B16" s="321"/>
      <c r="C16" s="321"/>
      <c r="D16" s="333" t="s">
        <v>1621</v>
      </c>
      <c r="E16" s="336" t="s">
        <v>1653</v>
      </c>
      <c r="F16" s="324">
        <v>0</v>
      </c>
      <c r="G16" s="324">
        <v>0</v>
      </c>
      <c r="H16" s="324">
        <v>11829</v>
      </c>
      <c r="I16" s="324">
        <v>11829</v>
      </c>
      <c r="J16" s="324"/>
      <c r="K16" s="324">
        <f t="shared" si="9"/>
        <v>11829</v>
      </c>
      <c r="L16" s="325"/>
    </row>
    <row r="17" spans="1:12" x14ac:dyDescent="0.2">
      <c r="A17" s="315" t="str">
        <f t="shared" si="0"/>
        <v>Viljandi Täiskasvanute Gümnaasium</v>
      </c>
      <c r="B17" s="321" t="str">
        <f t="shared" si="4"/>
        <v>50</v>
      </c>
      <c r="C17" s="321" t="str">
        <f t="shared" si="5"/>
        <v>5005</v>
      </c>
      <c r="D17" s="322" t="s">
        <v>369</v>
      </c>
      <c r="E17" s="323" t="s">
        <v>370</v>
      </c>
      <c r="F17" s="324">
        <v>215.1</v>
      </c>
      <c r="G17" s="324">
        <v>132</v>
      </c>
      <c r="H17" s="324">
        <v>262</v>
      </c>
      <c r="I17" s="324">
        <v>262</v>
      </c>
      <c r="J17" s="324"/>
      <c r="K17" s="324">
        <f t="shared" si="9"/>
        <v>262</v>
      </c>
      <c r="L17" s="325"/>
    </row>
    <row r="18" spans="1:12" x14ac:dyDescent="0.2">
      <c r="A18" s="315" t="str">
        <f t="shared" si="0"/>
        <v>Viljandi Täiskasvanute Gümnaasium</v>
      </c>
      <c r="B18" s="321" t="str">
        <f t="shared" si="4"/>
        <v>50</v>
      </c>
      <c r="C18" s="321" t="str">
        <f t="shared" si="5"/>
        <v>5051</v>
      </c>
      <c r="D18" s="322" t="s">
        <v>371</v>
      </c>
      <c r="E18" s="323" t="s">
        <v>202</v>
      </c>
      <c r="F18" s="324">
        <v>0</v>
      </c>
      <c r="G18" s="324">
        <v>0</v>
      </c>
      <c r="H18" s="324">
        <v>0</v>
      </c>
      <c r="I18" s="324">
        <v>0</v>
      </c>
      <c r="J18" s="324"/>
      <c r="K18" s="324">
        <f t="shared" si="9"/>
        <v>0</v>
      </c>
      <c r="L18" s="325"/>
    </row>
    <row r="19" spans="1:12" x14ac:dyDescent="0.2">
      <c r="A19" s="315" t="str">
        <f t="shared" si="0"/>
        <v>Viljandi Täiskasvanute Gümnaasium</v>
      </c>
      <c r="B19" s="321" t="str">
        <f t="shared" si="4"/>
        <v>50</v>
      </c>
      <c r="C19" s="321" t="str">
        <f t="shared" si="5"/>
        <v>5053</v>
      </c>
      <c r="D19" s="322" t="s">
        <v>372</v>
      </c>
      <c r="E19" s="323" t="s">
        <v>373</v>
      </c>
      <c r="F19" s="324">
        <v>0</v>
      </c>
      <c r="G19" s="324">
        <v>0</v>
      </c>
      <c r="H19" s="324">
        <v>0</v>
      </c>
      <c r="I19" s="324">
        <v>0</v>
      </c>
      <c r="J19" s="324"/>
      <c r="K19" s="324">
        <f t="shared" si="9"/>
        <v>0</v>
      </c>
      <c r="L19" s="325"/>
    </row>
    <row r="20" spans="1:12" x14ac:dyDescent="0.2">
      <c r="A20" s="315" t="str">
        <f t="shared" si="0"/>
        <v>Viljandi Täiskasvanute Gümnaasium</v>
      </c>
      <c r="B20" s="321" t="str">
        <f t="shared" si="4"/>
        <v>50</v>
      </c>
      <c r="C20" s="321" t="str">
        <f t="shared" si="5"/>
        <v>5061</v>
      </c>
      <c r="D20" s="322" t="s">
        <v>374</v>
      </c>
      <c r="E20" s="323" t="s">
        <v>375</v>
      </c>
      <c r="F20" s="324">
        <v>0</v>
      </c>
      <c r="G20" s="324">
        <v>0</v>
      </c>
      <c r="H20" s="324">
        <v>0</v>
      </c>
      <c r="I20" s="324">
        <v>0</v>
      </c>
      <c r="J20" s="324"/>
      <c r="K20" s="324">
        <f t="shared" si="9"/>
        <v>0</v>
      </c>
      <c r="L20" s="325"/>
    </row>
    <row r="21" spans="1:12" x14ac:dyDescent="0.2">
      <c r="A21" s="315" t="str">
        <f t="shared" si="0"/>
        <v>Viljandi Täiskasvanute Gümnaasium</v>
      </c>
      <c r="B21" s="321" t="str">
        <f t="shared" si="4"/>
        <v>50</v>
      </c>
      <c r="C21" s="321" t="str">
        <f t="shared" si="5"/>
        <v>5062</v>
      </c>
      <c r="D21" s="322" t="s">
        <v>376</v>
      </c>
      <c r="E21" s="323" t="s">
        <v>377</v>
      </c>
      <c r="F21" s="324">
        <v>0</v>
      </c>
      <c r="G21" s="324">
        <v>0</v>
      </c>
      <c r="H21" s="324">
        <v>0</v>
      </c>
      <c r="I21" s="324">
        <v>0</v>
      </c>
      <c r="J21" s="324"/>
      <c r="K21" s="324">
        <f t="shared" si="9"/>
        <v>0</v>
      </c>
      <c r="L21" s="325"/>
    </row>
    <row r="22" spans="1:12" x14ac:dyDescent="0.2">
      <c r="A22" s="315" t="str">
        <f t="shared" si="0"/>
        <v>Viljandi Täiskasvanute Gümnaasium</v>
      </c>
      <c r="B22" s="321"/>
      <c r="C22" s="321"/>
      <c r="D22" s="329" t="s">
        <v>851</v>
      </c>
      <c r="E22" s="330" t="s">
        <v>379</v>
      </c>
      <c r="F22" s="337">
        <f>SUM(F23:F25)</f>
        <v>43743.569999999992</v>
      </c>
      <c r="G22" s="337">
        <f t="shared" ref="G22:I22" si="10">SUM(G23:G25)</f>
        <v>43498.83</v>
      </c>
      <c r="H22" s="337">
        <f t="shared" si="10"/>
        <v>47397.9</v>
      </c>
      <c r="I22" s="337">
        <f t="shared" si="10"/>
        <v>43041.57</v>
      </c>
      <c r="J22" s="337">
        <f t="shared" ref="J22" si="11">SUM(J23:J24)</f>
        <v>0</v>
      </c>
      <c r="K22" s="337">
        <f>SUM(K23:K25)</f>
        <v>43041.57</v>
      </c>
      <c r="L22" s="332"/>
    </row>
    <row r="23" spans="1:12" x14ac:dyDescent="0.2">
      <c r="A23" s="315" t="str">
        <f t="shared" si="0"/>
        <v>Viljandi Täiskasvanute Gümnaasium</v>
      </c>
      <c r="B23" s="321" t="str">
        <f t="shared" si="4"/>
        <v>50</v>
      </c>
      <c r="C23" s="321" t="str">
        <f t="shared" si="5"/>
        <v>5063</v>
      </c>
      <c r="D23" s="333" t="s">
        <v>380</v>
      </c>
      <c r="E23" s="334" t="s">
        <v>381</v>
      </c>
      <c r="F23" s="324">
        <v>39486.269999999997</v>
      </c>
      <c r="G23" s="324">
        <v>0</v>
      </c>
      <c r="H23" s="324">
        <f>SUM(H11+H15)*0.33</f>
        <v>37845.72</v>
      </c>
      <c r="I23" s="324">
        <f>SUM(I11+I15)*0.33</f>
        <v>33489.39</v>
      </c>
      <c r="J23" s="324"/>
      <c r="K23" s="324">
        <f t="shared" si="9"/>
        <v>33489.39</v>
      </c>
      <c r="L23" s="335"/>
    </row>
    <row r="24" spans="1:12" x14ac:dyDescent="0.2">
      <c r="A24" s="315" t="str">
        <f t="shared" si="0"/>
        <v>Viljandi Täiskasvanute Gümnaasium</v>
      </c>
      <c r="B24" s="321" t="str">
        <f t="shared" si="4"/>
        <v>50</v>
      </c>
      <c r="C24" s="321" t="str">
        <f t="shared" si="5"/>
        <v>5063</v>
      </c>
      <c r="D24" s="333" t="s">
        <v>382</v>
      </c>
      <c r="E24" s="334" t="s">
        <v>383</v>
      </c>
      <c r="F24" s="324">
        <v>4257.2999999999993</v>
      </c>
      <c r="G24" s="324">
        <v>43498.83</v>
      </c>
      <c r="H24" s="324">
        <f>SUM(H12+H13+H14+H17)*0.33</f>
        <v>5648.6100000000006</v>
      </c>
      <c r="I24" s="324">
        <f>SUM(I12+I13+I14+I17)*0.33</f>
        <v>5648.6100000000006</v>
      </c>
      <c r="J24" s="324">
        <f t="shared" ref="J24" si="12">SUM(J10+J17)*0.33</f>
        <v>0</v>
      </c>
      <c r="K24" s="324">
        <f t="shared" si="9"/>
        <v>5648.6100000000006</v>
      </c>
      <c r="L24" s="335"/>
    </row>
    <row r="25" spans="1:12" x14ac:dyDescent="0.2">
      <c r="A25" s="315"/>
      <c r="B25" s="321"/>
      <c r="C25" s="321"/>
      <c r="D25" s="333" t="s">
        <v>1622</v>
      </c>
      <c r="E25" s="334" t="s">
        <v>1623</v>
      </c>
      <c r="F25" s="324">
        <v>0</v>
      </c>
      <c r="G25" s="324">
        <v>0</v>
      </c>
      <c r="H25" s="324">
        <f>SUM(H16*0.33)</f>
        <v>3903.57</v>
      </c>
      <c r="I25" s="324">
        <f>SUM(I16*0.33)</f>
        <v>3903.57</v>
      </c>
      <c r="J25" s="324"/>
      <c r="K25" s="324">
        <f t="shared" si="9"/>
        <v>3903.57</v>
      </c>
      <c r="L25" s="335"/>
    </row>
    <row r="26" spans="1:12" x14ac:dyDescent="0.2">
      <c r="A26" s="315" t="str">
        <f t="shared" si="0"/>
        <v>Viljandi Täiskasvanute Gümnaasium</v>
      </c>
      <c r="B26" s="321"/>
      <c r="C26" s="321"/>
      <c r="D26" s="329" t="s">
        <v>852</v>
      </c>
      <c r="E26" s="330" t="s">
        <v>385</v>
      </c>
      <c r="F26" s="337">
        <f>SUM(F27:F29)</f>
        <v>1826.66</v>
      </c>
      <c r="G26" s="337">
        <f t="shared" ref="G26:I26" si="13">SUM(G27:G29)</f>
        <v>1821.95</v>
      </c>
      <c r="H26" s="337">
        <f t="shared" si="13"/>
        <v>1436.3</v>
      </c>
      <c r="I26" s="337">
        <f t="shared" si="13"/>
        <v>1304.46</v>
      </c>
      <c r="J26" s="337">
        <f t="shared" ref="J26" si="14">SUM(J27:J28)</f>
        <v>0</v>
      </c>
      <c r="K26" s="337">
        <f>SUM(K27:K29)</f>
        <v>1304.46</v>
      </c>
      <c r="L26" s="332"/>
    </row>
    <row r="27" spans="1:12" x14ac:dyDescent="0.2">
      <c r="A27" s="315" t="str">
        <f t="shared" si="0"/>
        <v>Viljandi Täiskasvanute Gümnaasium</v>
      </c>
      <c r="B27" s="321" t="str">
        <f t="shared" si="4"/>
        <v>50</v>
      </c>
      <c r="C27" s="321" t="str">
        <f t="shared" si="5"/>
        <v>5064</v>
      </c>
      <c r="D27" s="333" t="s">
        <v>386</v>
      </c>
      <c r="E27" s="334" t="s">
        <v>1654</v>
      </c>
      <c r="F27" s="324">
        <v>1645.66</v>
      </c>
      <c r="G27" s="324">
        <v>0</v>
      </c>
      <c r="H27" s="324">
        <f>SUM(H11+H15)*0.01</f>
        <v>1146.8399999999999</v>
      </c>
      <c r="I27" s="324">
        <v>1015</v>
      </c>
      <c r="J27" s="324"/>
      <c r="K27" s="324">
        <f t="shared" si="9"/>
        <v>1015</v>
      </c>
      <c r="L27" s="335"/>
    </row>
    <row r="28" spans="1:12" x14ac:dyDescent="0.2">
      <c r="A28" s="315" t="str">
        <f t="shared" si="0"/>
        <v>Viljandi Täiskasvanute Gümnaasium</v>
      </c>
      <c r="B28" s="321" t="str">
        <f t="shared" si="4"/>
        <v>50</v>
      </c>
      <c r="C28" s="321" t="str">
        <f t="shared" si="5"/>
        <v>5064</v>
      </c>
      <c r="D28" s="333" t="s">
        <v>388</v>
      </c>
      <c r="E28" s="334" t="s">
        <v>389</v>
      </c>
      <c r="F28" s="324">
        <v>181</v>
      </c>
      <c r="G28" s="324">
        <v>1821.95</v>
      </c>
      <c r="H28" s="324">
        <f>SUM(H12+H13+H14+H17)*0.01</f>
        <v>171.17000000000002</v>
      </c>
      <c r="I28" s="324">
        <f>SUM(I12+I13+I14+I17)*0.01</f>
        <v>171.17000000000002</v>
      </c>
      <c r="J28" s="324">
        <f t="shared" ref="J28" si="15">SUM(J10+J17)*0.01</f>
        <v>0</v>
      </c>
      <c r="K28" s="324">
        <f t="shared" si="9"/>
        <v>171.17000000000002</v>
      </c>
      <c r="L28" s="335"/>
    </row>
    <row r="29" spans="1:12" x14ac:dyDescent="0.2">
      <c r="A29" s="315"/>
      <c r="B29" s="321"/>
      <c r="C29" s="321"/>
      <c r="D29" s="333" t="s">
        <v>1624</v>
      </c>
      <c r="E29" s="334" t="s">
        <v>1655</v>
      </c>
      <c r="F29" s="324">
        <v>0</v>
      </c>
      <c r="G29" s="324">
        <v>0</v>
      </c>
      <c r="H29" s="324">
        <f>SUM(H16*0.01)</f>
        <v>118.29</v>
      </c>
      <c r="I29" s="324">
        <f>SUM(I16*0.01)</f>
        <v>118.29</v>
      </c>
      <c r="J29" s="324"/>
      <c r="K29" s="324">
        <f t="shared" si="9"/>
        <v>118.29</v>
      </c>
      <c r="L29" s="335"/>
    </row>
    <row r="30" spans="1:12" s="301" customFormat="1" ht="13.5" x14ac:dyDescent="0.25">
      <c r="A30" s="315" t="str">
        <f t="shared" si="0"/>
        <v>Viljandi Täiskasvanute Gümnaasium</v>
      </c>
      <c r="B30" s="321"/>
      <c r="C30" s="321"/>
      <c r="D30" s="326" t="s">
        <v>186</v>
      </c>
      <c r="E30" s="327" t="s">
        <v>185</v>
      </c>
      <c r="F30" s="319">
        <f>F31+F41+F44+F48+F59+F65+F72+F79+F86+F87+F88+F92+F93+F99+F100+F103+F104</f>
        <v>46722.130000000005</v>
      </c>
      <c r="G30" s="319">
        <v>45772.630000000005</v>
      </c>
      <c r="H30" s="319">
        <f t="shared" ref="H30:J30" si="16">H31+H41+H44+H48+H59+H65+H72+H79+H86+H87+H88+H92+H93+H99+H101+H103+H104</f>
        <v>55979.09</v>
      </c>
      <c r="I30" s="319">
        <f t="shared" si="16"/>
        <v>54602.946899999995</v>
      </c>
      <c r="J30" s="319">
        <f t="shared" si="16"/>
        <v>0</v>
      </c>
      <c r="K30" s="319">
        <f t="shared" si="9"/>
        <v>54602.946899999995</v>
      </c>
      <c r="L30" s="328"/>
    </row>
    <row r="31" spans="1:12" ht="13.5" x14ac:dyDescent="0.25">
      <c r="A31" s="315" t="str">
        <f t="shared" si="0"/>
        <v>Viljandi Täiskasvanute Gümnaasium</v>
      </c>
      <c r="B31" s="321"/>
      <c r="C31" s="321"/>
      <c r="D31" s="329" t="s">
        <v>853</v>
      </c>
      <c r="E31" s="330" t="s">
        <v>391</v>
      </c>
      <c r="F31" s="337">
        <f t="shared" ref="F31:J31" si="17">SUM(F32:F40)</f>
        <v>4697.3500000000004</v>
      </c>
      <c r="G31" s="337">
        <f t="shared" si="17"/>
        <v>8850.7899999999991</v>
      </c>
      <c r="H31" s="337">
        <f t="shared" si="17"/>
        <v>12327</v>
      </c>
      <c r="I31" s="337">
        <f t="shared" si="17"/>
        <v>12528.329999999996</v>
      </c>
      <c r="J31" s="337">
        <f t="shared" si="17"/>
        <v>0</v>
      </c>
      <c r="K31" s="319">
        <f t="shared" si="9"/>
        <v>12528.329999999996</v>
      </c>
      <c r="L31" s="332"/>
    </row>
    <row r="32" spans="1:12" x14ac:dyDescent="0.2">
      <c r="A32" s="315" t="str">
        <f t="shared" si="0"/>
        <v>Viljandi Täiskasvanute Gümnaasium</v>
      </c>
      <c r="B32" s="321" t="str">
        <f t="shared" si="4"/>
        <v>55</v>
      </c>
      <c r="C32" s="321" t="str">
        <f t="shared" si="5"/>
        <v>5500</v>
      </c>
      <c r="D32" s="333" t="s">
        <v>392</v>
      </c>
      <c r="E32" s="334" t="s">
        <v>393</v>
      </c>
      <c r="F32" s="324">
        <v>2261.64</v>
      </c>
      <c r="G32" s="324">
        <v>2040.92</v>
      </c>
      <c r="H32" s="324">
        <v>8138</v>
      </c>
      <c r="I32" s="324">
        <v>8178.6899999999987</v>
      </c>
      <c r="J32" s="324"/>
      <c r="K32" s="324">
        <f t="shared" si="9"/>
        <v>8178.6899999999987</v>
      </c>
      <c r="L32" s="335"/>
    </row>
    <row r="33" spans="1:12" x14ac:dyDescent="0.2">
      <c r="A33" s="315" t="str">
        <f t="shared" si="0"/>
        <v>Viljandi Täiskasvanute Gümnaasium</v>
      </c>
      <c r="B33" s="321" t="str">
        <f t="shared" si="4"/>
        <v>55</v>
      </c>
      <c r="C33" s="321" t="str">
        <f t="shared" si="5"/>
        <v>5500</v>
      </c>
      <c r="D33" s="333" t="s">
        <v>394</v>
      </c>
      <c r="E33" s="334" t="s">
        <v>395</v>
      </c>
      <c r="F33" s="324">
        <v>393.33000000000004</v>
      </c>
      <c r="G33" s="324">
        <v>147.56</v>
      </c>
      <c r="H33" s="324">
        <v>320</v>
      </c>
      <c r="I33" s="324">
        <v>321.59999999999997</v>
      </c>
      <c r="J33" s="324"/>
      <c r="K33" s="324">
        <f t="shared" si="9"/>
        <v>321.59999999999997</v>
      </c>
      <c r="L33" s="335"/>
    </row>
    <row r="34" spans="1:12" x14ac:dyDescent="0.2">
      <c r="A34" s="315" t="str">
        <f t="shared" si="0"/>
        <v>Viljandi Täiskasvanute Gümnaasium</v>
      </c>
      <c r="B34" s="321" t="str">
        <f t="shared" si="4"/>
        <v>55</v>
      </c>
      <c r="C34" s="321" t="str">
        <f t="shared" si="5"/>
        <v>5500</v>
      </c>
      <c r="D34" s="333" t="s">
        <v>396</v>
      </c>
      <c r="E34" s="334" t="s">
        <v>397</v>
      </c>
      <c r="F34" s="324">
        <v>703.96</v>
      </c>
      <c r="G34" s="324">
        <v>990.37</v>
      </c>
      <c r="H34" s="324">
        <v>2139</v>
      </c>
      <c r="I34" s="324">
        <v>2149.6949999999997</v>
      </c>
      <c r="J34" s="324"/>
      <c r="K34" s="324">
        <f t="shared" si="9"/>
        <v>2149.6949999999997</v>
      </c>
      <c r="L34" s="335"/>
    </row>
    <row r="35" spans="1:12" x14ac:dyDescent="0.2">
      <c r="A35" s="315" t="str">
        <f t="shared" si="0"/>
        <v>Viljandi Täiskasvanute Gümnaasium</v>
      </c>
      <c r="B35" s="321" t="str">
        <f t="shared" si="4"/>
        <v>55</v>
      </c>
      <c r="C35" s="321" t="str">
        <f t="shared" si="5"/>
        <v>5500</v>
      </c>
      <c r="D35" s="333" t="s">
        <v>398</v>
      </c>
      <c r="E35" s="334" t="s">
        <v>399</v>
      </c>
      <c r="F35" s="324">
        <v>542.86</v>
      </c>
      <c r="G35" s="324">
        <v>551.69000000000005</v>
      </c>
      <c r="H35" s="324">
        <v>575</v>
      </c>
      <c r="I35" s="324">
        <v>577.87499999999989</v>
      </c>
      <c r="J35" s="324"/>
      <c r="K35" s="324">
        <f t="shared" si="9"/>
        <v>577.87499999999989</v>
      </c>
      <c r="L35" s="335"/>
    </row>
    <row r="36" spans="1:12" x14ac:dyDescent="0.2">
      <c r="A36" s="315" t="str">
        <f t="shared" si="0"/>
        <v>Viljandi Täiskasvanute Gümnaasium</v>
      </c>
      <c r="B36" s="321" t="str">
        <f t="shared" si="4"/>
        <v>55</v>
      </c>
      <c r="C36" s="321" t="str">
        <f t="shared" si="5"/>
        <v>5500</v>
      </c>
      <c r="D36" s="333" t="s">
        <v>400</v>
      </c>
      <c r="E36" s="334" t="s">
        <v>401</v>
      </c>
      <c r="F36" s="324">
        <v>36.75</v>
      </c>
      <c r="G36" s="324">
        <v>2.87</v>
      </c>
      <c r="H36" s="324">
        <v>64</v>
      </c>
      <c r="I36" s="324">
        <v>64.319999999999993</v>
      </c>
      <c r="J36" s="324"/>
      <c r="K36" s="324">
        <f t="shared" si="9"/>
        <v>64.319999999999993</v>
      </c>
      <c r="L36" s="335"/>
    </row>
    <row r="37" spans="1:12" x14ac:dyDescent="0.2">
      <c r="A37" s="315" t="str">
        <f t="shared" si="0"/>
        <v>Viljandi Täiskasvanute Gümnaasium</v>
      </c>
      <c r="B37" s="321" t="str">
        <f t="shared" si="4"/>
        <v>55</v>
      </c>
      <c r="C37" s="321" t="str">
        <f t="shared" si="5"/>
        <v>5500</v>
      </c>
      <c r="D37" s="333" t="s">
        <v>402</v>
      </c>
      <c r="E37" s="334" t="s">
        <v>403</v>
      </c>
      <c r="F37" s="324">
        <v>87</v>
      </c>
      <c r="G37" s="324">
        <v>4313.25</v>
      </c>
      <c r="H37" s="324">
        <v>500</v>
      </c>
      <c r="I37" s="324">
        <v>642.19499999999994</v>
      </c>
      <c r="J37" s="324"/>
      <c r="K37" s="324">
        <f t="shared" si="9"/>
        <v>642.19499999999994</v>
      </c>
      <c r="L37" s="335"/>
    </row>
    <row r="38" spans="1:12" x14ac:dyDescent="0.2">
      <c r="A38" s="315" t="str">
        <f t="shared" si="0"/>
        <v>Viljandi Täiskasvanute Gümnaasium</v>
      </c>
      <c r="B38" s="321" t="str">
        <f t="shared" si="4"/>
        <v>55</v>
      </c>
      <c r="C38" s="321" t="str">
        <f t="shared" si="5"/>
        <v>5500</v>
      </c>
      <c r="D38" s="333" t="s">
        <v>404</v>
      </c>
      <c r="E38" s="334" t="s">
        <v>405</v>
      </c>
      <c r="F38" s="324">
        <v>0</v>
      </c>
      <c r="G38" s="324">
        <v>0</v>
      </c>
      <c r="H38" s="324">
        <v>96</v>
      </c>
      <c r="I38" s="324">
        <v>96.47999999999999</v>
      </c>
      <c r="J38" s="324"/>
      <c r="K38" s="324">
        <f t="shared" si="9"/>
        <v>96.47999999999999</v>
      </c>
      <c r="L38" s="335"/>
    </row>
    <row r="39" spans="1:12" x14ac:dyDescent="0.2">
      <c r="A39" s="315" t="str">
        <f t="shared" si="0"/>
        <v>Viljandi Täiskasvanute Gümnaasium</v>
      </c>
      <c r="B39" s="321" t="str">
        <f t="shared" si="4"/>
        <v>55</v>
      </c>
      <c r="C39" s="321" t="str">
        <f t="shared" si="5"/>
        <v>5500</v>
      </c>
      <c r="D39" s="333" t="s">
        <v>406</v>
      </c>
      <c r="E39" s="334" t="s">
        <v>846</v>
      </c>
      <c r="F39" s="324">
        <v>631.81000000000006</v>
      </c>
      <c r="G39" s="324">
        <v>345.75</v>
      </c>
      <c r="H39" s="324">
        <v>367</v>
      </c>
      <c r="I39" s="324">
        <v>368.83499999999998</v>
      </c>
      <c r="J39" s="324"/>
      <c r="K39" s="324">
        <f t="shared" si="9"/>
        <v>368.83499999999998</v>
      </c>
      <c r="L39" s="335"/>
    </row>
    <row r="40" spans="1:12" x14ac:dyDescent="0.2">
      <c r="A40" s="315" t="str">
        <f t="shared" si="0"/>
        <v>Viljandi Täiskasvanute Gümnaasium</v>
      </c>
      <c r="B40" s="321" t="str">
        <f t="shared" si="4"/>
        <v>55</v>
      </c>
      <c r="C40" s="321" t="str">
        <f t="shared" si="5"/>
        <v>5500</v>
      </c>
      <c r="D40" s="333" t="s">
        <v>408</v>
      </c>
      <c r="E40" s="334" t="s">
        <v>409</v>
      </c>
      <c r="F40" s="324">
        <v>40</v>
      </c>
      <c r="G40" s="324">
        <v>458.38</v>
      </c>
      <c r="H40" s="324">
        <v>128</v>
      </c>
      <c r="I40" s="324">
        <v>128.63999999999999</v>
      </c>
      <c r="J40" s="324"/>
      <c r="K40" s="324">
        <f t="shared" si="9"/>
        <v>128.63999999999999</v>
      </c>
      <c r="L40" s="335"/>
    </row>
    <row r="41" spans="1:12" x14ac:dyDescent="0.2">
      <c r="A41" s="315" t="str">
        <f t="shared" si="0"/>
        <v>Viljandi Täiskasvanute Gümnaasium</v>
      </c>
      <c r="B41" s="321"/>
      <c r="C41" s="321"/>
      <c r="D41" s="329" t="s">
        <v>854</v>
      </c>
      <c r="E41" s="330" t="s">
        <v>411</v>
      </c>
      <c r="F41" s="337">
        <f t="shared" ref="F41:J41" si="18">SUM(F42:F43)</f>
        <v>0</v>
      </c>
      <c r="G41" s="337">
        <v>0</v>
      </c>
      <c r="H41" s="337">
        <f>SUM(H42:H43)</f>
        <v>0</v>
      </c>
      <c r="I41" s="337">
        <f>SUM(I42:I43)</f>
        <v>0</v>
      </c>
      <c r="J41" s="337">
        <f t="shared" si="18"/>
        <v>0</v>
      </c>
      <c r="K41" s="337">
        <f t="shared" si="9"/>
        <v>0</v>
      </c>
      <c r="L41" s="332"/>
    </row>
    <row r="42" spans="1:12" x14ac:dyDescent="0.2">
      <c r="A42" s="315" t="str">
        <f t="shared" si="0"/>
        <v>Viljandi Täiskasvanute Gümnaasium</v>
      </c>
      <c r="B42" s="321" t="str">
        <f t="shared" si="4"/>
        <v>55</v>
      </c>
      <c r="C42" s="321" t="str">
        <f t="shared" si="5"/>
        <v>5503</v>
      </c>
      <c r="D42" s="333" t="s">
        <v>412</v>
      </c>
      <c r="E42" s="334" t="s">
        <v>413</v>
      </c>
      <c r="F42" s="324">
        <v>0</v>
      </c>
      <c r="G42" s="324">
        <v>0</v>
      </c>
      <c r="H42" s="324">
        <v>0</v>
      </c>
      <c r="I42" s="324">
        <v>0</v>
      </c>
      <c r="J42" s="324"/>
      <c r="K42" s="324">
        <f t="shared" si="9"/>
        <v>0</v>
      </c>
      <c r="L42" s="335"/>
    </row>
    <row r="43" spans="1:12" x14ac:dyDescent="0.2">
      <c r="A43" s="315" t="str">
        <f t="shared" si="0"/>
        <v>Viljandi Täiskasvanute Gümnaasium</v>
      </c>
      <c r="B43" s="321" t="str">
        <f t="shared" si="4"/>
        <v>55</v>
      </c>
      <c r="C43" s="321" t="str">
        <f t="shared" si="5"/>
        <v>5503</v>
      </c>
      <c r="D43" s="333" t="s">
        <v>414</v>
      </c>
      <c r="E43" s="334" t="s">
        <v>415</v>
      </c>
      <c r="F43" s="324">
        <v>0</v>
      </c>
      <c r="G43" s="324">
        <v>0</v>
      </c>
      <c r="H43" s="324">
        <v>0</v>
      </c>
      <c r="I43" s="324">
        <v>0</v>
      </c>
      <c r="J43" s="324"/>
      <c r="K43" s="324">
        <f t="shared" si="9"/>
        <v>0</v>
      </c>
      <c r="L43" s="335"/>
    </row>
    <row r="44" spans="1:12" x14ac:dyDescent="0.2">
      <c r="A44" s="315" t="str">
        <f t="shared" si="0"/>
        <v>Viljandi Täiskasvanute Gümnaasium</v>
      </c>
      <c r="B44" s="321"/>
      <c r="C44" s="321"/>
      <c r="D44" s="329" t="s">
        <v>855</v>
      </c>
      <c r="E44" s="330" t="s">
        <v>417</v>
      </c>
      <c r="F44" s="337">
        <f t="shared" ref="F44:J44" si="19">SUM(F45:F47)</f>
        <v>10214.24</v>
      </c>
      <c r="G44" s="337">
        <f t="shared" si="19"/>
        <v>10437.029999999999</v>
      </c>
      <c r="H44" s="337">
        <f t="shared" si="19"/>
        <v>6455</v>
      </c>
      <c r="I44" s="337">
        <f t="shared" si="19"/>
        <v>6509.68</v>
      </c>
      <c r="J44" s="337">
        <f t="shared" si="19"/>
        <v>0</v>
      </c>
      <c r="K44" s="337">
        <f t="shared" si="9"/>
        <v>6509.68</v>
      </c>
      <c r="L44" s="332"/>
    </row>
    <row r="45" spans="1:12" x14ac:dyDescent="0.2">
      <c r="A45" s="315" t="str">
        <f t="shared" si="0"/>
        <v>Viljandi Täiskasvanute Gümnaasium</v>
      </c>
      <c r="B45" s="321" t="str">
        <f t="shared" si="4"/>
        <v>55</v>
      </c>
      <c r="C45" s="321" t="str">
        <f t="shared" si="5"/>
        <v>5504</v>
      </c>
      <c r="D45" s="333" t="s">
        <v>418</v>
      </c>
      <c r="E45" s="334" t="s">
        <v>419</v>
      </c>
      <c r="F45" s="324">
        <v>3469.2000000000003</v>
      </c>
      <c r="G45" s="324">
        <v>4735.08</v>
      </c>
      <c r="H45" s="324">
        <v>4687</v>
      </c>
      <c r="I45" s="324">
        <v>4740.4350000000004</v>
      </c>
      <c r="J45" s="324"/>
      <c r="K45" s="324">
        <f t="shared" si="9"/>
        <v>4740.4350000000004</v>
      </c>
      <c r="L45" s="335"/>
    </row>
    <row r="46" spans="1:12" x14ac:dyDescent="0.2">
      <c r="A46" s="315" t="str">
        <f t="shared" si="0"/>
        <v>Viljandi Täiskasvanute Gümnaasium</v>
      </c>
      <c r="B46" s="321" t="str">
        <f t="shared" si="4"/>
        <v>55</v>
      </c>
      <c r="C46" s="321" t="str">
        <f t="shared" si="5"/>
        <v>5504</v>
      </c>
      <c r="D46" s="333" t="s">
        <v>420</v>
      </c>
      <c r="E46" s="334" t="s">
        <v>421</v>
      </c>
      <c r="F46" s="324">
        <v>3952.65</v>
      </c>
      <c r="G46" s="324">
        <v>1103.47</v>
      </c>
      <c r="H46" s="324">
        <v>1519</v>
      </c>
      <c r="I46" s="324">
        <v>1519</v>
      </c>
      <c r="J46" s="324"/>
      <c r="K46" s="324">
        <f t="shared" si="9"/>
        <v>1519</v>
      </c>
      <c r="L46" s="335"/>
    </row>
    <row r="47" spans="1:12" x14ac:dyDescent="0.2">
      <c r="A47" s="315" t="str">
        <f t="shared" si="0"/>
        <v>Viljandi Täiskasvanute Gümnaasium</v>
      </c>
      <c r="B47" s="321" t="str">
        <f t="shared" si="4"/>
        <v>55</v>
      </c>
      <c r="C47" s="321" t="str">
        <f t="shared" si="5"/>
        <v>5504</v>
      </c>
      <c r="D47" s="333" t="s">
        <v>422</v>
      </c>
      <c r="E47" s="334" t="s">
        <v>423</v>
      </c>
      <c r="F47" s="324">
        <v>2792.39</v>
      </c>
      <c r="G47" s="324">
        <v>4598.4799999999996</v>
      </c>
      <c r="H47" s="324">
        <v>249</v>
      </c>
      <c r="I47" s="324">
        <v>250.24499999999998</v>
      </c>
      <c r="J47" s="324"/>
      <c r="K47" s="324">
        <f t="shared" si="9"/>
        <v>250.24499999999998</v>
      </c>
      <c r="L47" s="335"/>
    </row>
    <row r="48" spans="1:12" x14ac:dyDescent="0.2">
      <c r="A48" s="315" t="str">
        <f t="shared" si="0"/>
        <v>Viljandi Täiskasvanute Gümnaasium</v>
      </c>
      <c r="B48" s="321"/>
      <c r="C48" s="321"/>
      <c r="D48" s="329" t="s">
        <v>856</v>
      </c>
      <c r="E48" s="330" t="s">
        <v>425</v>
      </c>
      <c r="F48" s="337">
        <f>SUM(F49:F58)</f>
        <v>18036.460000000003</v>
      </c>
      <c r="G48" s="337">
        <f t="shared" ref="G48:I48" si="20">SUM(G49:G58)</f>
        <v>20935.59</v>
      </c>
      <c r="H48" s="337">
        <f t="shared" si="20"/>
        <v>22892.34</v>
      </c>
      <c r="I48" s="337">
        <f t="shared" si="20"/>
        <v>21377.648150000001</v>
      </c>
      <c r="J48" s="337">
        <f>SUM(J50:J58)</f>
        <v>0</v>
      </c>
      <c r="K48" s="337">
        <f t="shared" si="9"/>
        <v>21377.648150000001</v>
      </c>
      <c r="L48" s="332"/>
    </row>
    <row r="49" spans="1:12" x14ac:dyDescent="0.2">
      <c r="A49" s="315" t="str">
        <f t="shared" si="0"/>
        <v>Viljandi Täiskasvanute Gümnaasium</v>
      </c>
      <c r="B49" s="321" t="str">
        <f t="shared" si="4"/>
        <v>55</v>
      </c>
      <c r="C49" s="321" t="str">
        <f t="shared" si="5"/>
        <v>5511</v>
      </c>
      <c r="D49" s="338" t="s">
        <v>253</v>
      </c>
      <c r="E49" s="339" t="s">
        <v>254</v>
      </c>
      <c r="F49" s="324">
        <v>143</v>
      </c>
      <c r="G49" s="324">
        <v>0</v>
      </c>
      <c r="H49" s="324">
        <v>300</v>
      </c>
      <c r="I49" s="324">
        <v>0</v>
      </c>
      <c r="J49" s="324"/>
      <c r="K49" s="324">
        <f t="shared" si="9"/>
        <v>0</v>
      </c>
      <c r="L49" s="340"/>
    </row>
    <row r="50" spans="1:12" x14ac:dyDescent="0.2">
      <c r="A50" s="315" t="str">
        <f t="shared" si="0"/>
        <v>Viljandi Täiskasvanute Gümnaasium</v>
      </c>
      <c r="B50" s="321" t="str">
        <f t="shared" si="4"/>
        <v>55</v>
      </c>
      <c r="C50" s="321" t="str">
        <f t="shared" si="5"/>
        <v>5511</v>
      </c>
      <c r="D50" s="333" t="s">
        <v>426</v>
      </c>
      <c r="E50" s="334" t="s">
        <v>427</v>
      </c>
      <c r="F50" s="324">
        <v>9199.260000000002</v>
      </c>
      <c r="G50" s="324">
        <v>11744.41</v>
      </c>
      <c r="H50" s="324">
        <v>13080.79</v>
      </c>
      <c r="I50" s="324">
        <v>13080.79</v>
      </c>
      <c r="J50" s="324"/>
      <c r="K50" s="324">
        <f t="shared" si="9"/>
        <v>13080.79</v>
      </c>
      <c r="L50" s="335"/>
    </row>
    <row r="51" spans="1:12" x14ac:dyDescent="0.2">
      <c r="A51" s="315" t="str">
        <f t="shared" si="0"/>
        <v>Viljandi Täiskasvanute Gümnaasium</v>
      </c>
      <c r="B51" s="321" t="str">
        <f t="shared" si="4"/>
        <v>55</v>
      </c>
      <c r="C51" s="321" t="str">
        <f t="shared" si="5"/>
        <v>5511</v>
      </c>
      <c r="D51" s="333" t="s">
        <v>428</v>
      </c>
      <c r="E51" s="334" t="s">
        <v>2</v>
      </c>
      <c r="F51" s="324">
        <v>1824.6399999999996</v>
      </c>
      <c r="G51" s="324">
        <v>1920.29</v>
      </c>
      <c r="H51" s="324">
        <v>2594.9199999999996</v>
      </c>
      <c r="I51" s="324">
        <v>2672.7675999999997</v>
      </c>
      <c r="J51" s="324"/>
      <c r="K51" s="324">
        <f t="shared" si="9"/>
        <v>2672.7675999999997</v>
      </c>
      <c r="L51" s="335"/>
    </row>
    <row r="52" spans="1:12" x14ac:dyDescent="0.2">
      <c r="A52" s="315" t="str">
        <f t="shared" si="0"/>
        <v>Viljandi Täiskasvanute Gümnaasium</v>
      </c>
      <c r="B52" s="321" t="str">
        <f t="shared" si="4"/>
        <v>55</v>
      </c>
      <c r="C52" s="321" t="str">
        <f t="shared" si="5"/>
        <v>5511</v>
      </c>
      <c r="D52" s="333" t="s">
        <v>3</v>
      </c>
      <c r="E52" s="334" t="s">
        <v>4</v>
      </c>
      <c r="F52" s="324">
        <v>775.66000000000008</v>
      </c>
      <c r="G52" s="324">
        <v>827.32</v>
      </c>
      <c r="H52" s="324">
        <v>733.52</v>
      </c>
      <c r="I52" s="324">
        <v>0</v>
      </c>
      <c r="J52" s="324"/>
      <c r="K52" s="324">
        <f t="shared" si="9"/>
        <v>0</v>
      </c>
      <c r="L52" s="335"/>
    </row>
    <row r="53" spans="1:12" x14ac:dyDescent="0.2">
      <c r="A53" s="315" t="str">
        <f t="shared" si="0"/>
        <v>Viljandi Täiskasvanute Gümnaasium</v>
      </c>
      <c r="B53" s="321" t="str">
        <f t="shared" si="4"/>
        <v>55</v>
      </c>
      <c r="C53" s="321" t="str">
        <f t="shared" si="5"/>
        <v>5511</v>
      </c>
      <c r="D53" s="333" t="s">
        <v>5</v>
      </c>
      <c r="E53" s="334" t="s">
        <v>6</v>
      </c>
      <c r="F53" s="324">
        <v>5237.0499999999993</v>
      </c>
      <c r="G53" s="324">
        <v>5610.23</v>
      </c>
      <c r="H53" s="324">
        <v>5085.1100000000006</v>
      </c>
      <c r="I53" s="324">
        <v>5110.5355499999996</v>
      </c>
      <c r="J53" s="324"/>
      <c r="K53" s="324">
        <f t="shared" si="9"/>
        <v>5110.5355499999996</v>
      </c>
      <c r="L53" s="335"/>
    </row>
    <row r="54" spans="1:12" x14ac:dyDescent="0.2">
      <c r="A54" s="315" t="str">
        <f t="shared" si="0"/>
        <v>Viljandi Täiskasvanute Gümnaasium</v>
      </c>
      <c r="B54" s="321" t="str">
        <f t="shared" si="4"/>
        <v>55</v>
      </c>
      <c r="C54" s="321" t="str">
        <f t="shared" si="5"/>
        <v>5511</v>
      </c>
      <c r="D54" s="333" t="s">
        <v>7</v>
      </c>
      <c r="E54" s="334" t="s">
        <v>8</v>
      </c>
      <c r="F54" s="324">
        <v>519.95000000000005</v>
      </c>
      <c r="G54" s="324">
        <v>797.91</v>
      </c>
      <c r="H54" s="324">
        <v>587</v>
      </c>
      <c r="I54" s="324">
        <v>0</v>
      </c>
      <c r="J54" s="324"/>
      <c r="K54" s="324">
        <f t="shared" si="9"/>
        <v>0</v>
      </c>
      <c r="L54" s="335"/>
    </row>
    <row r="55" spans="1:12" x14ac:dyDescent="0.2">
      <c r="A55" s="315" t="str">
        <f t="shared" si="0"/>
        <v>Viljandi Täiskasvanute Gümnaasium</v>
      </c>
      <c r="B55" s="321" t="str">
        <f t="shared" si="4"/>
        <v>55</v>
      </c>
      <c r="C55" s="321" t="str">
        <f t="shared" si="5"/>
        <v>5511</v>
      </c>
      <c r="D55" s="333" t="s">
        <v>9</v>
      </c>
      <c r="E55" s="334" t="s">
        <v>10</v>
      </c>
      <c r="F55" s="324">
        <v>336.90000000000003</v>
      </c>
      <c r="G55" s="324">
        <v>35.43</v>
      </c>
      <c r="H55" s="324">
        <v>511</v>
      </c>
      <c r="I55" s="324">
        <v>513.55499999999995</v>
      </c>
      <c r="J55" s="324"/>
      <c r="K55" s="324">
        <f t="shared" si="9"/>
        <v>513.55499999999995</v>
      </c>
      <c r="L55" s="335"/>
    </row>
    <row r="56" spans="1:12" x14ac:dyDescent="0.2">
      <c r="A56" s="315" t="str">
        <f t="shared" si="0"/>
        <v>Viljandi Täiskasvanute Gümnaasium</v>
      </c>
      <c r="B56" s="321" t="str">
        <f t="shared" si="4"/>
        <v>55</v>
      </c>
      <c r="C56" s="321" t="str">
        <f t="shared" si="5"/>
        <v>5511</v>
      </c>
      <c r="D56" s="333" t="s">
        <v>11</v>
      </c>
      <c r="E56" s="334" t="s">
        <v>12</v>
      </c>
      <c r="F56" s="324">
        <v>0</v>
      </c>
      <c r="G56" s="324">
        <v>0</v>
      </c>
      <c r="H56" s="324">
        <v>0</v>
      </c>
      <c r="I56" s="324">
        <v>0</v>
      </c>
      <c r="J56" s="324"/>
      <c r="K56" s="324">
        <f t="shared" si="9"/>
        <v>0</v>
      </c>
      <c r="L56" s="335"/>
    </row>
    <row r="57" spans="1:12" x14ac:dyDescent="0.2">
      <c r="A57" s="315" t="str">
        <f t="shared" si="0"/>
        <v>Viljandi Täiskasvanute Gümnaasium</v>
      </c>
      <c r="B57" s="321" t="str">
        <f t="shared" si="4"/>
        <v>55</v>
      </c>
      <c r="C57" s="321" t="str">
        <f t="shared" si="5"/>
        <v>5511</v>
      </c>
      <c r="D57" s="333" t="s">
        <v>13</v>
      </c>
      <c r="E57" s="334" t="s">
        <v>14</v>
      </c>
      <c r="F57" s="324">
        <v>0</v>
      </c>
      <c r="G57" s="324">
        <v>0</v>
      </c>
      <c r="H57" s="324">
        <v>0</v>
      </c>
      <c r="I57" s="324">
        <v>0</v>
      </c>
      <c r="J57" s="324"/>
      <c r="K57" s="324">
        <f t="shared" si="9"/>
        <v>0</v>
      </c>
      <c r="L57" s="335"/>
    </row>
    <row r="58" spans="1:12" x14ac:dyDescent="0.2">
      <c r="A58" s="315" t="str">
        <f t="shared" si="0"/>
        <v>Viljandi Täiskasvanute Gümnaasium</v>
      </c>
      <c r="B58" s="321" t="str">
        <f t="shared" si="4"/>
        <v>55</v>
      </c>
      <c r="C58" s="321" t="str">
        <f t="shared" si="5"/>
        <v>5511</v>
      </c>
      <c r="D58" s="333" t="s">
        <v>15</v>
      </c>
      <c r="E58" s="334" t="s">
        <v>16</v>
      </c>
      <c r="F58" s="324">
        <v>0</v>
      </c>
      <c r="G58" s="324">
        <v>0</v>
      </c>
      <c r="H58" s="324">
        <v>0</v>
      </c>
      <c r="I58" s="324">
        <v>0</v>
      </c>
      <c r="J58" s="324"/>
      <c r="K58" s="324">
        <f t="shared" si="9"/>
        <v>0</v>
      </c>
      <c r="L58" s="335"/>
    </row>
    <row r="59" spans="1:12" x14ac:dyDescent="0.2">
      <c r="A59" s="315" t="str">
        <f t="shared" si="0"/>
        <v>Viljandi Täiskasvanute Gümnaasium</v>
      </c>
      <c r="B59" s="321"/>
      <c r="C59" s="321"/>
      <c r="D59" s="329" t="s">
        <v>857</v>
      </c>
      <c r="E59" s="330" t="s">
        <v>18</v>
      </c>
      <c r="F59" s="337">
        <f>SUM(F60:F64)</f>
        <v>0</v>
      </c>
      <c r="G59" s="337">
        <f t="shared" ref="G59:I59" si="21">SUM(G60:G64)</f>
        <v>0</v>
      </c>
      <c r="H59" s="337">
        <f t="shared" si="21"/>
        <v>0</v>
      </c>
      <c r="I59" s="337">
        <f t="shared" si="21"/>
        <v>0</v>
      </c>
      <c r="J59" s="337">
        <f t="shared" ref="J59" si="22">SUM(J61:J64)</f>
        <v>0</v>
      </c>
      <c r="K59" s="337">
        <f t="shared" si="9"/>
        <v>0</v>
      </c>
      <c r="L59" s="332"/>
    </row>
    <row r="60" spans="1:12" x14ac:dyDescent="0.2">
      <c r="A60" s="315"/>
      <c r="B60" s="321"/>
      <c r="C60" s="321"/>
      <c r="D60" s="333" t="s">
        <v>1629</v>
      </c>
      <c r="E60" s="334" t="s">
        <v>427</v>
      </c>
      <c r="F60" s="324">
        <v>0</v>
      </c>
      <c r="G60" s="324">
        <v>0</v>
      </c>
      <c r="H60" s="324">
        <v>0</v>
      </c>
      <c r="I60" s="324">
        <v>0</v>
      </c>
      <c r="J60" s="324"/>
      <c r="K60" s="324">
        <f t="shared" si="9"/>
        <v>0</v>
      </c>
      <c r="L60" s="335"/>
    </row>
    <row r="61" spans="1:12" x14ac:dyDescent="0.2">
      <c r="A61" s="315" t="str">
        <f t="shared" si="0"/>
        <v>Viljandi Täiskasvanute Gümnaasium</v>
      </c>
      <c r="B61" s="321" t="str">
        <f t="shared" si="4"/>
        <v>55</v>
      </c>
      <c r="C61" s="321" t="str">
        <f t="shared" si="5"/>
        <v>5512</v>
      </c>
      <c r="D61" s="333" t="s">
        <v>19</v>
      </c>
      <c r="E61" s="334" t="s">
        <v>6</v>
      </c>
      <c r="F61" s="324">
        <v>0</v>
      </c>
      <c r="G61" s="324">
        <v>0</v>
      </c>
      <c r="H61" s="324">
        <v>0</v>
      </c>
      <c r="I61" s="324">
        <v>0</v>
      </c>
      <c r="J61" s="324"/>
      <c r="K61" s="324">
        <f t="shared" si="9"/>
        <v>0</v>
      </c>
      <c r="L61" s="335"/>
    </row>
    <row r="62" spans="1:12" x14ac:dyDescent="0.2">
      <c r="A62" s="315" t="str">
        <f t="shared" si="0"/>
        <v>Viljandi Täiskasvanute Gümnaasium</v>
      </c>
      <c r="B62" s="321" t="str">
        <f t="shared" si="4"/>
        <v>55</v>
      </c>
      <c r="C62" s="321" t="str">
        <f t="shared" si="5"/>
        <v>5512</v>
      </c>
      <c r="D62" s="333" t="s">
        <v>20</v>
      </c>
      <c r="E62" s="334" t="s">
        <v>8</v>
      </c>
      <c r="F62" s="324">
        <v>0</v>
      </c>
      <c r="G62" s="324">
        <v>0</v>
      </c>
      <c r="H62" s="324">
        <v>0</v>
      </c>
      <c r="I62" s="324">
        <v>0</v>
      </c>
      <c r="J62" s="324"/>
      <c r="K62" s="324">
        <f t="shared" si="9"/>
        <v>0</v>
      </c>
      <c r="L62" s="335"/>
    </row>
    <row r="63" spans="1:12" x14ac:dyDescent="0.2">
      <c r="A63" s="315" t="str">
        <f t="shared" si="0"/>
        <v>Viljandi Täiskasvanute Gümnaasium</v>
      </c>
      <c r="B63" s="321" t="str">
        <f t="shared" si="4"/>
        <v>55</v>
      </c>
      <c r="C63" s="321" t="str">
        <f t="shared" si="5"/>
        <v>5512</v>
      </c>
      <c r="D63" s="333" t="s">
        <v>21</v>
      </c>
      <c r="E63" s="334" t="s">
        <v>10</v>
      </c>
      <c r="F63" s="324">
        <v>0</v>
      </c>
      <c r="G63" s="324">
        <v>0</v>
      </c>
      <c r="H63" s="324">
        <v>0</v>
      </c>
      <c r="I63" s="324">
        <v>0</v>
      </c>
      <c r="J63" s="324"/>
      <c r="K63" s="324">
        <f t="shared" si="9"/>
        <v>0</v>
      </c>
      <c r="L63" s="335"/>
    </row>
    <row r="64" spans="1:12" x14ac:dyDescent="0.2">
      <c r="A64" s="315" t="str">
        <f t="shared" si="0"/>
        <v>Viljandi Täiskasvanute Gümnaasium</v>
      </c>
      <c r="B64" s="321" t="str">
        <f t="shared" si="4"/>
        <v>55</v>
      </c>
      <c r="C64" s="321" t="str">
        <f t="shared" si="5"/>
        <v>5512</v>
      </c>
      <c r="D64" s="333" t="s">
        <v>22</v>
      </c>
      <c r="E64" s="334" t="s">
        <v>16</v>
      </c>
      <c r="F64" s="324">
        <v>0</v>
      </c>
      <c r="G64" s="324">
        <v>0</v>
      </c>
      <c r="H64" s="324">
        <v>0</v>
      </c>
      <c r="I64" s="324">
        <v>0</v>
      </c>
      <c r="J64" s="324"/>
      <c r="K64" s="324">
        <f t="shared" si="9"/>
        <v>0</v>
      </c>
      <c r="L64" s="335"/>
    </row>
    <row r="65" spans="1:12" x14ac:dyDescent="0.2">
      <c r="A65" s="315" t="str">
        <f t="shared" si="0"/>
        <v>Viljandi Täiskasvanute Gümnaasium</v>
      </c>
      <c r="B65" s="321"/>
      <c r="C65" s="321"/>
      <c r="D65" s="329" t="s">
        <v>858</v>
      </c>
      <c r="E65" s="330" t="s">
        <v>24</v>
      </c>
      <c r="F65" s="337">
        <f t="shared" ref="F65:J65" si="23">SUM(F66:F71)</f>
        <v>639</v>
      </c>
      <c r="G65" s="337">
        <f t="shared" si="23"/>
        <v>761</v>
      </c>
      <c r="H65" s="337">
        <f t="shared" si="23"/>
        <v>639</v>
      </c>
      <c r="I65" s="337">
        <f t="shared" si="23"/>
        <v>642.19499999999994</v>
      </c>
      <c r="J65" s="337">
        <f t="shared" si="23"/>
        <v>0</v>
      </c>
      <c r="K65" s="337">
        <f t="shared" si="9"/>
        <v>642.19499999999994</v>
      </c>
      <c r="L65" s="332"/>
    </row>
    <row r="66" spans="1:12" x14ac:dyDescent="0.2">
      <c r="A66" s="315" t="str">
        <f t="shared" si="0"/>
        <v>Viljandi Täiskasvanute Gümnaasium</v>
      </c>
      <c r="B66" s="321" t="str">
        <f t="shared" si="4"/>
        <v>55</v>
      </c>
      <c r="C66" s="321" t="str">
        <f t="shared" si="5"/>
        <v>5513</v>
      </c>
      <c r="D66" s="333" t="s">
        <v>25</v>
      </c>
      <c r="E66" s="334" t="s">
        <v>26</v>
      </c>
      <c r="F66" s="324">
        <v>0</v>
      </c>
      <c r="G66" s="324">
        <v>0</v>
      </c>
      <c r="H66" s="324">
        <v>0</v>
      </c>
      <c r="I66" s="324">
        <v>0</v>
      </c>
      <c r="J66" s="324"/>
      <c r="K66" s="324">
        <f t="shared" si="9"/>
        <v>0</v>
      </c>
      <c r="L66" s="335"/>
    </row>
    <row r="67" spans="1:12" x14ac:dyDescent="0.2">
      <c r="A67" s="315" t="str">
        <f t="shared" si="0"/>
        <v>Viljandi Täiskasvanute Gümnaasium</v>
      </c>
      <c r="B67" s="321" t="str">
        <f t="shared" si="4"/>
        <v>55</v>
      </c>
      <c r="C67" s="321" t="str">
        <f t="shared" si="5"/>
        <v>5513</v>
      </c>
      <c r="D67" s="333" t="s">
        <v>27</v>
      </c>
      <c r="E67" s="334" t="s">
        <v>28</v>
      </c>
      <c r="F67" s="324">
        <v>0</v>
      </c>
      <c r="G67" s="324">
        <v>0</v>
      </c>
      <c r="H67" s="324">
        <v>0</v>
      </c>
      <c r="I67" s="324">
        <v>0</v>
      </c>
      <c r="J67" s="324"/>
      <c r="K67" s="324">
        <f t="shared" si="9"/>
        <v>0</v>
      </c>
      <c r="L67" s="335"/>
    </row>
    <row r="68" spans="1:12" x14ac:dyDescent="0.2">
      <c r="A68" s="315" t="str">
        <f t="shared" si="0"/>
        <v>Viljandi Täiskasvanute Gümnaasium</v>
      </c>
      <c r="B68" s="321" t="str">
        <f t="shared" si="4"/>
        <v>55</v>
      </c>
      <c r="C68" s="321" t="str">
        <f t="shared" si="5"/>
        <v>5513</v>
      </c>
      <c r="D68" s="333" t="s">
        <v>29</v>
      </c>
      <c r="E68" s="334" t="s">
        <v>12</v>
      </c>
      <c r="F68" s="324">
        <v>0</v>
      </c>
      <c r="G68" s="324">
        <v>0</v>
      </c>
      <c r="H68" s="324">
        <v>0</v>
      </c>
      <c r="I68" s="324">
        <v>0</v>
      </c>
      <c r="J68" s="324"/>
      <c r="K68" s="324">
        <f t="shared" si="9"/>
        <v>0</v>
      </c>
      <c r="L68" s="335"/>
    </row>
    <row r="69" spans="1:12" x14ac:dyDescent="0.2">
      <c r="A69" s="315" t="str">
        <f t="shared" si="0"/>
        <v>Viljandi Täiskasvanute Gümnaasium</v>
      </c>
      <c r="B69" s="321" t="str">
        <f t="shared" si="4"/>
        <v>55</v>
      </c>
      <c r="C69" s="321" t="str">
        <f t="shared" si="5"/>
        <v>5513</v>
      </c>
      <c r="D69" s="333" t="s">
        <v>30</v>
      </c>
      <c r="E69" s="334" t="s">
        <v>14</v>
      </c>
      <c r="F69" s="324">
        <v>0</v>
      </c>
      <c r="G69" s="324">
        <v>0</v>
      </c>
      <c r="H69" s="324">
        <v>0</v>
      </c>
      <c r="I69" s="324">
        <v>0</v>
      </c>
      <c r="J69" s="324"/>
      <c r="K69" s="324">
        <f t="shared" si="9"/>
        <v>0</v>
      </c>
      <c r="L69" s="335"/>
    </row>
    <row r="70" spans="1:12" x14ac:dyDescent="0.2">
      <c r="A70" s="315" t="str">
        <f t="shared" si="0"/>
        <v>Viljandi Täiskasvanute Gümnaasium</v>
      </c>
      <c r="B70" s="321" t="str">
        <f t="shared" si="4"/>
        <v>55</v>
      </c>
      <c r="C70" s="321" t="str">
        <f t="shared" si="5"/>
        <v>5513</v>
      </c>
      <c r="D70" s="333" t="s">
        <v>31</v>
      </c>
      <c r="E70" s="334" t="s">
        <v>799</v>
      </c>
      <c r="F70" s="324">
        <v>639</v>
      </c>
      <c r="G70" s="324">
        <v>761</v>
      </c>
      <c r="H70" s="324">
        <v>639</v>
      </c>
      <c r="I70" s="324">
        <v>642.19499999999994</v>
      </c>
      <c r="J70" s="324"/>
      <c r="K70" s="324">
        <f t="shared" si="9"/>
        <v>642.19499999999994</v>
      </c>
      <c r="L70" s="335"/>
    </row>
    <row r="71" spans="1:12" x14ac:dyDescent="0.2">
      <c r="A71" s="315" t="str">
        <f t="shared" si="0"/>
        <v>Viljandi Täiskasvanute Gümnaasium</v>
      </c>
      <c r="B71" s="321" t="str">
        <f t="shared" si="4"/>
        <v>55</v>
      </c>
      <c r="C71" s="321" t="str">
        <f t="shared" si="5"/>
        <v>5513</v>
      </c>
      <c r="D71" s="333" t="s">
        <v>33</v>
      </c>
      <c r="E71" s="334" t="s">
        <v>34</v>
      </c>
      <c r="F71" s="324">
        <v>0</v>
      </c>
      <c r="G71" s="324">
        <v>0</v>
      </c>
      <c r="H71" s="324">
        <v>0</v>
      </c>
      <c r="I71" s="324">
        <v>0</v>
      </c>
      <c r="J71" s="324"/>
      <c r="K71" s="324">
        <f t="shared" si="9"/>
        <v>0</v>
      </c>
      <c r="L71" s="335"/>
    </row>
    <row r="72" spans="1:12" x14ac:dyDescent="0.2">
      <c r="A72" s="315" t="str">
        <f t="shared" si="0"/>
        <v>Viljandi Täiskasvanute Gümnaasium</v>
      </c>
      <c r="B72" s="321"/>
      <c r="C72" s="321"/>
      <c r="D72" s="329" t="s">
        <v>859</v>
      </c>
      <c r="E72" s="330" t="s">
        <v>36</v>
      </c>
      <c r="F72" s="337">
        <f t="shared" ref="F72:J72" si="24">SUM(F73:F78)</f>
        <v>1322.7000000000003</v>
      </c>
      <c r="G72" s="337">
        <f t="shared" si="24"/>
        <v>1017.02</v>
      </c>
      <c r="H72" s="337">
        <f t="shared" si="24"/>
        <v>820</v>
      </c>
      <c r="I72" s="337">
        <f t="shared" si="24"/>
        <v>824.09999999999991</v>
      </c>
      <c r="J72" s="337">
        <f t="shared" si="24"/>
        <v>0</v>
      </c>
      <c r="K72" s="337">
        <f t="shared" si="9"/>
        <v>824.09999999999991</v>
      </c>
      <c r="L72" s="332"/>
    </row>
    <row r="73" spans="1:12" x14ac:dyDescent="0.2">
      <c r="A73" s="315" t="str">
        <f t="shared" si="0"/>
        <v>Viljandi Täiskasvanute Gümnaasium</v>
      </c>
      <c r="B73" s="321" t="str">
        <f t="shared" si="4"/>
        <v>55</v>
      </c>
      <c r="C73" s="321" t="str">
        <f t="shared" si="5"/>
        <v>5514</v>
      </c>
      <c r="D73" s="333" t="s">
        <v>37</v>
      </c>
      <c r="E73" s="334" t="s">
        <v>38</v>
      </c>
      <c r="F73" s="324">
        <v>0</v>
      </c>
      <c r="G73" s="324">
        <v>44.72</v>
      </c>
      <c r="H73" s="324">
        <v>0</v>
      </c>
      <c r="I73" s="324">
        <v>0</v>
      </c>
      <c r="J73" s="324"/>
      <c r="K73" s="324">
        <f t="shared" si="9"/>
        <v>0</v>
      </c>
      <c r="L73" s="335"/>
    </row>
    <row r="74" spans="1:12" x14ac:dyDescent="0.2">
      <c r="A74" s="315" t="str">
        <f t="shared" si="0"/>
        <v>Viljandi Täiskasvanute Gümnaasium</v>
      </c>
      <c r="B74" s="321" t="str">
        <f t="shared" si="4"/>
        <v>55</v>
      </c>
      <c r="C74" s="321" t="str">
        <f t="shared" si="5"/>
        <v>5514</v>
      </c>
      <c r="D74" s="333" t="s">
        <v>39</v>
      </c>
      <c r="E74" s="334" t="s">
        <v>40</v>
      </c>
      <c r="F74" s="324">
        <v>963.00000000000011</v>
      </c>
      <c r="G74" s="324">
        <v>677.26</v>
      </c>
      <c r="H74" s="324">
        <v>381</v>
      </c>
      <c r="I74" s="324">
        <v>408.03</v>
      </c>
      <c r="J74" s="324"/>
      <c r="K74" s="324">
        <f t="shared" si="9"/>
        <v>408.03</v>
      </c>
      <c r="L74" s="335"/>
    </row>
    <row r="75" spans="1:12" x14ac:dyDescent="0.2">
      <c r="A75" s="315" t="str">
        <f t="shared" si="0"/>
        <v>Viljandi Täiskasvanute Gümnaasium</v>
      </c>
      <c r="B75" s="321" t="str">
        <f t="shared" si="4"/>
        <v>55</v>
      </c>
      <c r="C75" s="321" t="str">
        <f t="shared" si="5"/>
        <v>5514</v>
      </c>
      <c r="D75" s="333" t="s">
        <v>41</v>
      </c>
      <c r="E75" s="334" t="s">
        <v>42</v>
      </c>
      <c r="F75" s="324">
        <v>245.25000000000003</v>
      </c>
      <c r="G75" s="324">
        <v>256.64</v>
      </c>
      <c r="H75" s="324">
        <v>350</v>
      </c>
      <c r="I75" s="324">
        <v>351.74999999999994</v>
      </c>
      <c r="J75" s="324"/>
      <c r="K75" s="324">
        <f t="shared" si="9"/>
        <v>351.74999999999994</v>
      </c>
      <c r="L75" s="335"/>
    </row>
    <row r="76" spans="1:12" s="303" customFormat="1" x14ac:dyDescent="0.2">
      <c r="A76" s="315" t="str">
        <f t="shared" ref="A76:A152" si="25">+$E$1</f>
        <v>Viljandi Täiskasvanute Gümnaasium</v>
      </c>
      <c r="B76" s="321" t="str">
        <f t="shared" si="4"/>
        <v>55</v>
      </c>
      <c r="C76" s="321" t="str">
        <f t="shared" si="5"/>
        <v>5514</v>
      </c>
      <c r="D76" s="341" t="s">
        <v>43</v>
      </c>
      <c r="E76" s="342" t="s">
        <v>44</v>
      </c>
      <c r="F76" s="324">
        <v>38.4</v>
      </c>
      <c r="G76" s="324">
        <v>38.4</v>
      </c>
      <c r="H76" s="324">
        <v>64</v>
      </c>
      <c r="I76" s="324">
        <v>64.319999999999993</v>
      </c>
      <c r="J76" s="324"/>
      <c r="K76" s="324">
        <f t="shared" si="9"/>
        <v>64.319999999999993</v>
      </c>
      <c r="L76" s="343"/>
    </row>
    <row r="77" spans="1:12" x14ac:dyDescent="0.2">
      <c r="A77" s="315" t="str">
        <f t="shared" si="25"/>
        <v>Viljandi Täiskasvanute Gümnaasium</v>
      </c>
      <c r="B77" s="321" t="str">
        <f t="shared" ref="B77:B150" si="26">LEFT(D77,2)</f>
        <v>55</v>
      </c>
      <c r="C77" s="321" t="str">
        <f t="shared" ref="C77:C150" si="27">LEFT(D77,4)</f>
        <v>5514</v>
      </c>
      <c r="D77" s="333" t="s">
        <v>45</v>
      </c>
      <c r="E77" s="334" t="s">
        <v>46</v>
      </c>
      <c r="F77" s="324">
        <v>0</v>
      </c>
      <c r="G77" s="324">
        <v>0</v>
      </c>
      <c r="H77" s="324">
        <v>0</v>
      </c>
      <c r="I77" s="324">
        <v>0</v>
      </c>
      <c r="J77" s="324"/>
      <c r="K77" s="324">
        <f t="shared" ref="K77:K113" si="28">SUM(I77:J77)</f>
        <v>0</v>
      </c>
      <c r="L77" s="335"/>
    </row>
    <row r="78" spans="1:12" x14ac:dyDescent="0.2">
      <c r="A78" s="315" t="str">
        <f t="shared" si="25"/>
        <v>Viljandi Täiskasvanute Gümnaasium</v>
      </c>
      <c r="B78" s="321" t="str">
        <f t="shared" si="26"/>
        <v>55</v>
      </c>
      <c r="C78" s="321" t="str">
        <f t="shared" si="27"/>
        <v>5514</v>
      </c>
      <c r="D78" s="333" t="s">
        <v>47</v>
      </c>
      <c r="E78" s="334" t="s">
        <v>48</v>
      </c>
      <c r="F78" s="324">
        <v>76.05</v>
      </c>
      <c r="G78" s="324">
        <v>0</v>
      </c>
      <c r="H78" s="324">
        <v>25</v>
      </c>
      <c r="I78" s="324">
        <v>0</v>
      </c>
      <c r="J78" s="324"/>
      <c r="K78" s="324">
        <f t="shared" si="28"/>
        <v>0</v>
      </c>
      <c r="L78" s="335"/>
    </row>
    <row r="79" spans="1:12" x14ac:dyDescent="0.2">
      <c r="A79" s="315" t="str">
        <f t="shared" si="25"/>
        <v>Viljandi Täiskasvanute Gümnaasium</v>
      </c>
      <c r="B79" s="321"/>
      <c r="C79" s="321"/>
      <c r="D79" s="329" t="s">
        <v>860</v>
      </c>
      <c r="E79" s="330" t="s">
        <v>50</v>
      </c>
      <c r="F79" s="337">
        <f t="shared" ref="F79:J79" si="29">SUM(F80:F85)</f>
        <v>7262.0400000000009</v>
      </c>
      <c r="G79" s="337">
        <v>1121.69</v>
      </c>
      <c r="H79" s="337">
        <f>SUM(H80:H85)</f>
        <v>1459</v>
      </c>
      <c r="I79" s="337">
        <f>SUM(I80:I85)</f>
        <v>1466.2949999999998</v>
      </c>
      <c r="J79" s="337">
        <f t="shared" si="29"/>
        <v>0</v>
      </c>
      <c r="K79" s="337">
        <f t="shared" si="28"/>
        <v>1466.2949999999998</v>
      </c>
      <c r="L79" s="332"/>
    </row>
    <row r="80" spans="1:12" x14ac:dyDescent="0.2">
      <c r="A80" s="315" t="str">
        <f t="shared" si="25"/>
        <v>Viljandi Täiskasvanute Gümnaasium</v>
      </c>
      <c r="B80" s="321" t="str">
        <f t="shared" si="26"/>
        <v>55</v>
      </c>
      <c r="C80" s="321" t="str">
        <f t="shared" si="27"/>
        <v>5515</v>
      </c>
      <c r="D80" s="333" t="s">
        <v>51</v>
      </c>
      <c r="E80" s="334" t="s">
        <v>52</v>
      </c>
      <c r="F80" s="324">
        <v>635.41000000000008</v>
      </c>
      <c r="G80" s="324">
        <v>359.19</v>
      </c>
      <c r="H80" s="324">
        <v>639</v>
      </c>
      <c r="I80" s="324">
        <v>642.19499999999994</v>
      </c>
      <c r="J80" s="324"/>
      <c r="K80" s="324">
        <f t="shared" si="28"/>
        <v>642.19499999999994</v>
      </c>
      <c r="L80" s="335"/>
    </row>
    <row r="81" spans="1:12" x14ac:dyDescent="0.2">
      <c r="A81" s="315" t="str">
        <f t="shared" si="25"/>
        <v>Viljandi Täiskasvanute Gümnaasium</v>
      </c>
      <c r="B81" s="321" t="str">
        <f t="shared" si="26"/>
        <v>55</v>
      </c>
      <c r="C81" s="321" t="str">
        <f t="shared" si="27"/>
        <v>5515</v>
      </c>
      <c r="D81" s="333" t="s">
        <v>53</v>
      </c>
      <c r="E81" s="334" t="s">
        <v>54</v>
      </c>
      <c r="F81" s="324">
        <v>274</v>
      </c>
      <c r="G81" s="324">
        <v>530</v>
      </c>
      <c r="H81" s="324">
        <v>64</v>
      </c>
      <c r="I81" s="324">
        <v>64.319999999999993</v>
      </c>
      <c r="J81" s="324"/>
      <c r="K81" s="324">
        <f t="shared" si="28"/>
        <v>64.319999999999993</v>
      </c>
      <c r="L81" s="335"/>
    </row>
    <row r="82" spans="1:12" x14ac:dyDescent="0.2">
      <c r="A82" s="315" t="str">
        <f t="shared" si="25"/>
        <v>Viljandi Täiskasvanute Gümnaasium</v>
      </c>
      <c r="B82" s="321" t="str">
        <f t="shared" si="26"/>
        <v>55</v>
      </c>
      <c r="C82" s="321" t="str">
        <f t="shared" si="27"/>
        <v>5515</v>
      </c>
      <c r="D82" s="333" t="s">
        <v>70</v>
      </c>
      <c r="E82" s="334" t="s">
        <v>71</v>
      </c>
      <c r="F82" s="324">
        <v>11.7</v>
      </c>
      <c r="G82" s="324">
        <v>112.5</v>
      </c>
      <c r="H82" s="324">
        <v>756</v>
      </c>
      <c r="I82" s="324">
        <v>759.78</v>
      </c>
      <c r="J82" s="324"/>
      <c r="K82" s="324">
        <f t="shared" si="28"/>
        <v>759.78</v>
      </c>
      <c r="L82" s="335"/>
    </row>
    <row r="83" spans="1:12" x14ac:dyDescent="0.2">
      <c r="A83" s="315" t="str">
        <f t="shared" si="25"/>
        <v>Viljandi Täiskasvanute Gümnaasium</v>
      </c>
      <c r="B83" s="321" t="str">
        <f t="shared" si="26"/>
        <v>55</v>
      </c>
      <c r="C83" s="321" t="str">
        <f t="shared" si="27"/>
        <v>5515</v>
      </c>
      <c r="D83" s="333" t="s">
        <v>72</v>
      </c>
      <c r="E83" s="334" t="s">
        <v>73</v>
      </c>
      <c r="F83" s="324">
        <v>0</v>
      </c>
      <c r="G83" s="324">
        <v>120</v>
      </c>
      <c r="H83" s="324">
        <v>0</v>
      </c>
      <c r="I83" s="324">
        <v>0</v>
      </c>
      <c r="J83" s="324"/>
      <c r="K83" s="324">
        <f t="shared" si="28"/>
        <v>0</v>
      </c>
      <c r="L83" s="335"/>
    </row>
    <row r="84" spans="1:12" x14ac:dyDescent="0.2">
      <c r="A84" s="315" t="str">
        <f t="shared" si="25"/>
        <v>Viljandi Täiskasvanute Gümnaasium</v>
      </c>
      <c r="B84" s="321" t="str">
        <f t="shared" si="26"/>
        <v>55</v>
      </c>
      <c r="C84" s="321" t="str">
        <f t="shared" si="27"/>
        <v>5515</v>
      </c>
      <c r="D84" s="333" t="s">
        <v>74</v>
      </c>
      <c r="E84" s="334" t="s">
        <v>75</v>
      </c>
      <c r="F84" s="324">
        <v>6340.93</v>
      </c>
      <c r="G84" s="324">
        <v>0</v>
      </c>
      <c r="H84" s="324">
        <v>0</v>
      </c>
      <c r="I84" s="324">
        <v>0</v>
      </c>
      <c r="J84" s="324"/>
      <c r="K84" s="324">
        <f t="shared" si="28"/>
        <v>0</v>
      </c>
      <c r="L84" s="335"/>
    </row>
    <row r="85" spans="1:12" x14ac:dyDescent="0.2">
      <c r="A85" s="315" t="str">
        <f t="shared" si="25"/>
        <v>Viljandi Täiskasvanute Gümnaasium</v>
      </c>
      <c r="B85" s="321" t="str">
        <f t="shared" si="26"/>
        <v>55</v>
      </c>
      <c r="C85" s="321" t="str">
        <f t="shared" si="27"/>
        <v>5515</v>
      </c>
      <c r="D85" s="333" t="s">
        <v>76</v>
      </c>
      <c r="E85" s="334" t="s">
        <v>77</v>
      </c>
      <c r="F85" s="324">
        <v>0</v>
      </c>
      <c r="G85" s="324">
        <v>0</v>
      </c>
      <c r="H85" s="324">
        <v>0</v>
      </c>
      <c r="I85" s="324">
        <v>0</v>
      </c>
      <c r="J85" s="324"/>
      <c r="K85" s="324">
        <f t="shared" si="28"/>
        <v>0</v>
      </c>
      <c r="L85" s="335"/>
    </row>
    <row r="86" spans="1:12" x14ac:dyDescent="0.2">
      <c r="A86" s="315" t="str">
        <f t="shared" si="25"/>
        <v>Viljandi Täiskasvanute Gümnaasium</v>
      </c>
      <c r="B86" s="321" t="str">
        <f t="shared" si="26"/>
        <v>55</v>
      </c>
      <c r="C86" s="321" t="str">
        <f t="shared" si="27"/>
        <v>5516</v>
      </c>
      <c r="D86" s="322" t="s">
        <v>78</v>
      </c>
      <c r="E86" s="344" t="s">
        <v>79</v>
      </c>
      <c r="F86" s="345">
        <v>0</v>
      </c>
      <c r="G86" s="324">
        <v>0</v>
      </c>
      <c r="H86" s="324">
        <v>0</v>
      </c>
      <c r="I86" s="324">
        <v>0</v>
      </c>
      <c r="J86" s="345"/>
      <c r="K86" s="324">
        <f t="shared" si="28"/>
        <v>0</v>
      </c>
      <c r="L86" s="325"/>
    </row>
    <row r="87" spans="1:12" x14ac:dyDescent="0.2">
      <c r="A87" s="315" t="str">
        <f t="shared" si="25"/>
        <v>Viljandi Täiskasvanute Gümnaasium</v>
      </c>
      <c r="B87" s="321" t="str">
        <f t="shared" si="26"/>
        <v>55</v>
      </c>
      <c r="C87" s="321" t="str">
        <f t="shared" si="27"/>
        <v>5521</v>
      </c>
      <c r="D87" s="322" t="s">
        <v>80</v>
      </c>
      <c r="E87" s="323" t="s">
        <v>81</v>
      </c>
      <c r="F87" s="345">
        <v>0</v>
      </c>
      <c r="G87" s="324">
        <v>0</v>
      </c>
      <c r="H87" s="324">
        <v>0</v>
      </c>
      <c r="I87" s="324">
        <v>0</v>
      </c>
      <c r="J87" s="345"/>
      <c r="K87" s="324">
        <f t="shared" si="28"/>
        <v>0</v>
      </c>
      <c r="L87" s="325"/>
    </row>
    <row r="88" spans="1:12" x14ac:dyDescent="0.2">
      <c r="A88" s="315" t="str">
        <f t="shared" si="25"/>
        <v>Viljandi Täiskasvanute Gümnaasium</v>
      </c>
      <c r="B88" s="321"/>
      <c r="C88" s="321"/>
      <c r="D88" s="329" t="s">
        <v>861</v>
      </c>
      <c r="E88" s="330" t="s">
        <v>83</v>
      </c>
      <c r="F88" s="337">
        <f t="shared" ref="F88:J88" si="30">SUM(F89:F91)</f>
        <v>110.66</v>
      </c>
      <c r="G88" s="337">
        <f t="shared" si="30"/>
        <v>48.36</v>
      </c>
      <c r="H88" s="337">
        <f t="shared" si="30"/>
        <v>128.75</v>
      </c>
      <c r="I88" s="337">
        <f t="shared" si="30"/>
        <v>129.39374999999998</v>
      </c>
      <c r="J88" s="337">
        <f t="shared" si="30"/>
        <v>0</v>
      </c>
      <c r="K88" s="337">
        <f t="shared" si="28"/>
        <v>129.39374999999998</v>
      </c>
      <c r="L88" s="332"/>
    </row>
    <row r="89" spans="1:12" x14ac:dyDescent="0.2">
      <c r="A89" s="315" t="str">
        <f t="shared" si="25"/>
        <v>Viljandi Täiskasvanute Gümnaasium</v>
      </c>
      <c r="B89" s="321" t="str">
        <f t="shared" si="26"/>
        <v>55</v>
      </c>
      <c r="C89" s="321" t="str">
        <f t="shared" si="27"/>
        <v>5522</v>
      </c>
      <c r="D89" s="333" t="s">
        <v>84</v>
      </c>
      <c r="E89" s="334" t="s">
        <v>85</v>
      </c>
      <c r="F89" s="324">
        <v>0</v>
      </c>
      <c r="G89" s="324">
        <v>0</v>
      </c>
      <c r="H89" s="324">
        <v>128.75</v>
      </c>
      <c r="I89" s="324">
        <v>129.39374999999998</v>
      </c>
      <c r="J89" s="324"/>
      <c r="K89" s="324">
        <f t="shared" si="28"/>
        <v>129.39374999999998</v>
      </c>
      <c r="L89" s="335"/>
    </row>
    <row r="90" spans="1:12" x14ac:dyDescent="0.2">
      <c r="A90" s="315" t="str">
        <f t="shared" si="25"/>
        <v>Viljandi Täiskasvanute Gümnaasium</v>
      </c>
      <c r="B90" s="321" t="str">
        <f t="shared" si="26"/>
        <v>55</v>
      </c>
      <c r="C90" s="321" t="str">
        <f t="shared" si="27"/>
        <v>5522</v>
      </c>
      <c r="D90" s="333" t="s">
        <v>86</v>
      </c>
      <c r="E90" s="334" t="s">
        <v>87</v>
      </c>
      <c r="F90" s="324">
        <v>0</v>
      </c>
      <c r="G90" s="324">
        <v>0</v>
      </c>
      <c r="H90" s="324">
        <v>0</v>
      </c>
      <c r="I90" s="324">
        <v>0</v>
      </c>
      <c r="J90" s="324"/>
      <c r="K90" s="324">
        <f t="shared" si="28"/>
        <v>0</v>
      </c>
      <c r="L90" s="335"/>
    </row>
    <row r="91" spans="1:12" x14ac:dyDescent="0.2">
      <c r="A91" s="315" t="str">
        <f t="shared" si="25"/>
        <v>Viljandi Täiskasvanute Gümnaasium</v>
      </c>
      <c r="B91" s="321" t="str">
        <f t="shared" si="26"/>
        <v>55</v>
      </c>
      <c r="C91" s="321" t="str">
        <f t="shared" si="27"/>
        <v>5522</v>
      </c>
      <c r="D91" s="333" t="s">
        <v>88</v>
      </c>
      <c r="E91" s="334" t="s">
        <v>89</v>
      </c>
      <c r="F91" s="324">
        <v>110.66</v>
      </c>
      <c r="G91" s="324">
        <v>48.36</v>
      </c>
      <c r="H91" s="324">
        <v>0</v>
      </c>
      <c r="I91" s="324">
        <v>0</v>
      </c>
      <c r="J91" s="324"/>
      <c r="K91" s="324">
        <f t="shared" si="28"/>
        <v>0</v>
      </c>
      <c r="L91" s="335"/>
    </row>
    <row r="92" spans="1:12" x14ac:dyDescent="0.2">
      <c r="A92" s="315" t="str">
        <f t="shared" si="25"/>
        <v>Viljandi Täiskasvanute Gümnaasium</v>
      </c>
      <c r="B92" s="321" t="str">
        <f t="shared" si="26"/>
        <v>55</v>
      </c>
      <c r="C92" s="321" t="str">
        <f t="shared" si="27"/>
        <v>5523</v>
      </c>
      <c r="D92" s="322" t="s">
        <v>90</v>
      </c>
      <c r="E92" s="323" t="s">
        <v>91</v>
      </c>
      <c r="F92" s="324">
        <v>0</v>
      </c>
      <c r="G92" s="324">
        <v>0</v>
      </c>
      <c r="H92" s="324">
        <v>0</v>
      </c>
      <c r="I92" s="324">
        <v>0</v>
      </c>
      <c r="J92" s="324"/>
      <c r="K92" s="324">
        <f t="shared" si="28"/>
        <v>0</v>
      </c>
      <c r="L92" s="325"/>
    </row>
    <row r="93" spans="1:12" x14ac:dyDescent="0.2">
      <c r="A93" s="315" t="str">
        <f t="shared" si="25"/>
        <v>Viljandi Täiskasvanute Gümnaasium</v>
      </c>
      <c r="B93" s="321"/>
      <c r="C93" s="321"/>
      <c r="D93" s="329" t="s">
        <v>862</v>
      </c>
      <c r="E93" s="330" t="s">
        <v>93</v>
      </c>
      <c r="F93" s="337">
        <f>SUM(F94:F98)</f>
        <v>4439.68</v>
      </c>
      <c r="G93" s="337">
        <f t="shared" ref="G93:I93" si="31">SUM(G94:G98)</f>
        <v>2601.15</v>
      </c>
      <c r="H93" s="337">
        <f t="shared" si="31"/>
        <v>11119</v>
      </c>
      <c r="I93" s="337">
        <f t="shared" si="31"/>
        <v>11125.305</v>
      </c>
      <c r="J93" s="337">
        <f>SUM(J94:J98)</f>
        <v>0</v>
      </c>
      <c r="K93" s="337">
        <f t="shared" si="28"/>
        <v>11125.305</v>
      </c>
      <c r="L93" s="332"/>
    </row>
    <row r="94" spans="1:12" x14ac:dyDescent="0.2">
      <c r="A94" s="315" t="str">
        <f t="shared" si="25"/>
        <v>Viljandi Täiskasvanute Gümnaasium</v>
      </c>
      <c r="B94" s="321" t="str">
        <f t="shared" si="26"/>
        <v>55</v>
      </c>
      <c r="C94" s="321" t="str">
        <f t="shared" si="27"/>
        <v>5524</v>
      </c>
      <c r="D94" s="333" t="s">
        <v>94</v>
      </c>
      <c r="E94" s="334" t="s">
        <v>95</v>
      </c>
      <c r="F94" s="324">
        <v>0</v>
      </c>
      <c r="G94" s="324">
        <v>362.32</v>
      </c>
      <c r="H94" s="324">
        <v>0</v>
      </c>
      <c r="I94" s="324">
        <v>0</v>
      </c>
      <c r="J94" s="324"/>
      <c r="K94" s="324">
        <f t="shared" si="28"/>
        <v>0</v>
      </c>
      <c r="L94" s="335"/>
    </row>
    <row r="95" spans="1:12" x14ac:dyDescent="0.2">
      <c r="A95" s="315" t="str">
        <f t="shared" si="25"/>
        <v>Viljandi Täiskasvanute Gümnaasium</v>
      </c>
      <c r="B95" s="321" t="str">
        <f t="shared" si="26"/>
        <v>55</v>
      </c>
      <c r="C95" s="321" t="str">
        <f t="shared" si="27"/>
        <v>5524</v>
      </c>
      <c r="D95" s="333" t="s">
        <v>96</v>
      </c>
      <c r="E95" s="334" t="s">
        <v>97</v>
      </c>
      <c r="F95" s="324">
        <v>1887.7399999999998</v>
      </c>
      <c r="G95" s="324">
        <v>1818.83</v>
      </c>
      <c r="H95" s="324">
        <v>9558</v>
      </c>
      <c r="I95" s="324">
        <v>9558</v>
      </c>
      <c r="J95" s="324"/>
      <c r="K95" s="324">
        <f t="shared" si="28"/>
        <v>9558</v>
      </c>
      <c r="L95" s="335"/>
    </row>
    <row r="96" spans="1:12" x14ac:dyDescent="0.2">
      <c r="A96" s="315" t="str">
        <f t="shared" si="25"/>
        <v>Viljandi Täiskasvanute Gümnaasium</v>
      </c>
      <c r="B96" s="321" t="str">
        <f t="shared" si="26"/>
        <v>55</v>
      </c>
      <c r="C96" s="321" t="str">
        <f t="shared" si="27"/>
        <v>5524</v>
      </c>
      <c r="D96" s="333" t="s">
        <v>98</v>
      </c>
      <c r="E96" s="334" t="s">
        <v>99</v>
      </c>
      <c r="F96" s="324">
        <v>2551.94</v>
      </c>
      <c r="G96" s="324">
        <v>383.46</v>
      </c>
      <c r="H96" s="324">
        <v>1261</v>
      </c>
      <c r="I96" s="324">
        <v>1267.3049999999998</v>
      </c>
      <c r="J96" s="324"/>
      <c r="K96" s="324">
        <f t="shared" si="28"/>
        <v>1267.3049999999998</v>
      </c>
      <c r="L96" s="335"/>
    </row>
    <row r="97" spans="1:12" x14ac:dyDescent="0.2">
      <c r="A97" s="315" t="str">
        <f t="shared" si="25"/>
        <v>Viljandi Täiskasvanute Gümnaasium</v>
      </c>
      <c r="B97" s="321" t="str">
        <f t="shared" si="26"/>
        <v>55</v>
      </c>
      <c r="C97" s="321" t="str">
        <f t="shared" si="27"/>
        <v>5524</v>
      </c>
      <c r="D97" s="333" t="s">
        <v>100</v>
      </c>
      <c r="E97" s="334" t="s">
        <v>101</v>
      </c>
      <c r="F97" s="324">
        <v>0</v>
      </c>
      <c r="G97" s="324">
        <v>0</v>
      </c>
      <c r="H97" s="324">
        <v>0</v>
      </c>
      <c r="I97" s="324">
        <v>0</v>
      </c>
      <c r="J97" s="324"/>
      <c r="K97" s="324">
        <f t="shared" si="28"/>
        <v>0</v>
      </c>
      <c r="L97" s="335"/>
    </row>
    <row r="98" spans="1:12" x14ac:dyDescent="0.2">
      <c r="A98" s="315" t="str">
        <f t="shared" si="25"/>
        <v>Viljandi Täiskasvanute Gümnaasium</v>
      </c>
      <c r="B98" s="321" t="str">
        <f t="shared" si="26"/>
        <v>55</v>
      </c>
      <c r="C98" s="321" t="str">
        <f t="shared" si="27"/>
        <v>5524</v>
      </c>
      <c r="D98" s="333" t="s">
        <v>102</v>
      </c>
      <c r="E98" s="334" t="s">
        <v>103</v>
      </c>
      <c r="F98" s="324">
        <v>0</v>
      </c>
      <c r="G98" s="324">
        <v>36.54</v>
      </c>
      <c r="H98" s="324">
        <v>300</v>
      </c>
      <c r="I98" s="324">
        <v>300</v>
      </c>
      <c r="J98" s="324"/>
      <c r="K98" s="324">
        <f t="shared" si="28"/>
        <v>300</v>
      </c>
      <c r="L98" s="335"/>
    </row>
    <row r="99" spans="1:12" x14ac:dyDescent="0.2">
      <c r="A99" s="315" t="str">
        <f t="shared" si="25"/>
        <v>Viljandi Täiskasvanute Gümnaasium</v>
      </c>
      <c r="B99" s="321" t="str">
        <f t="shared" si="26"/>
        <v>55</v>
      </c>
      <c r="C99" s="321" t="str">
        <f t="shared" si="27"/>
        <v>5525</v>
      </c>
      <c r="D99" s="322" t="s">
        <v>104</v>
      </c>
      <c r="E99" s="323" t="s">
        <v>844</v>
      </c>
      <c r="F99" s="345">
        <v>0</v>
      </c>
      <c r="G99" s="345">
        <v>0</v>
      </c>
      <c r="H99" s="345">
        <v>139</v>
      </c>
      <c r="I99" s="345">
        <v>0</v>
      </c>
      <c r="J99" s="345"/>
      <c r="K99" s="345">
        <f t="shared" si="28"/>
        <v>0</v>
      </c>
      <c r="L99" s="576"/>
    </row>
    <row r="100" spans="1:12" x14ac:dyDescent="0.2">
      <c r="A100" s="315"/>
      <c r="B100" s="321"/>
      <c r="C100" s="321"/>
      <c r="D100" s="329" t="s">
        <v>259</v>
      </c>
      <c r="E100" s="330" t="s">
        <v>1616</v>
      </c>
      <c r="F100" s="337">
        <f>SUM(F101:F102)</f>
        <v>0</v>
      </c>
      <c r="G100" s="337">
        <f t="shared" ref="G100:I100" si="32">SUM(G101:G102)</f>
        <v>0</v>
      </c>
      <c r="H100" s="337">
        <f t="shared" si="32"/>
        <v>0</v>
      </c>
      <c r="I100" s="337">
        <f t="shared" si="32"/>
        <v>0</v>
      </c>
      <c r="J100" s="337">
        <f>SUM(J101:J102)</f>
        <v>0</v>
      </c>
      <c r="K100" s="337">
        <f t="shared" ref="K100" si="33">SUM(K101:K102)</f>
        <v>0</v>
      </c>
      <c r="L100" s="576"/>
    </row>
    <row r="101" spans="1:12" x14ac:dyDescent="0.2">
      <c r="A101" s="315" t="str">
        <f t="shared" si="25"/>
        <v>Viljandi Täiskasvanute Gümnaasium</v>
      </c>
      <c r="B101" s="321" t="str">
        <f t="shared" si="26"/>
        <v>55</v>
      </c>
      <c r="C101" s="321" t="str">
        <f t="shared" si="27"/>
        <v>5526</v>
      </c>
      <c r="D101" s="627" t="s">
        <v>106</v>
      </c>
      <c r="E101" s="336" t="s">
        <v>107</v>
      </c>
      <c r="F101" s="324">
        <v>0</v>
      </c>
      <c r="G101" s="324">
        <v>0</v>
      </c>
      <c r="H101" s="324">
        <v>0</v>
      </c>
      <c r="I101" s="324">
        <v>0</v>
      </c>
      <c r="J101" s="324"/>
      <c r="K101" s="324">
        <f t="shared" si="28"/>
        <v>0</v>
      </c>
      <c r="L101" s="576"/>
    </row>
    <row r="102" spans="1:12" x14ac:dyDescent="0.2">
      <c r="A102" s="315"/>
      <c r="B102" s="321"/>
      <c r="C102" s="321"/>
      <c r="D102" s="627" t="s">
        <v>1617</v>
      </c>
      <c r="E102" s="336" t="s">
        <v>1657</v>
      </c>
      <c r="F102" s="324">
        <v>0</v>
      </c>
      <c r="G102" s="324">
        <v>0</v>
      </c>
      <c r="H102" s="324">
        <v>0</v>
      </c>
      <c r="I102" s="324">
        <v>0</v>
      </c>
      <c r="J102" s="324"/>
      <c r="K102" s="324">
        <f t="shared" si="28"/>
        <v>0</v>
      </c>
      <c r="L102" s="576"/>
    </row>
    <row r="103" spans="1:12" x14ac:dyDescent="0.2">
      <c r="A103" s="315" t="str">
        <f t="shared" si="25"/>
        <v>Viljandi Täiskasvanute Gümnaasium</v>
      </c>
      <c r="B103" s="321" t="str">
        <f t="shared" si="26"/>
        <v>55</v>
      </c>
      <c r="C103" s="321" t="str">
        <f t="shared" si="27"/>
        <v>5539</v>
      </c>
      <c r="D103" s="322" t="s">
        <v>108</v>
      </c>
      <c r="E103" s="323" t="s">
        <v>845</v>
      </c>
      <c r="F103" s="345">
        <v>0</v>
      </c>
      <c r="G103" s="345">
        <v>0</v>
      </c>
      <c r="H103" s="345">
        <v>0</v>
      </c>
      <c r="I103" s="345">
        <v>0</v>
      </c>
      <c r="J103" s="345"/>
      <c r="K103" s="345">
        <f t="shared" si="28"/>
        <v>0</v>
      </c>
      <c r="L103" s="576"/>
    </row>
    <row r="104" spans="1:12" x14ac:dyDescent="0.2">
      <c r="A104" s="315" t="str">
        <f t="shared" si="25"/>
        <v>Viljandi Täiskasvanute Gümnaasium</v>
      </c>
      <c r="B104" s="321" t="str">
        <f t="shared" si="26"/>
        <v>55</v>
      </c>
      <c r="C104" s="321" t="str">
        <f t="shared" si="27"/>
        <v>5540</v>
      </c>
      <c r="D104" s="322" t="s">
        <v>110</v>
      </c>
      <c r="E104" s="323" t="s">
        <v>111</v>
      </c>
      <c r="F104" s="345">
        <v>0</v>
      </c>
      <c r="G104" s="345">
        <v>0</v>
      </c>
      <c r="H104" s="345">
        <v>0</v>
      </c>
      <c r="I104" s="345">
        <v>0</v>
      </c>
      <c r="J104" s="345"/>
      <c r="K104" s="345">
        <f t="shared" si="28"/>
        <v>0</v>
      </c>
      <c r="L104" s="576"/>
    </row>
    <row r="105" spans="1:12" ht="13.5" x14ac:dyDescent="0.25">
      <c r="A105" s="315" t="str">
        <f t="shared" si="25"/>
        <v>Viljandi Täiskasvanute Gümnaasium</v>
      </c>
      <c r="B105" s="321"/>
      <c r="C105" s="321"/>
      <c r="D105" s="326" t="s">
        <v>189</v>
      </c>
      <c r="E105" s="327" t="s">
        <v>188</v>
      </c>
      <c r="F105" s="319">
        <f>F106+F107</f>
        <v>0</v>
      </c>
      <c r="G105" s="319">
        <f t="shared" ref="G105:I105" si="34">G106+G107</f>
        <v>0</v>
      </c>
      <c r="H105" s="319">
        <f t="shared" si="34"/>
        <v>0</v>
      </c>
      <c r="I105" s="319">
        <f t="shared" si="34"/>
        <v>0</v>
      </c>
      <c r="J105" s="319">
        <f>J106+J107</f>
        <v>0</v>
      </c>
      <c r="K105" s="337">
        <f t="shared" si="28"/>
        <v>0</v>
      </c>
      <c r="L105" s="577"/>
    </row>
    <row r="106" spans="1:12" x14ac:dyDescent="0.2">
      <c r="A106" s="315" t="str">
        <f t="shared" si="25"/>
        <v>Viljandi Täiskasvanute Gümnaasium</v>
      </c>
      <c r="B106" s="321" t="str">
        <f t="shared" si="26"/>
        <v>60</v>
      </c>
      <c r="C106" s="321" t="str">
        <f t="shared" si="27"/>
        <v>6011</v>
      </c>
      <c r="D106" s="322" t="s">
        <v>112</v>
      </c>
      <c r="E106" s="323" t="s">
        <v>113</v>
      </c>
      <c r="F106" s="345">
        <v>0</v>
      </c>
      <c r="G106" s="324">
        <v>0</v>
      </c>
      <c r="H106" s="324">
        <v>0</v>
      </c>
      <c r="I106" s="324">
        <v>0</v>
      </c>
      <c r="J106" s="345"/>
      <c r="K106" s="324">
        <f t="shared" si="28"/>
        <v>0</v>
      </c>
      <c r="L106" s="576"/>
    </row>
    <row r="107" spans="1:12" x14ac:dyDescent="0.2">
      <c r="A107" s="315" t="str">
        <f t="shared" si="25"/>
        <v>Viljandi Täiskasvanute Gümnaasium</v>
      </c>
      <c r="B107" s="321" t="str">
        <f t="shared" si="26"/>
        <v>65</v>
      </c>
      <c r="C107" s="321" t="str">
        <f t="shared" si="27"/>
        <v>6502</v>
      </c>
      <c r="D107" s="322" t="s">
        <v>114</v>
      </c>
      <c r="E107" s="323" t="s">
        <v>115</v>
      </c>
      <c r="F107" s="345">
        <v>0</v>
      </c>
      <c r="G107" s="324">
        <v>0</v>
      </c>
      <c r="H107" s="324">
        <v>0</v>
      </c>
      <c r="I107" s="324">
        <v>0</v>
      </c>
      <c r="J107" s="345"/>
      <c r="K107" s="324">
        <f t="shared" si="28"/>
        <v>0</v>
      </c>
      <c r="L107" s="576"/>
    </row>
    <row r="108" spans="1:12" ht="13.5" x14ac:dyDescent="0.25">
      <c r="A108" s="315" t="str">
        <f t="shared" si="25"/>
        <v>Viljandi Täiskasvanute Gümnaasium</v>
      </c>
      <c r="B108" s="321"/>
      <c r="C108" s="321"/>
      <c r="D108" s="326" t="s">
        <v>181</v>
      </c>
      <c r="E108" s="346" t="s">
        <v>179</v>
      </c>
      <c r="F108" s="319">
        <f>F109+F110+F111</f>
        <v>0</v>
      </c>
      <c r="G108" s="319">
        <f t="shared" ref="G108:I108" si="35">G109+G110+G111</f>
        <v>0</v>
      </c>
      <c r="H108" s="319">
        <f t="shared" si="35"/>
        <v>0</v>
      </c>
      <c r="I108" s="319">
        <f t="shared" si="35"/>
        <v>0</v>
      </c>
      <c r="J108" s="319">
        <f>J109+J110+J111</f>
        <v>0</v>
      </c>
      <c r="K108" s="337">
        <f t="shared" si="28"/>
        <v>0</v>
      </c>
      <c r="L108" s="578"/>
    </row>
    <row r="109" spans="1:12" x14ac:dyDescent="0.2">
      <c r="A109" s="315" t="str">
        <f t="shared" si="25"/>
        <v>Viljandi Täiskasvanute Gümnaasium</v>
      </c>
      <c r="B109" s="321" t="str">
        <f t="shared" si="26"/>
        <v>15</v>
      </c>
      <c r="C109" s="321" t="str">
        <f t="shared" si="27"/>
        <v>1551</v>
      </c>
      <c r="D109" s="322" t="s">
        <v>116</v>
      </c>
      <c r="E109" s="323" t="s">
        <v>117</v>
      </c>
      <c r="F109" s="324">
        <v>0</v>
      </c>
      <c r="G109" s="324">
        <v>0</v>
      </c>
      <c r="H109" s="324">
        <v>0</v>
      </c>
      <c r="I109" s="324">
        <v>0</v>
      </c>
      <c r="J109" s="324"/>
      <c r="K109" s="324">
        <f t="shared" si="28"/>
        <v>0</v>
      </c>
      <c r="L109" s="576"/>
    </row>
    <row r="110" spans="1:12" x14ac:dyDescent="0.2">
      <c r="A110" s="315" t="str">
        <f t="shared" si="25"/>
        <v>Viljandi Täiskasvanute Gümnaasium</v>
      </c>
      <c r="B110" s="321" t="str">
        <f t="shared" si="26"/>
        <v>15</v>
      </c>
      <c r="C110" s="321" t="str">
        <f t="shared" si="27"/>
        <v>1554</v>
      </c>
      <c r="D110" s="322" t="s">
        <v>118</v>
      </c>
      <c r="E110" s="323" t="s">
        <v>119</v>
      </c>
      <c r="F110" s="324">
        <v>0</v>
      </c>
      <c r="G110" s="324">
        <v>0</v>
      </c>
      <c r="H110" s="324">
        <v>0</v>
      </c>
      <c r="I110" s="324">
        <v>0</v>
      </c>
      <c r="J110" s="324"/>
      <c r="K110" s="324">
        <f t="shared" si="28"/>
        <v>0</v>
      </c>
      <c r="L110" s="576"/>
    </row>
    <row r="111" spans="1:12" x14ac:dyDescent="0.2">
      <c r="A111" s="315" t="str">
        <f t="shared" si="25"/>
        <v>Viljandi Täiskasvanute Gümnaasium</v>
      </c>
      <c r="B111" s="321" t="str">
        <f t="shared" si="26"/>
        <v>15</v>
      </c>
      <c r="C111" s="321" t="str">
        <f t="shared" si="27"/>
        <v>1555</v>
      </c>
      <c r="D111" s="322" t="s">
        <v>120</v>
      </c>
      <c r="E111" s="323" t="s">
        <v>125</v>
      </c>
      <c r="F111" s="324">
        <v>0</v>
      </c>
      <c r="G111" s="324">
        <v>0</v>
      </c>
      <c r="H111" s="324">
        <v>0</v>
      </c>
      <c r="I111" s="324">
        <v>0</v>
      </c>
      <c r="J111" s="324"/>
      <c r="K111" s="324">
        <f t="shared" si="28"/>
        <v>0</v>
      </c>
      <c r="L111" s="576"/>
    </row>
    <row r="112" spans="1:12" ht="13.5" x14ac:dyDescent="0.25">
      <c r="A112" s="315" t="str">
        <f t="shared" si="25"/>
        <v>Viljandi Täiskasvanute Gümnaasium</v>
      </c>
      <c r="B112" s="321" t="str">
        <f t="shared" si="26"/>
        <v/>
      </c>
      <c r="C112" s="321" t="str">
        <f t="shared" si="27"/>
        <v/>
      </c>
      <c r="D112" s="347"/>
      <c r="E112" s="327" t="s">
        <v>182</v>
      </c>
      <c r="F112" s="319">
        <f>F113</f>
        <v>0</v>
      </c>
      <c r="G112" s="319">
        <f t="shared" ref="G112:I112" si="36">G113</f>
        <v>0</v>
      </c>
      <c r="H112" s="319">
        <f t="shared" si="36"/>
        <v>0</v>
      </c>
      <c r="I112" s="319">
        <f t="shared" si="36"/>
        <v>0</v>
      </c>
      <c r="J112" s="319">
        <f>J113</f>
        <v>0</v>
      </c>
      <c r="K112" s="337">
        <f t="shared" si="28"/>
        <v>0</v>
      </c>
      <c r="L112" s="577"/>
    </row>
    <row r="113" spans="1:12" x14ac:dyDescent="0.2">
      <c r="A113" s="315" t="str">
        <f t="shared" si="25"/>
        <v>Viljandi Täiskasvanute Gümnaasium</v>
      </c>
      <c r="B113" s="321" t="str">
        <f t="shared" si="26"/>
        <v>20</v>
      </c>
      <c r="C113" s="321" t="str">
        <f t="shared" si="27"/>
        <v>2082</v>
      </c>
      <c r="D113" s="322" t="s">
        <v>988</v>
      </c>
      <c r="E113" s="323" t="s">
        <v>127</v>
      </c>
      <c r="F113" s="324">
        <v>0</v>
      </c>
      <c r="G113" s="324">
        <v>0</v>
      </c>
      <c r="H113" s="324">
        <v>0</v>
      </c>
      <c r="I113" s="324">
        <v>0</v>
      </c>
      <c r="J113" s="324"/>
      <c r="K113" s="324">
        <f t="shared" si="28"/>
        <v>0</v>
      </c>
      <c r="L113" s="576"/>
    </row>
    <row r="114" spans="1:12" x14ac:dyDescent="0.2">
      <c r="A114" s="315" t="str">
        <f t="shared" si="25"/>
        <v>Viljandi Täiskasvanute Gümnaasium</v>
      </c>
      <c r="B114" s="321" t="str">
        <f t="shared" si="26"/>
        <v/>
      </c>
      <c r="C114" s="321" t="str">
        <f t="shared" si="27"/>
        <v/>
      </c>
      <c r="D114" s="348"/>
      <c r="E114" s="349" t="s">
        <v>128</v>
      </c>
      <c r="F114" s="350">
        <f>F4+F5+F6+F7+F8+F10+F17+F18+F19+F20+F21+F22+F26+F31+F41+F44+F48+F59+F65+F72+F79+F86+F87+F88+F92+F93+F99+F100+F103+F104+F106+F107+F108+F112</f>
        <v>222831.79</v>
      </c>
      <c r="G114" s="350">
        <f t="shared" ref="G114:I114" si="37">G4+G5+G6+G7+G8+G10+G17+G18+G19+G20+G21+G22+G26+G31+G41+G44+G48+G59+G65+G72+G79+G86+G87+G88+G92+G93+G99+G100+G103+G104+G106+G107+G108+G112</f>
        <v>221430.16</v>
      </c>
      <c r="H114" s="350">
        <f t="shared" si="37"/>
        <v>248443.28999999998</v>
      </c>
      <c r="I114" s="350">
        <f t="shared" si="37"/>
        <v>229377.97689999998</v>
      </c>
      <c r="J114" s="350">
        <f>J4+J10+J17+J18+J19+J20+J21+J22+J26+J31+J41+J44+J48+J59+J65+J72+J79+J86+J87+J88+J92+J93+J99+J101+J103+J104+J106+J107+J110+J111+J112</f>
        <v>0</v>
      </c>
      <c r="K114" s="350">
        <f t="shared" ref="K114:K152" si="38">+I114+J114</f>
        <v>229377.97689999998</v>
      </c>
      <c r="L114" s="351"/>
    </row>
    <row r="115" spans="1:12" x14ac:dyDescent="0.2">
      <c r="A115" s="315" t="str">
        <f t="shared" si="25"/>
        <v>Viljandi Täiskasvanute Gümnaasium</v>
      </c>
      <c r="B115" s="321" t="str">
        <f t="shared" si="26"/>
        <v/>
      </c>
      <c r="C115" s="321" t="str">
        <f t="shared" si="27"/>
        <v/>
      </c>
      <c r="D115" s="348"/>
      <c r="E115" s="349"/>
      <c r="F115" s="349"/>
      <c r="G115" s="349"/>
      <c r="H115" s="349"/>
      <c r="I115" s="349"/>
      <c r="J115" s="349"/>
      <c r="K115" s="349"/>
      <c r="L115" s="351"/>
    </row>
    <row r="116" spans="1:12" x14ac:dyDescent="0.2">
      <c r="A116" s="315" t="str">
        <f t="shared" si="25"/>
        <v>Viljandi Täiskasvanute Gümnaasium</v>
      </c>
      <c r="B116" s="321" t="str">
        <f t="shared" si="26"/>
        <v/>
      </c>
      <c r="C116" s="321" t="str">
        <f t="shared" si="27"/>
        <v/>
      </c>
      <c r="D116" s="348"/>
      <c r="E116" s="349"/>
      <c r="F116" s="349"/>
      <c r="G116" s="349"/>
      <c r="H116" s="349"/>
      <c r="I116" s="349"/>
      <c r="J116" s="349"/>
      <c r="K116" s="349"/>
      <c r="L116" s="351"/>
    </row>
    <row r="117" spans="1:12" x14ac:dyDescent="0.2">
      <c r="A117" s="315" t="str">
        <f t="shared" si="25"/>
        <v>Viljandi Täiskasvanute Gümnaasium</v>
      </c>
      <c r="B117" s="321" t="str">
        <f t="shared" si="26"/>
        <v/>
      </c>
      <c r="C117" s="321" t="str">
        <f t="shared" si="27"/>
        <v/>
      </c>
      <c r="D117" s="352"/>
      <c r="E117" s="330" t="s">
        <v>129</v>
      </c>
      <c r="F117" s="353">
        <f>F118+F144+F151</f>
        <v>17561.490000000002</v>
      </c>
      <c r="G117" s="353">
        <f t="shared" ref="G117:I117" si="39">G118+G144+G151</f>
        <v>150</v>
      </c>
      <c r="H117" s="353">
        <f t="shared" si="39"/>
        <v>240</v>
      </c>
      <c r="I117" s="353">
        <f t="shared" si="39"/>
        <v>240</v>
      </c>
      <c r="J117" s="353">
        <f>J118+J144+J151</f>
        <v>0</v>
      </c>
      <c r="K117" s="353">
        <f t="shared" si="38"/>
        <v>240</v>
      </c>
      <c r="L117" s="332"/>
    </row>
    <row r="118" spans="1:12" x14ac:dyDescent="0.2">
      <c r="A118" s="315" t="str">
        <f t="shared" si="25"/>
        <v>Viljandi Täiskasvanute Gümnaasium</v>
      </c>
      <c r="B118" s="321"/>
      <c r="C118" s="321"/>
      <c r="D118" s="352" t="s">
        <v>156</v>
      </c>
      <c r="E118" s="354" t="s">
        <v>130</v>
      </c>
      <c r="F118" s="355">
        <f>SUM(F119:F143)</f>
        <v>0</v>
      </c>
      <c r="G118" s="355">
        <f t="shared" ref="G118:I118" si="40">SUM(G119:G143)</f>
        <v>150</v>
      </c>
      <c r="H118" s="355">
        <f t="shared" si="40"/>
        <v>240</v>
      </c>
      <c r="I118" s="355">
        <f t="shared" si="40"/>
        <v>240</v>
      </c>
      <c r="J118" s="355">
        <f>SUM(J119:J143)</f>
        <v>0</v>
      </c>
      <c r="K118" s="355">
        <f t="shared" si="38"/>
        <v>240</v>
      </c>
      <c r="L118" s="356"/>
    </row>
    <row r="119" spans="1:12" x14ac:dyDescent="0.2">
      <c r="A119" s="315" t="str">
        <f t="shared" si="25"/>
        <v>Viljandi Täiskasvanute Gümnaasium</v>
      </c>
      <c r="B119" s="321" t="str">
        <f t="shared" si="26"/>
        <v>32</v>
      </c>
      <c r="C119" s="321" t="str">
        <f t="shared" si="27"/>
        <v>3220</v>
      </c>
      <c r="D119" s="333" t="s">
        <v>1589</v>
      </c>
      <c r="E119" s="334" t="s">
        <v>166</v>
      </c>
      <c r="F119" s="324">
        <v>0</v>
      </c>
      <c r="G119" s="324">
        <v>0</v>
      </c>
      <c r="H119" s="324">
        <v>0</v>
      </c>
      <c r="I119" s="324">
        <v>0</v>
      </c>
      <c r="J119" s="324"/>
      <c r="K119" s="324">
        <f t="shared" si="38"/>
        <v>0</v>
      </c>
      <c r="L119" s="335"/>
    </row>
    <row r="120" spans="1:12" x14ac:dyDescent="0.2">
      <c r="A120" s="315" t="str">
        <f t="shared" si="25"/>
        <v>Viljandi Täiskasvanute Gümnaasium</v>
      </c>
      <c r="B120" s="321" t="str">
        <f t="shared" si="26"/>
        <v>32</v>
      </c>
      <c r="C120" s="321" t="str">
        <f t="shared" si="27"/>
        <v>3220</v>
      </c>
      <c r="D120" s="333" t="s">
        <v>1590</v>
      </c>
      <c r="E120" s="334" t="s">
        <v>838</v>
      </c>
      <c r="F120" s="324">
        <v>0</v>
      </c>
      <c r="G120" s="324">
        <v>0</v>
      </c>
      <c r="H120" s="324">
        <v>0</v>
      </c>
      <c r="I120" s="324">
        <v>0</v>
      </c>
      <c r="J120" s="324"/>
      <c r="K120" s="324">
        <f t="shared" si="38"/>
        <v>0</v>
      </c>
      <c r="L120" s="335"/>
    </row>
    <row r="121" spans="1:12" x14ac:dyDescent="0.2">
      <c r="A121" s="315" t="str">
        <f t="shared" si="25"/>
        <v>Viljandi Täiskasvanute Gümnaasium</v>
      </c>
      <c r="B121" s="321" t="str">
        <f t="shared" si="26"/>
        <v>32</v>
      </c>
      <c r="C121" s="321" t="str">
        <f t="shared" si="27"/>
        <v>3220</v>
      </c>
      <c r="D121" s="333" t="s">
        <v>1591</v>
      </c>
      <c r="E121" s="334" t="s">
        <v>839</v>
      </c>
      <c r="F121" s="324">
        <v>0</v>
      </c>
      <c r="G121" s="324">
        <v>0</v>
      </c>
      <c r="H121" s="324">
        <v>0</v>
      </c>
      <c r="I121" s="324">
        <v>0</v>
      </c>
      <c r="J121" s="324"/>
      <c r="K121" s="324">
        <f t="shared" si="38"/>
        <v>0</v>
      </c>
      <c r="L121" s="335"/>
    </row>
    <row r="122" spans="1:12" x14ac:dyDescent="0.2">
      <c r="A122" s="315" t="str">
        <f t="shared" si="25"/>
        <v>Viljandi Täiskasvanute Gümnaasium</v>
      </c>
      <c r="B122" s="321" t="str">
        <f t="shared" si="26"/>
        <v>32</v>
      </c>
      <c r="C122" s="321" t="str">
        <f t="shared" si="27"/>
        <v>3220</v>
      </c>
      <c r="D122" s="333" t="s">
        <v>1592</v>
      </c>
      <c r="E122" s="334" t="s">
        <v>840</v>
      </c>
      <c r="F122" s="324">
        <v>0</v>
      </c>
      <c r="G122" s="324">
        <v>0</v>
      </c>
      <c r="H122" s="324">
        <v>0</v>
      </c>
      <c r="I122" s="324">
        <v>0</v>
      </c>
      <c r="J122" s="324"/>
      <c r="K122" s="324">
        <f t="shared" si="38"/>
        <v>0</v>
      </c>
      <c r="L122" s="335"/>
    </row>
    <row r="123" spans="1:12" x14ac:dyDescent="0.2">
      <c r="A123" s="315" t="str">
        <f t="shared" si="25"/>
        <v>Viljandi Täiskasvanute Gümnaasium</v>
      </c>
      <c r="B123" s="321" t="str">
        <f t="shared" si="26"/>
        <v>32</v>
      </c>
      <c r="C123" s="321" t="str">
        <f t="shared" si="27"/>
        <v>3220</v>
      </c>
      <c r="D123" s="333" t="s">
        <v>1593</v>
      </c>
      <c r="E123" s="334" t="s">
        <v>841</v>
      </c>
      <c r="F123" s="324">
        <v>0</v>
      </c>
      <c r="G123" s="324">
        <v>0</v>
      </c>
      <c r="H123" s="324">
        <v>0</v>
      </c>
      <c r="I123" s="324">
        <v>0</v>
      </c>
      <c r="J123" s="324"/>
      <c r="K123" s="324">
        <f t="shared" si="38"/>
        <v>0</v>
      </c>
      <c r="L123" s="335"/>
    </row>
    <row r="124" spans="1:12" x14ac:dyDescent="0.2">
      <c r="A124" s="315" t="str">
        <f t="shared" si="25"/>
        <v>Viljandi Täiskasvanute Gümnaasium</v>
      </c>
      <c r="B124" s="321" t="str">
        <f t="shared" si="26"/>
        <v>32</v>
      </c>
      <c r="C124" s="321" t="str">
        <f t="shared" si="27"/>
        <v>3220</v>
      </c>
      <c r="D124" s="333" t="s">
        <v>1594</v>
      </c>
      <c r="E124" s="334" t="s">
        <v>842</v>
      </c>
      <c r="F124" s="324">
        <v>0</v>
      </c>
      <c r="G124" s="324">
        <v>150</v>
      </c>
      <c r="H124" s="324">
        <v>240</v>
      </c>
      <c r="I124" s="324">
        <v>240</v>
      </c>
      <c r="J124" s="324"/>
      <c r="K124" s="324">
        <f t="shared" si="38"/>
        <v>240</v>
      </c>
      <c r="L124" s="335"/>
    </row>
    <row r="125" spans="1:12" x14ac:dyDescent="0.2">
      <c r="A125" s="315" t="str">
        <f t="shared" si="25"/>
        <v>Viljandi Täiskasvanute Gümnaasium</v>
      </c>
      <c r="B125" s="321" t="str">
        <f t="shared" si="26"/>
        <v>32</v>
      </c>
      <c r="C125" s="321" t="str">
        <f t="shared" si="27"/>
        <v>3220</v>
      </c>
      <c r="D125" s="333" t="s">
        <v>1595</v>
      </c>
      <c r="E125" s="334" t="s">
        <v>843</v>
      </c>
      <c r="F125" s="324">
        <v>0</v>
      </c>
      <c r="G125" s="324">
        <v>0</v>
      </c>
      <c r="H125" s="324">
        <v>0</v>
      </c>
      <c r="I125" s="324">
        <v>0</v>
      </c>
      <c r="J125" s="324"/>
      <c r="K125" s="324">
        <f t="shared" si="38"/>
        <v>0</v>
      </c>
      <c r="L125" s="335"/>
    </row>
    <row r="126" spans="1:12" x14ac:dyDescent="0.2">
      <c r="A126" s="315" t="str">
        <f t="shared" si="25"/>
        <v>Viljandi Täiskasvanute Gümnaasium</v>
      </c>
      <c r="B126" s="321" t="str">
        <f t="shared" si="26"/>
        <v>32</v>
      </c>
      <c r="C126" s="321" t="str">
        <f t="shared" si="27"/>
        <v>3221</v>
      </c>
      <c r="D126" s="333" t="s">
        <v>1609</v>
      </c>
      <c r="E126" s="334" t="s">
        <v>969</v>
      </c>
      <c r="F126" s="324">
        <v>0</v>
      </c>
      <c r="G126" s="324">
        <v>0</v>
      </c>
      <c r="H126" s="324">
        <v>0</v>
      </c>
      <c r="I126" s="324">
        <v>0</v>
      </c>
      <c r="J126" s="324"/>
      <c r="K126" s="324">
        <f t="shared" si="38"/>
        <v>0</v>
      </c>
      <c r="L126" s="335"/>
    </row>
    <row r="127" spans="1:12" x14ac:dyDescent="0.2">
      <c r="A127" s="315" t="str">
        <f t="shared" si="25"/>
        <v>Viljandi Täiskasvanute Gümnaasium</v>
      </c>
      <c r="B127" s="321" t="str">
        <f t="shared" si="26"/>
        <v>32</v>
      </c>
      <c r="C127" s="321" t="str">
        <f t="shared" si="27"/>
        <v>3221</v>
      </c>
      <c r="D127" s="333" t="s">
        <v>1610</v>
      </c>
      <c r="E127" s="334" t="s">
        <v>970</v>
      </c>
      <c r="F127" s="324">
        <v>0</v>
      </c>
      <c r="G127" s="324">
        <v>0</v>
      </c>
      <c r="H127" s="324">
        <v>0</v>
      </c>
      <c r="I127" s="324">
        <v>0</v>
      </c>
      <c r="J127" s="324"/>
      <c r="K127" s="324">
        <f t="shared" si="38"/>
        <v>0</v>
      </c>
      <c r="L127" s="335"/>
    </row>
    <row r="128" spans="1:12" x14ac:dyDescent="0.2">
      <c r="A128" s="315" t="str">
        <f t="shared" si="25"/>
        <v>Viljandi Täiskasvanute Gümnaasium</v>
      </c>
      <c r="B128" s="321" t="str">
        <f t="shared" si="26"/>
        <v>32</v>
      </c>
      <c r="C128" s="321" t="str">
        <f t="shared" si="27"/>
        <v>3221</v>
      </c>
      <c r="D128" s="333" t="s">
        <v>1611</v>
      </c>
      <c r="E128" s="334" t="s">
        <v>971</v>
      </c>
      <c r="F128" s="324">
        <v>0</v>
      </c>
      <c r="G128" s="324">
        <v>0</v>
      </c>
      <c r="H128" s="324">
        <v>0</v>
      </c>
      <c r="I128" s="324">
        <v>0</v>
      </c>
      <c r="J128" s="324"/>
      <c r="K128" s="324">
        <f t="shared" si="38"/>
        <v>0</v>
      </c>
      <c r="L128" s="335"/>
    </row>
    <row r="129" spans="1:12" x14ac:dyDescent="0.2">
      <c r="A129" s="315" t="str">
        <f t="shared" si="25"/>
        <v>Viljandi Täiskasvanute Gümnaasium</v>
      </c>
      <c r="B129" s="321" t="str">
        <f t="shared" si="26"/>
        <v>32</v>
      </c>
      <c r="C129" s="321" t="str">
        <f t="shared" si="27"/>
        <v>3221</v>
      </c>
      <c r="D129" s="333" t="s">
        <v>1603</v>
      </c>
      <c r="E129" s="334" t="s">
        <v>972</v>
      </c>
      <c r="F129" s="324">
        <v>0</v>
      </c>
      <c r="G129" s="324">
        <v>0</v>
      </c>
      <c r="H129" s="324">
        <v>0</v>
      </c>
      <c r="I129" s="324">
        <v>0</v>
      </c>
      <c r="J129" s="324"/>
      <c r="K129" s="324">
        <f t="shared" si="38"/>
        <v>0</v>
      </c>
      <c r="L129" s="335"/>
    </row>
    <row r="130" spans="1:12" x14ac:dyDescent="0.2">
      <c r="A130" s="315" t="str">
        <f t="shared" si="25"/>
        <v>Viljandi Täiskasvanute Gümnaasium</v>
      </c>
      <c r="B130" s="321" t="str">
        <f t="shared" si="26"/>
        <v>32</v>
      </c>
      <c r="C130" s="321" t="str">
        <f t="shared" si="27"/>
        <v>3221</v>
      </c>
      <c r="D130" s="333" t="s">
        <v>1612</v>
      </c>
      <c r="E130" s="334" t="s">
        <v>973</v>
      </c>
      <c r="F130" s="324">
        <v>0</v>
      </c>
      <c r="G130" s="324">
        <v>0</v>
      </c>
      <c r="H130" s="324">
        <v>0</v>
      </c>
      <c r="I130" s="324">
        <v>0</v>
      </c>
      <c r="J130" s="324"/>
      <c r="K130" s="324">
        <f t="shared" si="38"/>
        <v>0</v>
      </c>
      <c r="L130" s="335"/>
    </row>
    <row r="131" spans="1:12" x14ac:dyDescent="0.2">
      <c r="A131" s="315" t="str">
        <f t="shared" si="25"/>
        <v>Viljandi Täiskasvanute Gümnaasium</v>
      </c>
      <c r="B131" s="321" t="str">
        <f t="shared" si="26"/>
        <v>32</v>
      </c>
      <c r="C131" s="321" t="str">
        <f t="shared" si="27"/>
        <v>3221</v>
      </c>
      <c r="D131" s="333" t="s">
        <v>1613</v>
      </c>
      <c r="E131" s="334" t="s">
        <v>974</v>
      </c>
      <c r="F131" s="324">
        <v>0</v>
      </c>
      <c r="G131" s="324">
        <v>0</v>
      </c>
      <c r="H131" s="324">
        <v>0</v>
      </c>
      <c r="I131" s="324">
        <v>0</v>
      </c>
      <c r="J131" s="324"/>
      <c r="K131" s="324">
        <f t="shared" si="38"/>
        <v>0</v>
      </c>
      <c r="L131" s="335"/>
    </row>
    <row r="132" spans="1:12" x14ac:dyDescent="0.2">
      <c r="A132" s="315" t="str">
        <f t="shared" si="25"/>
        <v>Viljandi Täiskasvanute Gümnaasium</v>
      </c>
      <c r="B132" s="321" t="str">
        <f t="shared" si="26"/>
        <v>32</v>
      </c>
      <c r="C132" s="321" t="str">
        <f t="shared" si="27"/>
        <v>3221</v>
      </c>
      <c r="D132" s="333" t="s">
        <v>1614</v>
      </c>
      <c r="E132" s="334" t="s">
        <v>975</v>
      </c>
      <c r="F132" s="324">
        <v>0</v>
      </c>
      <c r="G132" s="324">
        <v>0</v>
      </c>
      <c r="H132" s="324">
        <v>0</v>
      </c>
      <c r="I132" s="324">
        <v>0</v>
      </c>
      <c r="J132" s="324"/>
      <c r="K132" s="324">
        <f t="shared" si="38"/>
        <v>0</v>
      </c>
      <c r="L132" s="335"/>
    </row>
    <row r="133" spans="1:12" x14ac:dyDescent="0.2">
      <c r="A133" s="315" t="str">
        <f t="shared" si="25"/>
        <v>Viljandi Täiskasvanute Gümnaasium</v>
      </c>
      <c r="B133" s="321" t="str">
        <f t="shared" si="26"/>
        <v>32</v>
      </c>
      <c r="C133" s="321" t="str">
        <f t="shared" si="27"/>
        <v>3221</v>
      </c>
      <c r="D133" s="333" t="s">
        <v>1630</v>
      </c>
      <c r="E133" s="334" t="s">
        <v>976</v>
      </c>
      <c r="F133" s="324">
        <v>0</v>
      </c>
      <c r="G133" s="324">
        <v>0</v>
      </c>
      <c r="H133" s="324">
        <v>0</v>
      </c>
      <c r="I133" s="324">
        <v>0</v>
      </c>
      <c r="J133" s="324"/>
      <c r="K133" s="324">
        <f t="shared" si="38"/>
        <v>0</v>
      </c>
      <c r="L133" s="335"/>
    </row>
    <row r="134" spans="1:12" x14ac:dyDescent="0.2">
      <c r="A134" s="315" t="str">
        <f t="shared" si="25"/>
        <v>Viljandi Täiskasvanute Gümnaasium</v>
      </c>
      <c r="B134" s="321" t="str">
        <f t="shared" si="26"/>
        <v>32</v>
      </c>
      <c r="C134" s="321" t="str">
        <f t="shared" si="27"/>
        <v>3221</v>
      </c>
      <c r="D134" s="333" t="s">
        <v>1604</v>
      </c>
      <c r="E134" s="334" t="s">
        <v>977</v>
      </c>
      <c r="F134" s="324">
        <v>0</v>
      </c>
      <c r="G134" s="324">
        <v>0</v>
      </c>
      <c r="H134" s="324">
        <v>0</v>
      </c>
      <c r="I134" s="324">
        <v>0</v>
      </c>
      <c r="J134" s="324"/>
      <c r="K134" s="324">
        <f t="shared" si="38"/>
        <v>0</v>
      </c>
      <c r="L134" s="335"/>
    </row>
    <row r="135" spans="1:12" x14ac:dyDescent="0.2">
      <c r="A135" s="315" t="str">
        <f t="shared" si="25"/>
        <v>Viljandi Täiskasvanute Gümnaasium</v>
      </c>
      <c r="B135" s="321" t="str">
        <f t="shared" si="26"/>
        <v>32</v>
      </c>
      <c r="C135" s="321" t="str">
        <f t="shared" si="27"/>
        <v>3222</v>
      </c>
      <c r="D135" s="333" t="s">
        <v>1618</v>
      </c>
      <c r="E135" s="334" t="s">
        <v>984</v>
      </c>
      <c r="F135" s="324">
        <v>0</v>
      </c>
      <c r="G135" s="324">
        <v>0</v>
      </c>
      <c r="H135" s="324">
        <v>0</v>
      </c>
      <c r="I135" s="324">
        <v>0</v>
      </c>
      <c r="J135" s="324"/>
      <c r="K135" s="324">
        <f t="shared" si="38"/>
        <v>0</v>
      </c>
      <c r="L135" s="335"/>
    </row>
    <row r="136" spans="1:12" x14ac:dyDescent="0.2">
      <c r="A136" s="315" t="str">
        <f t="shared" si="25"/>
        <v>Viljandi Täiskasvanute Gümnaasium</v>
      </c>
      <c r="B136" s="321" t="str">
        <f t="shared" si="26"/>
        <v>32</v>
      </c>
      <c r="C136" s="321" t="str">
        <f t="shared" si="27"/>
        <v>3222</v>
      </c>
      <c r="D136" s="333" t="s">
        <v>1619</v>
      </c>
      <c r="E136" s="334" t="s">
        <v>985</v>
      </c>
      <c r="F136" s="324">
        <v>0</v>
      </c>
      <c r="G136" s="324">
        <v>0</v>
      </c>
      <c r="H136" s="324">
        <v>0</v>
      </c>
      <c r="I136" s="324">
        <v>0</v>
      </c>
      <c r="J136" s="324"/>
      <c r="K136" s="324">
        <f t="shared" si="38"/>
        <v>0</v>
      </c>
      <c r="L136" s="335"/>
    </row>
    <row r="137" spans="1:12" x14ac:dyDescent="0.2">
      <c r="A137" s="315" t="str">
        <f t="shared" si="25"/>
        <v>Viljandi Täiskasvanute Gümnaasium</v>
      </c>
      <c r="B137" s="321" t="str">
        <f t="shared" si="26"/>
        <v>32</v>
      </c>
      <c r="C137" s="321" t="str">
        <f t="shared" si="27"/>
        <v>3222</v>
      </c>
      <c r="D137" s="333" t="s">
        <v>1615</v>
      </c>
      <c r="E137" s="334" t="s">
        <v>986</v>
      </c>
      <c r="F137" s="324">
        <v>0</v>
      </c>
      <c r="G137" s="324">
        <v>0</v>
      </c>
      <c r="H137" s="324">
        <v>0</v>
      </c>
      <c r="I137" s="324">
        <v>0</v>
      </c>
      <c r="J137" s="324"/>
      <c r="K137" s="324">
        <f t="shared" si="38"/>
        <v>0</v>
      </c>
      <c r="L137" s="335"/>
    </row>
    <row r="138" spans="1:12" x14ac:dyDescent="0.2">
      <c r="A138" s="315" t="str">
        <f t="shared" si="25"/>
        <v>Viljandi Täiskasvanute Gümnaasium</v>
      </c>
      <c r="B138" s="321" t="str">
        <f t="shared" si="26"/>
        <v>32</v>
      </c>
      <c r="C138" s="321" t="str">
        <f t="shared" si="27"/>
        <v>3222</v>
      </c>
      <c r="D138" s="333" t="s">
        <v>1605</v>
      </c>
      <c r="E138" s="334" t="s">
        <v>986</v>
      </c>
      <c r="F138" s="324">
        <v>0</v>
      </c>
      <c r="G138" s="324">
        <v>0</v>
      </c>
      <c r="H138" s="324">
        <v>0</v>
      </c>
      <c r="I138" s="324">
        <v>0</v>
      </c>
      <c r="J138" s="324"/>
      <c r="K138" s="324">
        <f t="shared" si="38"/>
        <v>0</v>
      </c>
      <c r="L138" s="335"/>
    </row>
    <row r="139" spans="1:12" x14ac:dyDescent="0.2">
      <c r="A139" s="315" t="str">
        <f t="shared" si="25"/>
        <v>Viljandi Täiskasvanute Gümnaasium</v>
      </c>
      <c r="B139" s="321" t="str">
        <f t="shared" si="26"/>
        <v>32</v>
      </c>
      <c r="C139" s="321" t="str">
        <f t="shared" si="27"/>
        <v>3222</v>
      </c>
      <c r="D139" s="333" t="s">
        <v>1620</v>
      </c>
      <c r="E139" s="334" t="s">
        <v>987</v>
      </c>
      <c r="F139" s="324">
        <v>0</v>
      </c>
      <c r="G139" s="324">
        <v>0</v>
      </c>
      <c r="H139" s="324">
        <v>0</v>
      </c>
      <c r="I139" s="324">
        <v>0</v>
      </c>
      <c r="J139" s="324"/>
      <c r="K139" s="324">
        <f t="shared" si="38"/>
        <v>0</v>
      </c>
      <c r="L139" s="335"/>
    </row>
    <row r="140" spans="1:12" x14ac:dyDescent="0.2">
      <c r="A140" s="315" t="str">
        <f t="shared" si="25"/>
        <v>Viljandi Täiskasvanute Gümnaasium</v>
      </c>
      <c r="B140" s="321" t="str">
        <f t="shared" si="26"/>
        <v>32</v>
      </c>
      <c r="C140" s="321" t="str">
        <f t="shared" si="27"/>
        <v>3222</v>
      </c>
      <c r="D140" s="333" t="s">
        <v>1606</v>
      </c>
      <c r="E140" s="334" t="s">
        <v>982</v>
      </c>
      <c r="F140" s="324">
        <v>0</v>
      </c>
      <c r="G140" s="324">
        <v>0</v>
      </c>
      <c r="H140" s="324">
        <v>0</v>
      </c>
      <c r="I140" s="324">
        <v>0</v>
      </c>
      <c r="J140" s="324"/>
      <c r="K140" s="324">
        <f t="shared" si="38"/>
        <v>0</v>
      </c>
      <c r="L140" s="335"/>
    </row>
    <row r="141" spans="1:12" x14ac:dyDescent="0.2">
      <c r="A141" s="315" t="str">
        <f t="shared" si="25"/>
        <v>Viljandi Täiskasvanute Gümnaasium</v>
      </c>
      <c r="B141" s="321" t="str">
        <f t="shared" si="26"/>
        <v>32</v>
      </c>
      <c r="C141" s="321" t="str">
        <f t="shared" si="27"/>
        <v>3224</v>
      </c>
      <c r="D141" s="333" t="s">
        <v>1626</v>
      </c>
      <c r="E141" s="579" t="s">
        <v>966</v>
      </c>
      <c r="F141" s="324">
        <v>0</v>
      </c>
      <c r="G141" s="324">
        <v>0</v>
      </c>
      <c r="H141" s="324">
        <v>0</v>
      </c>
      <c r="I141" s="324">
        <v>0</v>
      </c>
      <c r="J141" s="324"/>
      <c r="K141" s="324">
        <f t="shared" si="38"/>
        <v>0</v>
      </c>
      <c r="L141" s="335"/>
    </row>
    <row r="142" spans="1:12" x14ac:dyDescent="0.2">
      <c r="A142" s="315" t="str">
        <f t="shared" si="25"/>
        <v>Viljandi Täiskasvanute Gümnaasium</v>
      </c>
      <c r="B142" s="321" t="str">
        <f t="shared" si="26"/>
        <v>32</v>
      </c>
      <c r="C142" s="321" t="str">
        <f t="shared" si="27"/>
        <v>3224</v>
      </c>
      <c r="D142" s="333" t="s">
        <v>1627</v>
      </c>
      <c r="E142" s="579" t="s">
        <v>967</v>
      </c>
      <c r="F142" s="324">
        <v>0</v>
      </c>
      <c r="G142" s="324">
        <v>0</v>
      </c>
      <c r="H142" s="324">
        <v>0</v>
      </c>
      <c r="I142" s="324">
        <v>0</v>
      </c>
      <c r="J142" s="324"/>
      <c r="K142" s="324">
        <f t="shared" si="38"/>
        <v>0</v>
      </c>
      <c r="L142" s="335"/>
    </row>
    <row r="143" spans="1:12" x14ac:dyDescent="0.2">
      <c r="A143" s="315" t="str">
        <f t="shared" si="25"/>
        <v>Viljandi Täiskasvanute Gümnaasium</v>
      </c>
      <c r="B143" s="321" t="str">
        <f t="shared" si="26"/>
        <v>32</v>
      </c>
      <c r="C143" s="321" t="str">
        <f t="shared" si="27"/>
        <v>3224</v>
      </c>
      <c r="D143" s="333" t="s">
        <v>1628</v>
      </c>
      <c r="E143" s="579" t="s">
        <v>968</v>
      </c>
      <c r="F143" s="324">
        <v>0</v>
      </c>
      <c r="G143" s="324">
        <v>0</v>
      </c>
      <c r="H143" s="324">
        <v>0</v>
      </c>
      <c r="I143" s="324">
        <v>0</v>
      </c>
      <c r="J143" s="324"/>
      <c r="K143" s="324">
        <f t="shared" si="38"/>
        <v>0</v>
      </c>
      <c r="L143" s="335"/>
    </row>
    <row r="144" spans="1:12" x14ac:dyDescent="0.2">
      <c r="A144" s="315" t="str">
        <f t="shared" si="25"/>
        <v>Viljandi Täiskasvanute Gümnaasium</v>
      </c>
      <c r="B144" s="321"/>
      <c r="C144" s="321"/>
      <c r="D144" s="352" t="s">
        <v>157</v>
      </c>
      <c r="E144" s="354" t="s">
        <v>133</v>
      </c>
      <c r="F144" s="355">
        <f>SUM(F145:F150)</f>
        <v>17561.490000000002</v>
      </c>
      <c r="G144" s="355">
        <f t="shared" ref="G144:I144" si="41">SUM(G145:G150)</f>
        <v>0</v>
      </c>
      <c r="H144" s="355">
        <f t="shared" si="41"/>
        <v>0</v>
      </c>
      <c r="I144" s="355">
        <f t="shared" si="41"/>
        <v>0</v>
      </c>
      <c r="J144" s="355">
        <f>SUM(J145:J150)</f>
        <v>0</v>
      </c>
      <c r="K144" s="355">
        <f t="shared" si="38"/>
        <v>0</v>
      </c>
      <c r="L144" s="356"/>
    </row>
    <row r="145" spans="1:12" x14ac:dyDescent="0.2">
      <c r="A145" s="315" t="str">
        <f t="shared" si="25"/>
        <v>Viljandi Täiskasvanute Gümnaasium</v>
      </c>
      <c r="B145" s="321" t="str">
        <f t="shared" si="26"/>
        <v>35</v>
      </c>
      <c r="C145" s="321" t="str">
        <f t="shared" si="27"/>
        <v>3500</v>
      </c>
      <c r="D145" s="333" t="s">
        <v>1596</v>
      </c>
      <c r="E145" s="334" t="s">
        <v>832</v>
      </c>
      <c r="F145" s="324">
        <v>0</v>
      </c>
      <c r="G145" s="324">
        <v>0</v>
      </c>
      <c r="H145" s="324">
        <v>0</v>
      </c>
      <c r="I145" s="324">
        <v>0</v>
      </c>
      <c r="J145" s="324"/>
      <c r="K145" s="324">
        <f t="shared" si="38"/>
        <v>0</v>
      </c>
      <c r="L145" s="335"/>
    </row>
    <row r="146" spans="1:12" x14ac:dyDescent="0.2">
      <c r="A146" s="315" t="str">
        <f t="shared" si="25"/>
        <v>Viljandi Täiskasvanute Gümnaasium</v>
      </c>
      <c r="B146" s="321" t="str">
        <f t="shared" si="26"/>
        <v>35</v>
      </c>
      <c r="C146" s="321" t="str">
        <f t="shared" si="27"/>
        <v>3500</v>
      </c>
      <c r="D146" s="333" t="s">
        <v>1631</v>
      </c>
      <c r="E146" s="334" t="s">
        <v>833</v>
      </c>
      <c r="F146" s="324">
        <v>0</v>
      </c>
      <c r="G146" s="324">
        <v>0</v>
      </c>
      <c r="H146" s="324">
        <v>0</v>
      </c>
      <c r="I146" s="324">
        <v>0</v>
      </c>
      <c r="J146" s="324"/>
      <c r="K146" s="324">
        <f t="shared" si="38"/>
        <v>0</v>
      </c>
      <c r="L146" s="335"/>
    </row>
    <row r="147" spans="1:12" x14ac:dyDescent="0.2">
      <c r="A147" s="315" t="str">
        <f t="shared" si="25"/>
        <v>Viljandi Täiskasvanute Gümnaasium</v>
      </c>
      <c r="B147" s="321" t="str">
        <f t="shared" si="26"/>
        <v>35</v>
      </c>
      <c r="C147" s="321" t="str">
        <f t="shared" si="27"/>
        <v>3500</v>
      </c>
      <c r="D147" s="333" t="s">
        <v>1597</v>
      </c>
      <c r="E147" s="334" t="s">
        <v>834</v>
      </c>
      <c r="F147" s="324">
        <v>0</v>
      </c>
      <c r="G147" s="324">
        <v>0</v>
      </c>
      <c r="H147" s="324">
        <v>0</v>
      </c>
      <c r="I147" s="324">
        <v>0</v>
      </c>
      <c r="J147" s="324"/>
      <c r="K147" s="324">
        <f t="shared" si="38"/>
        <v>0</v>
      </c>
      <c r="L147" s="335"/>
    </row>
    <row r="148" spans="1:12" x14ac:dyDescent="0.2">
      <c r="A148" s="315" t="str">
        <f t="shared" si="25"/>
        <v>Viljandi Täiskasvanute Gümnaasium</v>
      </c>
      <c r="B148" s="321" t="str">
        <f t="shared" si="26"/>
        <v>35</v>
      </c>
      <c r="C148" s="321" t="str">
        <f t="shared" si="27"/>
        <v>3500</v>
      </c>
      <c r="D148" s="333" t="s">
        <v>1598</v>
      </c>
      <c r="E148" s="334" t="s">
        <v>835</v>
      </c>
      <c r="F148" s="324">
        <v>0</v>
      </c>
      <c r="G148" s="324">
        <v>0</v>
      </c>
      <c r="H148" s="324">
        <v>0</v>
      </c>
      <c r="I148" s="324">
        <v>0</v>
      </c>
      <c r="J148" s="324"/>
      <c r="K148" s="324">
        <f t="shared" si="38"/>
        <v>0</v>
      </c>
      <c r="L148" s="335"/>
    </row>
    <row r="149" spans="1:12" x14ac:dyDescent="0.2">
      <c r="A149" s="315" t="str">
        <f t="shared" si="25"/>
        <v>Viljandi Täiskasvanute Gümnaasium</v>
      </c>
      <c r="B149" s="321" t="str">
        <f t="shared" si="26"/>
        <v>35</v>
      </c>
      <c r="C149" s="321" t="str">
        <f t="shared" si="27"/>
        <v>3500</v>
      </c>
      <c r="D149" s="333" t="s">
        <v>1607</v>
      </c>
      <c r="E149" s="334" t="s">
        <v>836</v>
      </c>
      <c r="F149" s="324">
        <v>1561.49</v>
      </c>
      <c r="G149" s="324">
        <v>0</v>
      </c>
      <c r="H149" s="324">
        <v>0</v>
      </c>
      <c r="I149" s="324">
        <v>0</v>
      </c>
      <c r="J149" s="324"/>
      <c r="K149" s="324">
        <f t="shared" si="38"/>
        <v>0</v>
      </c>
      <c r="L149" s="335"/>
    </row>
    <row r="150" spans="1:12" x14ac:dyDescent="0.2">
      <c r="A150" s="315" t="str">
        <f t="shared" si="25"/>
        <v>Viljandi Täiskasvanute Gümnaasium</v>
      </c>
      <c r="B150" s="321" t="str">
        <f t="shared" si="26"/>
        <v>35</v>
      </c>
      <c r="C150" s="321" t="str">
        <f t="shared" si="27"/>
        <v>3500</v>
      </c>
      <c r="D150" s="333" t="s">
        <v>1599</v>
      </c>
      <c r="E150" s="334" t="s">
        <v>837</v>
      </c>
      <c r="F150" s="324">
        <v>16000</v>
      </c>
      <c r="G150" s="324">
        <v>0</v>
      </c>
      <c r="H150" s="324">
        <v>0</v>
      </c>
      <c r="I150" s="324">
        <v>0</v>
      </c>
      <c r="J150" s="324"/>
      <c r="K150" s="324">
        <f t="shared" si="38"/>
        <v>0</v>
      </c>
      <c r="L150" s="335"/>
    </row>
    <row r="151" spans="1:12" x14ac:dyDescent="0.2">
      <c r="A151" s="315" t="str">
        <f t="shared" si="25"/>
        <v>Viljandi Täiskasvanute Gümnaasium</v>
      </c>
      <c r="B151" s="321"/>
      <c r="C151" s="321"/>
      <c r="D151" s="352" t="s">
        <v>158</v>
      </c>
      <c r="E151" s="354" t="s">
        <v>151</v>
      </c>
      <c r="F151" s="355">
        <f>SUM(F152:F152)</f>
        <v>0</v>
      </c>
      <c r="G151" s="355">
        <f t="shared" ref="G151:I151" si="42">SUM(G152:G152)</f>
        <v>0</v>
      </c>
      <c r="H151" s="355">
        <f t="shared" si="42"/>
        <v>0</v>
      </c>
      <c r="I151" s="355">
        <f t="shared" si="42"/>
        <v>0</v>
      </c>
      <c r="J151" s="355">
        <f>SUM(J152:J152)</f>
        <v>0</v>
      </c>
      <c r="K151" s="355">
        <f t="shared" si="38"/>
        <v>0</v>
      </c>
      <c r="L151" s="356"/>
    </row>
    <row r="152" spans="1:12" x14ac:dyDescent="0.2">
      <c r="A152" s="315" t="str">
        <f t="shared" si="25"/>
        <v>Viljandi Täiskasvanute Gümnaasium</v>
      </c>
      <c r="B152" s="321" t="str">
        <f>LEFT(D152,2)</f>
        <v>38</v>
      </c>
      <c r="C152" s="321" t="str">
        <f>LEFT(D152,4)</f>
        <v>3888</v>
      </c>
      <c r="D152" s="333" t="s">
        <v>1600</v>
      </c>
      <c r="E152" s="334" t="s">
        <v>152</v>
      </c>
      <c r="F152" s="324">
        <v>0</v>
      </c>
      <c r="G152" s="324">
        <v>0</v>
      </c>
      <c r="H152" s="324">
        <v>0</v>
      </c>
      <c r="I152" s="324">
        <v>0</v>
      </c>
      <c r="J152" s="324"/>
      <c r="K152" s="324">
        <f t="shared" si="38"/>
        <v>0</v>
      </c>
      <c r="L152" s="335"/>
    </row>
    <row r="158" spans="1:12" x14ac:dyDescent="0.2">
      <c r="E158" s="305"/>
      <c r="F158" s="305"/>
      <c r="G158" s="305"/>
      <c r="H158" s="305"/>
      <c r="I158" s="305"/>
      <c r="J158" s="305"/>
      <c r="K158" s="305"/>
      <c r="L158" s="310"/>
    </row>
    <row r="166" spans="5:12" x14ac:dyDescent="0.2">
      <c r="E166" s="306"/>
      <c r="F166" s="306"/>
      <c r="G166" s="306"/>
      <c r="H166" s="306"/>
      <c r="I166" s="306"/>
      <c r="J166" s="306"/>
      <c r="K166" s="306"/>
      <c r="L166" s="309"/>
    </row>
    <row r="171" spans="5:12" x14ac:dyDescent="0.2">
      <c r="E171" s="306"/>
      <c r="F171" s="306"/>
      <c r="G171" s="306"/>
      <c r="H171" s="306"/>
      <c r="I171" s="306"/>
      <c r="J171" s="306"/>
      <c r="K171" s="306"/>
      <c r="L171" s="309"/>
    </row>
    <row r="176" spans="5:12" x14ac:dyDescent="0.2">
      <c r="E176" s="304"/>
      <c r="F176" s="304"/>
      <c r="G176" s="304"/>
      <c r="H176" s="304"/>
      <c r="I176" s="304"/>
      <c r="J176" s="304"/>
      <c r="K176" s="304"/>
      <c r="L176" s="309"/>
    </row>
  </sheetData>
  <printOptions gridLines="1"/>
  <pageMargins left="0.39370078740157483" right="0" top="0" bottom="0" header="0" footer="0"/>
  <pageSetup paperSize="9" scale="59" orientation="portrait" r:id="rId1"/>
  <headerFooter alignWithMargins="0">
    <oddFooter>&amp;A</oddFooter>
  </headerFooter>
  <rowBreaks count="1" manualBreakCount="1">
    <brk id="11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176"/>
  <sheetViews>
    <sheetView zoomScaleNormal="100" workbookViewId="0">
      <pane ySplit="2" topLeftCell="A3" activePane="bottomLeft" state="frozen"/>
      <selection activeCell="E70" sqref="E70"/>
      <selection pane="bottomLeft" activeCell="L3" sqref="L3"/>
    </sheetView>
  </sheetViews>
  <sheetFormatPr defaultRowHeight="12.75" x14ac:dyDescent="0.2"/>
  <cols>
    <col min="1" max="1" width="19.85546875" style="298" hidden="1" customWidth="1"/>
    <col min="2" max="2" width="3.28515625" style="298" hidden="1" customWidth="1"/>
    <col min="3" max="3" width="5" style="298" hidden="1" customWidth="1"/>
    <col min="4" max="4" width="10.28515625" style="299" customWidth="1"/>
    <col min="5" max="5" width="45.42578125" style="301" customWidth="1"/>
    <col min="6" max="9" width="10.85546875" style="301" customWidth="1"/>
    <col min="10" max="10" width="12.28515625" style="301" customWidth="1"/>
    <col min="11" max="11" width="10.85546875" style="301" customWidth="1"/>
    <col min="12" max="12" width="43" style="308" customWidth="1"/>
    <col min="13" max="16384" width="9.140625" style="298"/>
  </cols>
  <sheetData>
    <row r="1" spans="1:12" x14ac:dyDescent="0.2">
      <c r="E1" s="300" t="s">
        <v>957</v>
      </c>
      <c r="F1" s="298" t="s">
        <v>1632</v>
      </c>
      <c r="G1" s="300"/>
      <c r="H1" s="300"/>
      <c r="I1" s="300"/>
      <c r="J1" s="300"/>
      <c r="K1" s="300"/>
      <c r="L1" s="307"/>
    </row>
    <row r="2" spans="1:12" ht="54.75" x14ac:dyDescent="0.2">
      <c r="A2" s="358" t="s">
        <v>826</v>
      </c>
      <c r="B2" s="311" t="s">
        <v>827</v>
      </c>
      <c r="C2" s="311" t="s">
        <v>831</v>
      </c>
      <c r="D2" s="357" t="s">
        <v>830</v>
      </c>
      <c r="E2" s="312" t="s">
        <v>828</v>
      </c>
      <c r="F2" s="313" t="s">
        <v>848</v>
      </c>
      <c r="G2" s="313" t="s">
        <v>1553</v>
      </c>
      <c r="H2" s="313" t="s">
        <v>1634</v>
      </c>
      <c r="I2" s="313" t="s">
        <v>1633</v>
      </c>
      <c r="J2" s="656" t="s">
        <v>863</v>
      </c>
      <c r="K2" s="313" t="s">
        <v>1554</v>
      </c>
      <c r="L2" s="657" t="s">
        <v>849</v>
      </c>
    </row>
    <row r="3" spans="1:12" ht="13.5" x14ac:dyDescent="0.25">
      <c r="A3" s="315" t="str">
        <f t="shared" ref="A3:A75" si="0">+$E$1</f>
        <v>Viljandi Spordikool</v>
      </c>
      <c r="B3" s="311"/>
      <c r="C3" s="311"/>
      <c r="D3" s="316" t="s">
        <v>187</v>
      </c>
      <c r="E3" s="317" t="s">
        <v>180</v>
      </c>
      <c r="F3" s="318">
        <f>SUM(F4:F8)</f>
        <v>0</v>
      </c>
      <c r="G3" s="318">
        <f t="shared" ref="G3:I3" si="1">SUM(G4:G8)</f>
        <v>0</v>
      </c>
      <c r="H3" s="318">
        <f t="shared" si="1"/>
        <v>96</v>
      </c>
      <c r="I3" s="318">
        <f t="shared" si="1"/>
        <v>96</v>
      </c>
      <c r="J3" s="319">
        <f t="shared" ref="J3:K3" si="2">SUM(J4:J8)</f>
        <v>0</v>
      </c>
      <c r="K3" s="319">
        <f t="shared" si="2"/>
        <v>96</v>
      </c>
      <c r="L3" s="320"/>
    </row>
    <row r="4" spans="1:12" x14ac:dyDescent="0.2">
      <c r="A4" s="315" t="str">
        <f t="shared" si="0"/>
        <v>Viljandi Spordikool</v>
      </c>
      <c r="B4" s="321" t="str">
        <f>LEFT(D4,2)</f>
        <v>41</v>
      </c>
      <c r="C4" s="321" t="str">
        <f>LEFT(D4,4)</f>
        <v>4134</v>
      </c>
      <c r="D4" s="322" t="s">
        <v>1601</v>
      </c>
      <c r="E4" s="323" t="s">
        <v>178</v>
      </c>
      <c r="F4" s="324">
        <v>0</v>
      </c>
      <c r="G4" s="324">
        <v>0</v>
      </c>
      <c r="H4" s="324">
        <v>0</v>
      </c>
      <c r="I4" s="324">
        <v>0</v>
      </c>
      <c r="J4" s="324"/>
      <c r="K4" s="324">
        <f t="shared" ref="K4:K8" si="3">+I4+J4</f>
        <v>0</v>
      </c>
      <c r="L4" s="325"/>
    </row>
    <row r="5" spans="1:12" x14ac:dyDescent="0.2">
      <c r="A5" s="315" t="str">
        <f t="shared" si="0"/>
        <v>Viljandi Spordikool</v>
      </c>
      <c r="B5" s="321" t="str">
        <f>LEFT(D5,2)</f>
        <v>41</v>
      </c>
      <c r="C5" s="321" t="str">
        <f>LEFT(D5,4)</f>
        <v>4134</v>
      </c>
      <c r="D5" s="322" t="s">
        <v>1608</v>
      </c>
      <c r="E5" s="323" t="s">
        <v>1625</v>
      </c>
      <c r="F5" s="324">
        <v>0</v>
      </c>
      <c r="G5" s="324">
        <v>0</v>
      </c>
      <c r="H5" s="324">
        <v>0</v>
      </c>
      <c r="I5" s="324">
        <v>0</v>
      </c>
      <c r="J5" s="324"/>
      <c r="K5" s="324">
        <f t="shared" si="3"/>
        <v>0</v>
      </c>
      <c r="L5" s="325"/>
    </row>
    <row r="6" spans="1:12" x14ac:dyDescent="0.2">
      <c r="A6" s="315"/>
      <c r="B6" s="321"/>
      <c r="C6" s="321"/>
      <c r="D6" s="322" t="s">
        <v>1131</v>
      </c>
      <c r="E6" s="323" t="s">
        <v>1656</v>
      </c>
      <c r="F6" s="324">
        <v>0</v>
      </c>
      <c r="G6" s="324">
        <v>0</v>
      </c>
      <c r="H6" s="324">
        <v>0</v>
      </c>
      <c r="I6" s="324">
        <v>0</v>
      </c>
      <c r="J6" s="324"/>
      <c r="K6" s="324">
        <f t="shared" si="3"/>
        <v>0</v>
      </c>
      <c r="L6" s="325"/>
    </row>
    <row r="7" spans="1:12" x14ac:dyDescent="0.2">
      <c r="A7" s="315" t="str">
        <f t="shared" si="0"/>
        <v>Viljandi Spordikool</v>
      </c>
      <c r="B7" s="321" t="str">
        <f t="shared" ref="B7:B76" si="4">LEFT(D7,2)</f>
        <v>45</v>
      </c>
      <c r="C7" s="321" t="str">
        <f t="shared" ref="C7:C76" si="5">LEFT(D7,4)</f>
        <v>4500</v>
      </c>
      <c r="D7" s="322" t="s">
        <v>357</v>
      </c>
      <c r="E7" s="323" t="s">
        <v>358</v>
      </c>
      <c r="F7" s="324">
        <v>0</v>
      </c>
      <c r="G7" s="324">
        <v>0</v>
      </c>
      <c r="H7" s="324">
        <v>0</v>
      </c>
      <c r="I7" s="324">
        <v>0</v>
      </c>
      <c r="J7" s="324"/>
      <c r="K7" s="324">
        <f t="shared" si="3"/>
        <v>0</v>
      </c>
      <c r="L7" s="325"/>
    </row>
    <row r="8" spans="1:12" x14ac:dyDescent="0.2">
      <c r="A8" s="315"/>
      <c r="B8" s="321"/>
      <c r="C8" s="321"/>
      <c r="D8" s="322" t="s">
        <v>1072</v>
      </c>
      <c r="E8" s="323" t="s">
        <v>1651</v>
      </c>
      <c r="F8" s="324">
        <v>0</v>
      </c>
      <c r="G8" s="324">
        <v>0</v>
      </c>
      <c r="H8" s="324">
        <v>96</v>
      </c>
      <c r="I8" s="324">
        <v>96</v>
      </c>
      <c r="J8" s="324"/>
      <c r="K8" s="324">
        <f t="shared" si="3"/>
        <v>96</v>
      </c>
      <c r="L8" s="325"/>
    </row>
    <row r="9" spans="1:12" ht="13.5" x14ac:dyDescent="0.25">
      <c r="A9" s="315" t="str">
        <f t="shared" si="0"/>
        <v>Viljandi Spordikool</v>
      </c>
      <c r="B9" s="321"/>
      <c r="C9" s="321"/>
      <c r="D9" s="326" t="s">
        <v>184</v>
      </c>
      <c r="E9" s="327" t="s">
        <v>183</v>
      </c>
      <c r="F9" s="319">
        <f t="shared" ref="F9:K9" si="6">F10+F17+F18+F19+F20+F21+F22+F26</f>
        <v>295239.59000000003</v>
      </c>
      <c r="G9" s="319">
        <f t="shared" si="6"/>
        <v>303476.84999999998</v>
      </c>
      <c r="H9" s="319">
        <f t="shared" si="6"/>
        <v>326076.56</v>
      </c>
      <c r="I9" s="319">
        <f t="shared" si="6"/>
        <v>326364.56</v>
      </c>
      <c r="J9" s="319">
        <f t="shared" si="6"/>
        <v>0</v>
      </c>
      <c r="K9" s="319">
        <f t="shared" si="6"/>
        <v>326364.56</v>
      </c>
      <c r="L9" s="328"/>
    </row>
    <row r="10" spans="1:12" ht="25.5" x14ac:dyDescent="0.2">
      <c r="A10" s="315" t="str">
        <f t="shared" si="0"/>
        <v>Viljandi Spordikool</v>
      </c>
      <c r="B10" s="321"/>
      <c r="C10" s="321"/>
      <c r="D10" s="329" t="s">
        <v>850</v>
      </c>
      <c r="E10" s="330" t="s">
        <v>360</v>
      </c>
      <c r="F10" s="331">
        <f>SUM(F11:F16)</f>
        <v>219576.80000000002</v>
      </c>
      <c r="G10" s="331">
        <f t="shared" ref="G10:I10" si="7">SUM(G11:G16)</f>
        <v>224571.55</v>
      </c>
      <c r="H10" s="331">
        <f t="shared" si="7"/>
        <v>242434</v>
      </c>
      <c r="I10" s="331">
        <f t="shared" si="7"/>
        <v>242434</v>
      </c>
      <c r="J10" s="331">
        <f t="shared" ref="J10" si="8">SUM(J11:J14)</f>
        <v>0</v>
      </c>
      <c r="K10" s="331">
        <f>SUM(K11:K16)</f>
        <v>242434</v>
      </c>
      <c r="L10" s="640" t="s">
        <v>1555</v>
      </c>
    </row>
    <row r="11" spans="1:12" x14ac:dyDescent="0.2">
      <c r="A11" s="315" t="str">
        <f t="shared" si="0"/>
        <v>Viljandi Spordikool</v>
      </c>
      <c r="B11" s="321" t="str">
        <f t="shared" si="4"/>
        <v>50</v>
      </c>
      <c r="C11" s="321" t="str">
        <f t="shared" si="5"/>
        <v>5002</v>
      </c>
      <c r="D11" s="333" t="s">
        <v>361</v>
      </c>
      <c r="E11" s="334" t="s">
        <v>847</v>
      </c>
      <c r="F11" s="324">
        <v>0</v>
      </c>
      <c r="G11" s="324">
        <v>0</v>
      </c>
      <c r="H11" s="324">
        <v>0</v>
      </c>
      <c r="I11" s="324">
        <v>0</v>
      </c>
      <c r="J11" s="324"/>
      <c r="K11" s="324">
        <f>SUM(I11:J11)</f>
        <v>0</v>
      </c>
      <c r="L11" s="335"/>
    </row>
    <row r="12" spans="1:12" x14ac:dyDescent="0.2">
      <c r="A12" s="315" t="str">
        <f t="shared" si="0"/>
        <v>Viljandi Spordikool</v>
      </c>
      <c r="B12" s="321" t="str">
        <f t="shared" si="4"/>
        <v>50</v>
      </c>
      <c r="C12" s="321" t="str">
        <f t="shared" si="5"/>
        <v>5002</v>
      </c>
      <c r="D12" s="333" t="s">
        <v>363</v>
      </c>
      <c r="E12" s="334" t="s">
        <v>194</v>
      </c>
      <c r="F12" s="324">
        <v>219525.80000000002</v>
      </c>
      <c r="G12" s="324">
        <v>224492.55</v>
      </c>
      <c r="H12" s="324">
        <v>242434</v>
      </c>
      <c r="I12" s="324">
        <v>242434</v>
      </c>
      <c r="J12" s="324"/>
      <c r="K12" s="324">
        <f t="shared" ref="K12:K76" si="9">SUM(I12:J12)</f>
        <v>242434</v>
      </c>
      <c r="L12" s="335"/>
    </row>
    <row r="13" spans="1:12" x14ac:dyDescent="0.2">
      <c r="A13" s="315" t="str">
        <f t="shared" si="0"/>
        <v>Viljandi Spordikool</v>
      </c>
      <c r="B13" s="321" t="str">
        <f t="shared" si="4"/>
        <v>50</v>
      </c>
      <c r="C13" s="321" t="str">
        <f t="shared" si="5"/>
        <v>5002</v>
      </c>
      <c r="D13" s="333" t="s">
        <v>365</v>
      </c>
      <c r="E13" s="334" t="s">
        <v>328</v>
      </c>
      <c r="F13" s="324">
        <v>0</v>
      </c>
      <c r="G13" s="324">
        <v>0</v>
      </c>
      <c r="H13" s="324">
        <v>0</v>
      </c>
      <c r="I13" s="324">
        <v>0</v>
      </c>
      <c r="J13" s="324"/>
      <c r="K13" s="324">
        <f t="shared" si="9"/>
        <v>0</v>
      </c>
      <c r="L13" s="335"/>
    </row>
    <row r="14" spans="1:12" x14ac:dyDescent="0.2">
      <c r="A14" s="315" t="str">
        <f t="shared" si="0"/>
        <v>Viljandi Spordikool</v>
      </c>
      <c r="B14" s="321" t="str">
        <f t="shared" si="4"/>
        <v>50</v>
      </c>
      <c r="C14" s="321" t="str">
        <f t="shared" si="5"/>
        <v>5002</v>
      </c>
      <c r="D14" s="333" t="s">
        <v>367</v>
      </c>
      <c r="E14" s="336" t="s">
        <v>368</v>
      </c>
      <c r="F14" s="324">
        <v>51</v>
      </c>
      <c r="G14" s="324">
        <v>79</v>
      </c>
      <c r="H14" s="324">
        <v>0</v>
      </c>
      <c r="I14" s="324">
        <v>0</v>
      </c>
      <c r="J14" s="324"/>
      <c r="K14" s="324">
        <f t="shared" si="9"/>
        <v>0</v>
      </c>
      <c r="L14" s="325"/>
    </row>
    <row r="15" spans="1:12" x14ac:dyDescent="0.2">
      <c r="A15" s="315"/>
      <c r="B15" s="321"/>
      <c r="C15" s="321"/>
      <c r="D15" s="333" t="s">
        <v>1602</v>
      </c>
      <c r="E15" s="336" t="s">
        <v>1652</v>
      </c>
      <c r="F15" s="324">
        <v>0</v>
      </c>
      <c r="G15" s="324">
        <v>0</v>
      </c>
      <c r="H15" s="324">
        <v>0</v>
      </c>
      <c r="I15" s="324">
        <v>0</v>
      </c>
      <c r="J15" s="324"/>
      <c r="K15" s="324">
        <f t="shared" si="9"/>
        <v>0</v>
      </c>
      <c r="L15" s="325"/>
    </row>
    <row r="16" spans="1:12" x14ac:dyDescent="0.2">
      <c r="A16" s="315"/>
      <c r="B16" s="321"/>
      <c r="C16" s="321"/>
      <c r="D16" s="333" t="s">
        <v>1621</v>
      </c>
      <c r="E16" s="336" t="s">
        <v>1653</v>
      </c>
      <c r="F16" s="324">
        <v>0</v>
      </c>
      <c r="G16" s="324">
        <v>0</v>
      </c>
      <c r="H16" s="324">
        <v>0</v>
      </c>
      <c r="I16" s="324">
        <v>0</v>
      </c>
      <c r="J16" s="324"/>
      <c r="K16" s="324">
        <f t="shared" si="9"/>
        <v>0</v>
      </c>
      <c r="L16" s="325"/>
    </row>
    <row r="17" spans="1:12" x14ac:dyDescent="0.2">
      <c r="A17" s="315" t="str">
        <f t="shared" si="0"/>
        <v>Viljandi Spordikool</v>
      </c>
      <c r="B17" s="321" t="str">
        <f t="shared" si="4"/>
        <v>50</v>
      </c>
      <c r="C17" s="321" t="str">
        <f t="shared" si="5"/>
        <v>5005</v>
      </c>
      <c r="D17" s="322" t="s">
        <v>369</v>
      </c>
      <c r="E17" s="323" t="s">
        <v>370</v>
      </c>
      <c r="F17" s="324">
        <v>0</v>
      </c>
      <c r="G17" s="324">
        <v>0</v>
      </c>
      <c r="H17" s="324">
        <v>0</v>
      </c>
      <c r="I17" s="324">
        <v>0</v>
      </c>
      <c r="J17" s="324"/>
      <c r="K17" s="324">
        <f t="shared" si="9"/>
        <v>0</v>
      </c>
      <c r="L17" s="325"/>
    </row>
    <row r="18" spans="1:12" x14ac:dyDescent="0.2">
      <c r="A18" s="315" t="str">
        <f t="shared" si="0"/>
        <v>Viljandi Spordikool</v>
      </c>
      <c r="B18" s="321" t="str">
        <f t="shared" si="4"/>
        <v>50</v>
      </c>
      <c r="C18" s="321" t="str">
        <f t="shared" si="5"/>
        <v>5051</v>
      </c>
      <c r="D18" s="322" t="s">
        <v>371</v>
      </c>
      <c r="E18" s="323" t="s">
        <v>202</v>
      </c>
      <c r="F18" s="324">
        <v>1163.52</v>
      </c>
      <c r="G18" s="324">
        <v>1075.9100000000001</v>
      </c>
      <c r="H18" s="324">
        <v>719</v>
      </c>
      <c r="I18" s="324">
        <v>893</v>
      </c>
      <c r="J18" s="324"/>
      <c r="K18" s="324">
        <f t="shared" si="9"/>
        <v>893</v>
      </c>
      <c r="L18" s="325"/>
    </row>
    <row r="19" spans="1:12" x14ac:dyDescent="0.2">
      <c r="A19" s="315" t="str">
        <f t="shared" si="0"/>
        <v>Viljandi Spordikool</v>
      </c>
      <c r="B19" s="321" t="str">
        <f t="shared" si="4"/>
        <v>50</v>
      </c>
      <c r="C19" s="321" t="str">
        <f t="shared" si="5"/>
        <v>5053</v>
      </c>
      <c r="D19" s="322" t="s">
        <v>372</v>
      </c>
      <c r="E19" s="323" t="s">
        <v>373</v>
      </c>
      <c r="F19" s="324">
        <v>0</v>
      </c>
      <c r="G19" s="324">
        <v>0</v>
      </c>
      <c r="H19" s="324">
        <v>0</v>
      </c>
      <c r="I19" s="324">
        <v>0</v>
      </c>
      <c r="J19" s="324"/>
      <c r="K19" s="324">
        <f t="shared" si="9"/>
        <v>0</v>
      </c>
      <c r="L19" s="325"/>
    </row>
    <row r="20" spans="1:12" x14ac:dyDescent="0.2">
      <c r="A20" s="315" t="str">
        <f t="shared" si="0"/>
        <v>Viljandi Spordikool</v>
      </c>
      <c r="B20" s="321" t="str">
        <f t="shared" si="4"/>
        <v>50</v>
      </c>
      <c r="C20" s="321" t="str">
        <f t="shared" si="5"/>
        <v>5061</v>
      </c>
      <c r="D20" s="322" t="s">
        <v>374</v>
      </c>
      <c r="E20" s="323" t="s">
        <v>375</v>
      </c>
      <c r="F20" s="324">
        <v>484.84999999999997</v>
      </c>
      <c r="G20" s="324">
        <v>448.19</v>
      </c>
      <c r="H20" s="324">
        <v>303</v>
      </c>
      <c r="I20" s="324">
        <v>373</v>
      </c>
      <c r="J20" s="324"/>
      <c r="K20" s="324">
        <f t="shared" si="9"/>
        <v>373</v>
      </c>
      <c r="L20" s="325"/>
    </row>
    <row r="21" spans="1:12" x14ac:dyDescent="0.2">
      <c r="A21" s="315" t="str">
        <f t="shared" si="0"/>
        <v>Viljandi Spordikool</v>
      </c>
      <c r="B21" s="321" t="str">
        <f t="shared" si="4"/>
        <v>50</v>
      </c>
      <c r="C21" s="321" t="str">
        <f t="shared" si="5"/>
        <v>5062</v>
      </c>
      <c r="D21" s="322" t="s">
        <v>376</v>
      </c>
      <c r="E21" s="323" t="s">
        <v>377</v>
      </c>
      <c r="F21" s="324">
        <v>308.51000000000005</v>
      </c>
      <c r="G21" s="324">
        <v>285.22000000000003</v>
      </c>
      <c r="H21" s="324">
        <v>193</v>
      </c>
      <c r="I21" s="324">
        <v>237</v>
      </c>
      <c r="J21" s="324"/>
      <c r="K21" s="324">
        <f t="shared" si="9"/>
        <v>237</v>
      </c>
      <c r="L21" s="325"/>
    </row>
    <row r="22" spans="1:12" x14ac:dyDescent="0.2">
      <c r="A22" s="315" t="str">
        <f t="shared" si="0"/>
        <v>Viljandi Spordikool</v>
      </c>
      <c r="B22" s="321"/>
      <c r="C22" s="321"/>
      <c r="D22" s="329" t="s">
        <v>851</v>
      </c>
      <c r="E22" s="330" t="s">
        <v>379</v>
      </c>
      <c r="F22" s="337">
        <f>SUM(F23:F25)</f>
        <v>70706.229999999981</v>
      </c>
      <c r="G22" s="337">
        <f t="shared" ref="G22:I22" si="10">SUM(G23:G25)</f>
        <v>73959.06</v>
      </c>
      <c r="H22" s="337">
        <f t="shared" si="10"/>
        <v>80003.22</v>
      </c>
      <c r="I22" s="337">
        <f t="shared" si="10"/>
        <v>80003.22</v>
      </c>
      <c r="J22" s="337">
        <f t="shared" ref="J22" si="11">SUM(J23:J24)</f>
        <v>0</v>
      </c>
      <c r="K22" s="337">
        <f>SUM(K23:K25)</f>
        <v>80003.22</v>
      </c>
      <c r="L22" s="332"/>
    </row>
    <row r="23" spans="1:12" x14ac:dyDescent="0.2">
      <c r="A23" s="315" t="str">
        <f t="shared" si="0"/>
        <v>Viljandi Spordikool</v>
      </c>
      <c r="B23" s="321" t="str">
        <f t="shared" si="4"/>
        <v>50</v>
      </c>
      <c r="C23" s="321" t="str">
        <f t="shared" si="5"/>
        <v>5063</v>
      </c>
      <c r="D23" s="333" t="s">
        <v>380</v>
      </c>
      <c r="E23" s="334" t="s">
        <v>381</v>
      </c>
      <c r="F23" s="324">
        <v>0</v>
      </c>
      <c r="G23" s="324">
        <v>0</v>
      </c>
      <c r="H23" s="324">
        <f>SUM(H11+H15)*0.33</f>
        <v>0</v>
      </c>
      <c r="I23" s="324">
        <f>SUM(I11+I15)*0.33</f>
        <v>0</v>
      </c>
      <c r="J23" s="324"/>
      <c r="K23" s="324">
        <f t="shared" si="9"/>
        <v>0</v>
      </c>
      <c r="L23" s="335"/>
    </row>
    <row r="24" spans="1:12" x14ac:dyDescent="0.2">
      <c r="A24" s="315" t="str">
        <f t="shared" si="0"/>
        <v>Viljandi Spordikool</v>
      </c>
      <c r="B24" s="321" t="str">
        <f t="shared" si="4"/>
        <v>50</v>
      </c>
      <c r="C24" s="321" t="str">
        <f t="shared" si="5"/>
        <v>5063</v>
      </c>
      <c r="D24" s="333" t="s">
        <v>382</v>
      </c>
      <c r="E24" s="334" t="s">
        <v>383</v>
      </c>
      <c r="F24" s="324">
        <v>70706.229999999981</v>
      </c>
      <c r="G24" s="324">
        <v>73959.06</v>
      </c>
      <c r="H24" s="324">
        <f>SUM(H12+H13+H14+H17)*0.33</f>
        <v>80003.22</v>
      </c>
      <c r="I24" s="324">
        <f>SUM(I12+I13+I14+I17)*0.33</f>
        <v>80003.22</v>
      </c>
      <c r="J24" s="324">
        <f t="shared" ref="J24" si="12">SUM(J10+J17)*0.33</f>
        <v>0</v>
      </c>
      <c r="K24" s="324">
        <f t="shared" si="9"/>
        <v>80003.22</v>
      </c>
      <c r="L24" s="335"/>
    </row>
    <row r="25" spans="1:12" x14ac:dyDescent="0.2">
      <c r="A25" s="315"/>
      <c r="B25" s="321"/>
      <c r="C25" s="321"/>
      <c r="D25" s="333" t="s">
        <v>1622</v>
      </c>
      <c r="E25" s="334" t="s">
        <v>1623</v>
      </c>
      <c r="F25" s="324">
        <v>0</v>
      </c>
      <c r="G25" s="324">
        <v>0</v>
      </c>
      <c r="H25" s="324">
        <f>SUM(H16*0.33)</f>
        <v>0</v>
      </c>
      <c r="I25" s="324">
        <f>SUM(I16*0.33)</f>
        <v>0</v>
      </c>
      <c r="J25" s="324"/>
      <c r="K25" s="324">
        <f t="shared" si="9"/>
        <v>0</v>
      </c>
      <c r="L25" s="335"/>
    </row>
    <row r="26" spans="1:12" x14ac:dyDescent="0.2">
      <c r="A26" s="315" t="str">
        <f t="shared" si="0"/>
        <v>Viljandi Spordikool</v>
      </c>
      <c r="B26" s="321"/>
      <c r="C26" s="321"/>
      <c r="D26" s="329" t="s">
        <v>852</v>
      </c>
      <c r="E26" s="330" t="s">
        <v>385</v>
      </c>
      <c r="F26" s="337">
        <f>SUM(F27:F29)</f>
        <v>2999.6800000000007</v>
      </c>
      <c r="G26" s="337">
        <f t="shared" ref="G26:I26" si="13">SUM(G27:G29)</f>
        <v>3136.92</v>
      </c>
      <c r="H26" s="337">
        <f t="shared" si="13"/>
        <v>2424.34</v>
      </c>
      <c r="I26" s="337">
        <f t="shared" si="13"/>
        <v>2424.34</v>
      </c>
      <c r="J26" s="337">
        <f t="shared" ref="J26" si="14">SUM(J27:J28)</f>
        <v>0</v>
      </c>
      <c r="K26" s="337">
        <f>SUM(K27:K29)</f>
        <v>2424.34</v>
      </c>
      <c r="L26" s="332"/>
    </row>
    <row r="27" spans="1:12" x14ac:dyDescent="0.2">
      <c r="A27" s="315" t="str">
        <f t="shared" si="0"/>
        <v>Viljandi Spordikool</v>
      </c>
      <c r="B27" s="321" t="str">
        <f t="shared" si="4"/>
        <v>50</v>
      </c>
      <c r="C27" s="321" t="str">
        <f t="shared" si="5"/>
        <v>5064</v>
      </c>
      <c r="D27" s="333" t="s">
        <v>386</v>
      </c>
      <c r="E27" s="334" t="s">
        <v>1654</v>
      </c>
      <c r="F27" s="324">
        <v>0</v>
      </c>
      <c r="G27" s="324">
        <v>0</v>
      </c>
      <c r="H27" s="324">
        <f>SUM(H11+H15)*0.01</f>
        <v>0</v>
      </c>
      <c r="I27" s="324">
        <v>0</v>
      </c>
      <c r="J27" s="324"/>
      <c r="K27" s="324">
        <f t="shared" si="9"/>
        <v>0</v>
      </c>
      <c r="L27" s="335"/>
    </row>
    <row r="28" spans="1:12" x14ac:dyDescent="0.2">
      <c r="A28" s="315" t="str">
        <f t="shared" si="0"/>
        <v>Viljandi Spordikool</v>
      </c>
      <c r="B28" s="321" t="str">
        <f t="shared" si="4"/>
        <v>50</v>
      </c>
      <c r="C28" s="321" t="str">
        <f t="shared" si="5"/>
        <v>5064</v>
      </c>
      <c r="D28" s="333" t="s">
        <v>388</v>
      </c>
      <c r="E28" s="334" t="s">
        <v>389</v>
      </c>
      <c r="F28" s="324">
        <v>2999.6800000000007</v>
      </c>
      <c r="G28" s="324">
        <v>3136.92</v>
      </c>
      <c r="H28" s="324">
        <f>SUM(H12+H13+H14+H17)*0.01</f>
        <v>2424.34</v>
      </c>
      <c r="I28" s="324">
        <f>SUM(I12+I13+I14+I17)*0.01</f>
        <v>2424.34</v>
      </c>
      <c r="J28" s="324">
        <f t="shared" ref="J28" si="15">SUM(J10+J17)*0.01</f>
        <v>0</v>
      </c>
      <c r="K28" s="324">
        <f t="shared" si="9"/>
        <v>2424.34</v>
      </c>
      <c r="L28" s="335"/>
    </row>
    <row r="29" spans="1:12" x14ac:dyDescent="0.2">
      <c r="A29" s="315"/>
      <c r="B29" s="321"/>
      <c r="C29" s="321"/>
      <c r="D29" s="333" t="s">
        <v>1624</v>
      </c>
      <c r="E29" s="334" t="s">
        <v>1655</v>
      </c>
      <c r="F29" s="324">
        <v>0</v>
      </c>
      <c r="G29" s="324">
        <v>0</v>
      </c>
      <c r="H29" s="324">
        <f>SUM(H16*0.01)</f>
        <v>0</v>
      </c>
      <c r="I29" s="324">
        <v>0</v>
      </c>
      <c r="J29" s="324"/>
      <c r="K29" s="324">
        <f t="shared" si="9"/>
        <v>0</v>
      </c>
      <c r="L29" s="335"/>
    </row>
    <row r="30" spans="1:12" s="301" customFormat="1" ht="13.5" x14ac:dyDescent="0.25">
      <c r="A30" s="315" t="str">
        <f t="shared" si="0"/>
        <v>Viljandi Spordikool</v>
      </c>
      <c r="B30" s="321"/>
      <c r="C30" s="321"/>
      <c r="D30" s="326" t="s">
        <v>186</v>
      </c>
      <c r="E30" s="327" t="s">
        <v>185</v>
      </c>
      <c r="F30" s="319">
        <f>F31+F41+F44+F48+F59+F65+F72+F79+F86+F87+F88+F92+F93+F99+F100+F103+F104</f>
        <v>192024.09</v>
      </c>
      <c r="G30" s="319">
        <v>199750.37</v>
      </c>
      <c r="H30" s="319">
        <f t="shared" ref="H30:J30" si="16">H31+H41+H44+H48+H59+H65+H72+H79+H86+H87+H88+H92+H93+H99+H101+H103+H104</f>
        <v>273179.20999999996</v>
      </c>
      <c r="I30" s="319">
        <f t="shared" si="16"/>
        <v>269032.97065000003</v>
      </c>
      <c r="J30" s="319">
        <f t="shared" si="16"/>
        <v>0</v>
      </c>
      <c r="K30" s="319">
        <f t="shared" si="9"/>
        <v>269032.97065000003</v>
      </c>
      <c r="L30" s="328"/>
    </row>
    <row r="31" spans="1:12" ht="13.5" x14ac:dyDescent="0.25">
      <c r="A31" s="315" t="str">
        <f t="shared" si="0"/>
        <v>Viljandi Spordikool</v>
      </c>
      <c r="B31" s="321"/>
      <c r="C31" s="321"/>
      <c r="D31" s="329" t="s">
        <v>853</v>
      </c>
      <c r="E31" s="330" t="s">
        <v>391</v>
      </c>
      <c r="F31" s="337">
        <f t="shared" ref="F31:J31" si="17">SUM(F32:F40)</f>
        <v>2575.0899999999997</v>
      </c>
      <c r="G31" s="337">
        <f t="shared" si="17"/>
        <v>3426.59</v>
      </c>
      <c r="H31" s="337">
        <f t="shared" si="17"/>
        <v>3148</v>
      </c>
      <c r="I31" s="337">
        <f t="shared" si="17"/>
        <v>2862.24</v>
      </c>
      <c r="J31" s="337">
        <f t="shared" si="17"/>
        <v>0</v>
      </c>
      <c r="K31" s="319">
        <f t="shared" si="9"/>
        <v>2862.24</v>
      </c>
      <c r="L31" s="332"/>
    </row>
    <row r="32" spans="1:12" x14ac:dyDescent="0.2">
      <c r="A32" s="315" t="str">
        <f t="shared" si="0"/>
        <v>Viljandi Spordikool</v>
      </c>
      <c r="B32" s="321" t="str">
        <f t="shared" si="4"/>
        <v>55</v>
      </c>
      <c r="C32" s="321" t="str">
        <f t="shared" si="5"/>
        <v>5500</v>
      </c>
      <c r="D32" s="333" t="s">
        <v>392</v>
      </c>
      <c r="E32" s="334" t="s">
        <v>393</v>
      </c>
      <c r="F32" s="324">
        <v>461.28999999999996</v>
      </c>
      <c r="G32" s="324">
        <v>551.35</v>
      </c>
      <c r="H32" s="324">
        <v>320</v>
      </c>
      <c r="I32" s="324">
        <v>321.59999999999997</v>
      </c>
      <c r="J32" s="324"/>
      <c r="K32" s="324">
        <f t="shared" si="9"/>
        <v>321.59999999999997</v>
      </c>
      <c r="L32" s="335"/>
    </row>
    <row r="33" spans="1:12" x14ac:dyDescent="0.2">
      <c r="A33" s="315" t="str">
        <f t="shared" si="0"/>
        <v>Viljandi Spordikool</v>
      </c>
      <c r="B33" s="321" t="str">
        <f t="shared" si="4"/>
        <v>55</v>
      </c>
      <c r="C33" s="321" t="str">
        <f t="shared" si="5"/>
        <v>5500</v>
      </c>
      <c r="D33" s="333" t="s">
        <v>394</v>
      </c>
      <c r="E33" s="334" t="s">
        <v>395</v>
      </c>
      <c r="F33" s="324">
        <v>350.38</v>
      </c>
      <c r="G33" s="324">
        <v>775.66</v>
      </c>
      <c r="H33" s="324">
        <v>547</v>
      </c>
      <c r="I33" s="324">
        <v>449.23499999999996</v>
      </c>
      <c r="J33" s="324"/>
      <c r="K33" s="324">
        <f t="shared" si="9"/>
        <v>449.23499999999996</v>
      </c>
      <c r="L33" s="335"/>
    </row>
    <row r="34" spans="1:12" x14ac:dyDescent="0.2">
      <c r="A34" s="315" t="str">
        <f t="shared" si="0"/>
        <v>Viljandi Spordikool</v>
      </c>
      <c r="B34" s="321" t="str">
        <f t="shared" si="4"/>
        <v>55</v>
      </c>
      <c r="C34" s="321" t="str">
        <f t="shared" si="5"/>
        <v>5500</v>
      </c>
      <c r="D34" s="333" t="s">
        <v>396</v>
      </c>
      <c r="E34" s="334" t="s">
        <v>397</v>
      </c>
      <c r="F34" s="324">
        <v>0</v>
      </c>
      <c r="G34" s="324">
        <v>0</v>
      </c>
      <c r="H34" s="324">
        <v>0</v>
      </c>
      <c r="I34" s="324">
        <v>0</v>
      </c>
      <c r="J34" s="324"/>
      <c r="K34" s="324">
        <f t="shared" si="9"/>
        <v>0</v>
      </c>
      <c r="L34" s="335"/>
    </row>
    <row r="35" spans="1:12" x14ac:dyDescent="0.2">
      <c r="A35" s="315" t="str">
        <f t="shared" si="0"/>
        <v>Viljandi Spordikool</v>
      </c>
      <c r="B35" s="321" t="str">
        <f t="shared" si="4"/>
        <v>55</v>
      </c>
      <c r="C35" s="321" t="str">
        <f t="shared" si="5"/>
        <v>5500</v>
      </c>
      <c r="D35" s="333" t="s">
        <v>398</v>
      </c>
      <c r="E35" s="334" t="s">
        <v>399</v>
      </c>
      <c r="F35" s="324">
        <v>875.8599999999999</v>
      </c>
      <c r="G35" s="324">
        <v>1174.6600000000001</v>
      </c>
      <c r="H35" s="324">
        <v>1278</v>
      </c>
      <c r="I35" s="324">
        <v>1284.3899999999999</v>
      </c>
      <c r="J35" s="324"/>
      <c r="K35" s="324">
        <f t="shared" si="9"/>
        <v>1284.3899999999999</v>
      </c>
      <c r="L35" s="335"/>
    </row>
    <row r="36" spans="1:12" x14ac:dyDescent="0.2">
      <c r="A36" s="315" t="str">
        <f t="shared" si="0"/>
        <v>Viljandi Spordikool</v>
      </c>
      <c r="B36" s="321" t="str">
        <f t="shared" si="4"/>
        <v>55</v>
      </c>
      <c r="C36" s="321" t="str">
        <f t="shared" si="5"/>
        <v>5500</v>
      </c>
      <c r="D36" s="333" t="s">
        <v>400</v>
      </c>
      <c r="E36" s="334" t="s">
        <v>401</v>
      </c>
      <c r="F36" s="324">
        <v>206.55999999999997</v>
      </c>
      <c r="G36" s="324">
        <v>110.54</v>
      </c>
      <c r="H36" s="324">
        <v>192</v>
      </c>
      <c r="I36" s="324">
        <v>192.95999999999998</v>
      </c>
      <c r="J36" s="324"/>
      <c r="K36" s="324">
        <f t="shared" si="9"/>
        <v>192.95999999999998</v>
      </c>
      <c r="L36" s="335"/>
    </row>
    <row r="37" spans="1:12" x14ac:dyDescent="0.2">
      <c r="A37" s="315" t="str">
        <f t="shared" si="0"/>
        <v>Viljandi Spordikool</v>
      </c>
      <c r="B37" s="321" t="str">
        <f t="shared" si="4"/>
        <v>55</v>
      </c>
      <c r="C37" s="321" t="str">
        <f t="shared" si="5"/>
        <v>5500</v>
      </c>
      <c r="D37" s="333" t="s">
        <v>402</v>
      </c>
      <c r="E37" s="334" t="s">
        <v>403</v>
      </c>
      <c r="F37" s="324">
        <v>0</v>
      </c>
      <c r="G37" s="324">
        <v>103.52</v>
      </c>
      <c r="H37" s="324">
        <v>300</v>
      </c>
      <c r="I37" s="324">
        <v>100.49999999999999</v>
      </c>
      <c r="J37" s="324"/>
      <c r="K37" s="324">
        <f t="shared" si="9"/>
        <v>100.49999999999999</v>
      </c>
      <c r="L37" s="335"/>
    </row>
    <row r="38" spans="1:12" x14ac:dyDescent="0.2">
      <c r="A38" s="315" t="str">
        <f t="shared" si="0"/>
        <v>Viljandi Spordikool</v>
      </c>
      <c r="B38" s="321" t="str">
        <f t="shared" si="4"/>
        <v>55</v>
      </c>
      <c r="C38" s="321" t="str">
        <f t="shared" si="5"/>
        <v>5500</v>
      </c>
      <c r="D38" s="333" t="s">
        <v>404</v>
      </c>
      <c r="E38" s="334" t="s">
        <v>405</v>
      </c>
      <c r="F38" s="324">
        <v>0</v>
      </c>
      <c r="G38" s="324">
        <v>37.950000000000003</v>
      </c>
      <c r="H38" s="324">
        <v>0</v>
      </c>
      <c r="I38" s="324">
        <v>0</v>
      </c>
      <c r="J38" s="324"/>
      <c r="K38" s="324">
        <f t="shared" si="9"/>
        <v>0</v>
      </c>
      <c r="L38" s="335"/>
    </row>
    <row r="39" spans="1:12" x14ac:dyDescent="0.2">
      <c r="A39" s="315" t="str">
        <f t="shared" si="0"/>
        <v>Viljandi Spordikool</v>
      </c>
      <c r="B39" s="321" t="str">
        <f t="shared" si="4"/>
        <v>55</v>
      </c>
      <c r="C39" s="321" t="str">
        <f t="shared" si="5"/>
        <v>5500</v>
      </c>
      <c r="D39" s="333" t="s">
        <v>406</v>
      </c>
      <c r="E39" s="334" t="s">
        <v>846</v>
      </c>
      <c r="F39" s="324">
        <v>681</v>
      </c>
      <c r="G39" s="324">
        <v>656.7</v>
      </c>
      <c r="H39" s="324">
        <v>511</v>
      </c>
      <c r="I39" s="324">
        <v>513.55499999999995</v>
      </c>
      <c r="J39" s="324"/>
      <c r="K39" s="324">
        <f t="shared" si="9"/>
        <v>513.55499999999995</v>
      </c>
      <c r="L39" s="335"/>
    </row>
    <row r="40" spans="1:12" x14ac:dyDescent="0.2">
      <c r="A40" s="315" t="str">
        <f t="shared" si="0"/>
        <v>Viljandi Spordikool</v>
      </c>
      <c r="B40" s="321" t="str">
        <f t="shared" si="4"/>
        <v>55</v>
      </c>
      <c r="C40" s="321" t="str">
        <f t="shared" si="5"/>
        <v>5500</v>
      </c>
      <c r="D40" s="333" t="s">
        <v>408</v>
      </c>
      <c r="E40" s="334" t="s">
        <v>409</v>
      </c>
      <c r="F40" s="324">
        <v>0</v>
      </c>
      <c r="G40" s="324">
        <v>16.21</v>
      </c>
      <c r="H40" s="324">
        <v>0</v>
      </c>
      <c r="I40" s="324">
        <v>0</v>
      </c>
      <c r="J40" s="324"/>
      <c r="K40" s="324">
        <f t="shared" si="9"/>
        <v>0</v>
      </c>
      <c r="L40" s="335"/>
    </row>
    <row r="41" spans="1:12" x14ac:dyDescent="0.2">
      <c r="A41" s="315" t="str">
        <f t="shared" si="0"/>
        <v>Viljandi Spordikool</v>
      </c>
      <c r="B41" s="321"/>
      <c r="C41" s="321"/>
      <c r="D41" s="329" t="s">
        <v>854</v>
      </c>
      <c r="E41" s="330" t="s">
        <v>411</v>
      </c>
      <c r="F41" s="337">
        <f t="shared" ref="F41:J41" si="18">SUM(F42:F43)</f>
        <v>117.42</v>
      </c>
      <c r="G41" s="337">
        <v>83.11</v>
      </c>
      <c r="H41" s="337">
        <f>SUM(H42:H43)</f>
        <v>320</v>
      </c>
      <c r="I41" s="337">
        <f>SUM(I42:I43)</f>
        <v>321.59999999999997</v>
      </c>
      <c r="J41" s="337">
        <f t="shared" si="18"/>
        <v>0</v>
      </c>
      <c r="K41" s="337">
        <f t="shared" si="9"/>
        <v>321.59999999999997</v>
      </c>
      <c r="L41" s="332"/>
    </row>
    <row r="42" spans="1:12" x14ac:dyDescent="0.2">
      <c r="A42" s="315" t="str">
        <f t="shared" si="0"/>
        <v>Viljandi Spordikool</v>
      </c>
      <c r="B42" s="321" t="str">
        <f t="shared" si="4"/>
        <v>55</v>
      </c>
      <c r="C42" s="321" t="str">
        <f t="shared" si="5"/>
        <v>5503</v>
      </c>
      <c r="D42" s="333" t="s">
        <v>412</v>
      </c>
      <c r="E42" s="334" t="s">
        <v>413</v>
      </c>
      <c r="F42" s="324">
        <v>117.42</v>
      </c>
      <c r="G42" s="324">
        <v>19.11</v>
      </c>
      <c r="H42" s="324">
        <v>320</v>
      </c>
      <c r="I42" s="324">
        <v>321.59999999999997</v>
      </c>
      <c r="J42" s="324"/>
      <c r="K42" s="324">
        <f t="shared" si="9"/>
        <v>321.59999999999997</v>
      </c>
      <c r="L42" s="335"/>
    </row>
    <row r="43" spans="1:12" x14ac:dyDescent="0.2">
      <c r="A43" s="315" t="str">
        <f t="shared" si="0"/>
        <v>Viljandi Spordikool</v>
      </c>
      <c r="B43" s="321" t="str">
        <f t="shared" si="4"/>
        <v>55</v>
      </c>
      <c r="C43" s="321" t="str">
        <f t="shared" si="5"/>
        <v>5503</v>
      </c>
      <c r="D43" s="333" t="s">
        <v>414</v>
      </c>
      <c r="E43" s="334" t="s">
        <v>415</v>
      </c>
      <c r="F43" s="324">
        <v>0</v>
      </c>
      <c r="G43" s="324">
        <v>64</v>
      </c>
      <c r="H43" s="324">
        <v>0</v>
      </c>
      <c r="I43" s="324">
        <v>0</v>
      </c>
      <c r="J43" s="324"/>
      <c r="K43" s="324">
        <f t="shared" si="9"/>
        <v>0</v>
      </c>
      <c r="L43" s="335"/>
    </row>
    <row r="44" spans="1:12" x14ac:dyDescent="0.2">
      <c r="A44" s="315" t="str">
        <f t="shared" si="0"/>
        <v>Viljandi Spordikool</v>
      </c>
      <c r="B44" s="321"/>
      <c r="C44" s="321"/>
      <c r="D44" s="329" t="s">
        <v>855</v>
      </c>
      <c r="E44" s="330" t="s">
        <v>417</v>
      </c>
      <c r="F44" s="337">
        <f t="shared" ref="F44:J44" si="19">SUM(F45:F47)</f>
        <v>1049.71</v>
      </c>
      <c r="G44" s="337">
        <f t="shared" si="19"/>
        <v>1021.77</v>
      </c>
      <c r="H44" s="337">
        <f t="shared" si="19"/>
        <v>2400</v>
      </c>
      <c r="I44" s="337">
        <f t="shared" si="19"/>
        <v>1155.7499999999998</v>
      </c>
      <c r="J44" s="337">
        <f t="shared" si="19"/>
        <v>0</v>
      </c>
      <c r="K44" s="337">
        <f t="shared" si="9"/>
        <v>1155.7499999999998</v>
      </c>
      <c r="L44" s="332"/>
    </row>
    <row r="45" spans="1:12" x14ac:dyDescent="0.2">
      <c r="A45" s="315" t="str">
        <f t="shared" si="0"/>
        <v>Viljandi Spordikool</v>
      </c>
      <c r="B45" s="321" t="str">
        <f t="shared" si="4"/>
        <v>55</v>
      </c>
      <c r="C45" s="321" t="str">
        <f t="shared" si="5"/>
        <v>5504</v>
      </c>
      <c r="D45" s="333" t="s">
        <v>418</v>
      </c>
      <c r="E45" s="334" t="s">
        <v>419</v>
      </c>
      <c r="F45" s="324">
        <v>645.40000000000009</v>
      </c>
      <c r="G45" s="324">
        <v>809</v>
      </c>
      <c r="H45" s="324">
        <v>2000</v>
      </c>
      <c r="I45" s="324">
        <v>904.49999999999989</v>
      </c>
      <c r="J45" s="324"/>
      <c r="K45" s="324">
        <f t="shared" si="9"/>
        <v>904.49999999999989</v>
      </c>
      <c r="L45" s="335"/>
    </row>
    <row r="46" spans="1:12" x14ac:dyDescent="0.2">
      <c r="A46" s="315" t="str">
        <f t="shared" si="0"/>
        <v>Viljandi Spordikool</v>
      </c>
      <c r="B46" s="321" t="str">
        <f t="shared" si="4"/>
        <v>55</v>
      </c>
      <c r="C46" s="321" t="str">
        <f t="shared" si="5"/>
        <v>5504</v>
      </c>
      <c r="D46" s="333" t="s">
        <v>420</v>
      </c>
      <c r="E46" s="334" t="s">
        <v>421</v>
      </c>
      <c r="F46" s="324">
        <v>0</v>
      </c>
      <c r="G46" s="324">
        <v>0</v>
      </c>
      <c r="H46" s="324">
        <v>0</v>
      </c>
      <c r="I46" s="324">
        <v>0</v>
      </c>
      <c r="J46" s="324"/>
      <c r="K46" s="324">
        <f t="shared" si="9"/>
        <v>0</v>
      </c>
      <c r="L46" s="335"/>
    </row>
    <row r="47" spans="1:12" x14ac:dyDescent="0.2">
      <c r="A47" s="315" t="str">
        <f t="shared" si="0"/>
        <v>Viljandi Spordikool</v>
      </c>
      <c r="B47" s="321" t="str">
        <f t="shared" si="4"/>
        <v>55</v>
      </c>
      <c r="C47" s="321" t="str">
        <f t="shared" si="5"/>
        <v>5504</v>
      </c>
      <c r="D47" s="333" t="s">
        <v>422</v>
      </c>
      <c r="E47" s="334" t="s">
        <v>423</v>
      </c>
      <c r="F47" s="324">
        <v>404.31</v>
      </c>
      <c r="G47" s="324">
        <v>212.77</v>
      </c>
      <c r="H47" s="324">
        <v>400</v>
      </c>
      <c r="I47" s="324">
        <v>251.24999999999997</v>
      </c>
      <c r="J47" s="324"/>
      <c r="K47" s="324">
        <f t="shared" si="9"/>
        <v>251.24999999999997</v>
      </c>
      <c r="L47" s="335"/>
    </row>
    <row r="48" spans="1:12" x14ac:dyDescent="0.2">
      <c r="A48" s="315" t="str">
        <f t="shared" si="0"/>
        <v>Viljandi Spordikool</v>
      </c>
      <c r="B48" s="321"/>
      <c r="C48" s="321"/>
      <c r="D48" s="329" t="s">
        <v>856</v>
      </c>
      <c r="E48" s="330" t="s">
        <v>425</v>
      </c>
      <c r="F48" s="337">
        <f>SUM(F49:F58)</f>
        <v>77883.079999999987</v>
      </c>
      <c r="G48" s="337">
        <f t="shared" ref="G48:I48" si="20">SUM(G49:G58)</f>
        <v>73106.010000000009</v>
      </c>
      <c r="H48" s="337">
        <f t="shared" si="20"/>
        <v>146654</v>
      </c>
      <c r="I48" s="337">
        <f t="shared" si="20"/>
        <v>146412.96</v>
      </c>
      <c r="J48" s="337">
        <f>SUM(J50:J58)</f>
        <v>0</v>
      </c>
      <c r="K48" s="337">
        <f t="shared" si="9"/>
        <v>146412.96</v>
      </c>
      <c r="L48" s="332"/>
    </row>
    <row r="49" spans="1:12" x14ac:dyDescent="0.2">
      <c r="A49" s="315" t="str">
        <f t="shared" si="0"/>
        <v>Viljandi Spordikool</v>
      </c>
      <c r="B49" s="321" t="str">
        <f t="shared" si="4"/>
        <v>55</v>
      </c>
      <c r="C49" s="321" t="str">
        <f t="shared" si="5"/>
        <v>5511</v>
      </c>
      <c r="D49" s="338" t="s">
        <v>253</v>
      </c>
      <c r="E49" s="339" t="s">
        <v>254</v>
      </c>
      <c r="F49" s="324">
        <v>0</v>
      </c>
      <c r="G49" s="324">
        <v>0</v>
      </c>
      <c r="H49" s="324">
        <v>0</v>
      </c>
      <c r="I49" s="324">
        <v>0</v>
      </c>
      <c r="J49" s="324"/>
      <c r="K49" s="324">
        <f t="shared" si="9"/>
        <v>0</v>
      </c>
      <c r="L49" s="340"/>
    </row>
    <row r="50" spans="1:12" x14ac:dyDescent="0.2">
      <c r="A50" s="315" t="str">
        <f t="shared" si="0"/>
        <v>Viljandi Spordikool</v>
      </c>
      <c r="B50" s="321" t="str">
        <f t="shared" si="4"/>
        <v>55</v>
      </c>
      <c r="C50" s="321" t="str">
        <f t="shared" si="5"/>
        <v>5511</v>
      </c>
      <c r="D50" s="333" t="s">
        <v>426</v>
      </c>
      <c r="E50" s="334" t="s">
        <v>427</v>
      </c>
      <c r="F50" s="324">
        <v>0</v>
      </c>
      <c r="G50" s="324">
        <v>0</v>
      </c>
      <c r="H50" s="324">
        <v>0</v>
      </c>
      <c r="I50" s="324">
        <v>0</v>
      </c>
      <c r="J50" s="324"/>
      <c r="K50" s="324">
        <f t="shared" si="9"/>
        <v>0</v>
      </c>
      <c r="L50" s="335"/>
    </row>
    <row r="51" spans="1:12" x14ac:dyDescent="0.2">
      <c r="A51" s="315" t="str">
        <f t="shared" si="0"/>
        <v>Viljandi Spordikool</v>
      </c>
      <c r="B51" s="321" t="str">
        <f t="shared" si="4"/>
        <v>55</v>
      </c>
      <c r="C51" s="321" t="str">
        <f t="shared" si="5"/>
        <v>5511</v>
      </c>
      <c r="D51" s="333" t="s">
        <v>428</v>
      </c>
      <c r="E51" s="334" t="s">
        <v>2</v>
      </c>
      <c r="F51" s="324">
        <v>41.89</v>
      </c>
      <c r="G51" s="324">
        <v>178.13</v>
      </c>
      <c r="H51" s="324">
        <v>580</v>
      </c>
      <c r="I51" s="324">
        <v>597.4</v>
      </c>
      <c r="J51" s="324"/>
      <c r="K51" s="324">
        <f t="shared" si="9"/>
        <v>597.4</v>
      </c>
      <c r="L51" s="335"/>
    </row>
    <row r="52" spans="1:12" x14ac:dyDescent="0.2">
      <c r="A52" s="315" t="str">
        <f t="shared" si="0"/>
        <v>Viljandi Spordikool</v>
      </c>
      <c r="B52" s="321" t="str">
        <f t="shared" si="4"/>
        <v>55</v>
      </c>
      <c r="C52" s="321" t="str">
        <f t="shared" si="5"/>
        <v>5511</v>
      </c>
      <c r="D52" s="333" t="s">
        <v>3</v>
      </c>
      <c r="E52" s="334" t="s">
        <v>4</v>
      </c>
      <c r="F52" s="324">
        <v>0</v>
      </c>
      <c r="G52" s="324">
        <v>0</v>
      </c>
      <c r="H52" s="324">
        <v>0</v>
      </c>
      <c r="I52" s="324">
        <v>0</v>
      </c>
      <c r="J52" s="324"/>
      <c r="K52" s="324">
        <f t="shared" si="9"/>
        <v>0</v>
      </c>
      <c r="L52" s="335"/>
    </row>
    <row r="53" spans="1:12" x14ac:dyDescent="0.2">
      <c r="A53" s="315" t="str">
        <f t="shared" si="0"/>
        <v>Viljandi Spordikool</v>
      </c>
      <c r="B53" s="321" t="str">
        <f t="shared" si="4"/>
        <v>55</v>
      </c>
      <c r="C53" s="321" t="str">
        <f t="shared" si="5"/>
        <v>5511</v>
      </c>
      <c r="D53" s="333" t="s">
        <v>5</v>
      </c>
      <c r="E53" s="334" t="s">
        <v>6</v>
      </c>
      <c r="F53" s="324">
        <v>505.51</v>
      </c>
      <c r="G53" s="324">
        <v>482.1</v>
      </c>
      <c r="H53" s="324">
        <v>412</v>
      </c>
      <c r="I53" s="324">
        <v>414.05999999999995</v>
      </c>
      <c r="J53" s="324"/>
      <c r="K53" s="324">
        <f t="shared" si="9"/>
        <v>414.05999999999995</v>
      </c>
      <c r="L53" s="335"/>
    </row>
    <row r="54" spans="1:12" x14ac:dyDescent="0.2">
      <c r="A54" s="315" t="str">
        <f t="shared" si="0"/>
        <v>Viljandi Spordikool</v>
      </c>
      <c r="B54" s="321" t="str">
        <f t="shared" si="4"/>
        <v>55</v>
      </c>
      <c r="C54" s="321" t="str">
        <f t="shared" si="5"/>
        <v>5511</v>
      </c>
      <c r="D54" s="333" t="s">
        <v>7</v>
      </c>
      <c r="E54" s="334" t="s">
        <v>8</v>
      </c>
      <c r="F54" s="324">
        <v>0</v>
      </c>
      <c r="G54" s="324">
        <v>0</v>
      </c>
      <c r="H54" s="324">
        <v>0</v>
      </c>
      <c r="I54" s="324">
        <v>0</v>
      </c>
      <c r="J54" s="324"/>
      <c r="K54" s="324">
        <f t="shared" si="9"/>
        <v>0</v>
      </c>
      <c r="L54" s="335"/>
    </row>
    <row r="55" spans="1:12" x14ac:dyDescent="0.2">
      <c r="A55" s="315" t="str">
        <f t="shared" si="0"/>
        <v>Viljandi Spordikool</v>
      </c>
      <c r="B55" s="321" t="str">
        <f t="shared" si="4"/>
        <v>55</v>
      </c>
      <c r="C55" s="321" t="str">
        <f t="shared" si="5"/>
        <v>5511</v>
      </c>
      <c r="D55" s="333" t="s">
        <v>9</v>
      </c>
      <c r="E55" s="334" t="s">
        <v>10</v>
      </c>
      <c r="F55" s="324">
        <v>8400</v>
      </c>
      <c r="G55" s="324">
        <v>307.14999999999998</v>
      </c>
      <c r="H55" s="324">
        <v>300</v>
      </c>
      <c r="I55" s="324">
        <v>301.49999999999994</v>
      </c>
      <c r="J55" s="324"/>
      <c r="K55" s="324">
        <f t="shared" si="9"/>
        <v>301.49999999999994</v>
      </c>
      <c r="L55" s="335"/>
    </row>
    <row r="56" spans="1:12" x14ac:dyDescent="0.2">
      <c r="A56" s="315" t="str">
        <f t="shared" si="0"/>
        <v>Viljandi Spordikool</v>
      </c>
      <c r="B56" s="321" t="str">
        <f t="shared" si="4"/>
        <v>55</v>
      </c>
      <c r="C56" s="321" t="str">
        <f t="shared" si="5"/>
        <v>5511</v>
      </c>
      <c r="D56" s="333" t="s">
        <v>11</v>
      </c>
      <c r="E56" s="334" t="s">
        <v>12</v>
      </c>
      <c r="F56" s="324">
        <v>0</v>
      </c>
      <c r="G56" s="324">
        <v>0</v>
      </c>
      <c r="H56" s="324">
        <v>0</v>
      </c>
      <c r="I56" s="324">
        <v>0</v>
      </c>
      <c r="J56" s="324"/>
      <c r="K56" s="324">
        <f t="shared" si="9"/>
        <v>0</v>
      </c>
      <c r="L56" s="335"/>
    </row>
    <row r="57" spans="1:12" x14ac:dyDescent="0.2">
      <c r="A57" s="315" t="str">
        <f t="shared" si="0"/>
        <v>Viljandi Spordikool</v>
      </c>
      <c r="B57" s="321" t="str">
        <f t="shared" si="4"/>
        <v>55</v>
      </c>
      <c r="C57" s="321" t="str">
        <f t="shared" si="5"/>
        <v>5511</v>
      </c>
      <c r="D57" s="333" t="s">
        <v>13</v>
      </c>
      <c r="E57" s="334" t="s">
        <v>14</v>
      </c>
      <c r="F57" s="324">
        <v>68935.679999999993</v>
      </c>
      <c r="G57" s="324">
        <v>72138.63</v>
      </c>
      <c r="H57" s="324">
        <v>145100</v>
      </c>
      <c r="I57" s="324">
        <v>145100</v>
      </c>
      <c r="J57" s="324"/>
      <c r="K57" s="324">
        <f t="shared" si="9"/>
        <v>145100</v>
      </c>
      <c r="L57" s="335"/>
    </row>
    <row r="58" spans="1:12" x14ac:dyDescent="0.2">
      <c r="A58" s="315" t="str">
        <f t="shared" si="0"/>
        <v>Viljandi Spordikool</v>
      </c>
      <c r="B58" s="321" t="str">
        <f t="shared" si="4"/>
        <v>55</v>
      </c>
      <c r="C58" s="321" t="str">
        <f t="shared" si="5"/>
        <v>5511</v>
      </c>
      <c r="D58" s="333" t="s">
        <v>15</v>
      </c>
      <c r="E58" s="334" t="s">
        <v>16</v>
      </c>
      <c r="F58" s="324">
        <v>0</v>
      </c>
      <c r="G58" s="324">
        <v>0</v>
      </c>
      <c r="H58" s="324">
        <v>262</v>
      </c>
      <c r="I58" s="324">
        <v>0</v>
      </c>
      <c r="J58" s="324"/>
      <c r="K58" s="324">
        <f t="shared" si="9"/>
        <v>0</v>
      </c>
      <c r="L58" s="335"/>
    </row>
    <row r="59" spans="1:12" x14ac:dyDescent="0.2">
      <c r="A59" s="315" t="str">
        <f t="shared" si="0"/>
        <v>Viljandi Spordikool</v>
      </c>
      <c r="B59" s="321"/>
      <c r="C59" s="321"/>
      <c r="D59" s="329" t="s">
        <v>857</v>
      </c>
      <c r="E59" s="330" t="s">
        <v>18</v>
      </c>
      <c r="F59" s="337">
        <f>SUM(F60:F64)</f>
        <v>0</v>
      </c>
      <c r="G59" s="337">
        <f t="shared" ref="G59:I59" si="21">SUM(G60:G64)</f>
        <v>0</v>
      </c>
      <c r="H59" s="337">
        <f t="shared" si="21"/>
        <v>0</v>
      </c>
      <c r="I59" s="337">
        <f t="shared" si="21"/>
        <v>0</v>
      </c>
      <c r="J59" s="337">
        <f t="shared" ref="J59" si="22">SUM(J61:J64)</f>
        <v>0</v>
      </c>
      <c r="K59" s="337">
        <f t="shared" si="9"/>
        <v>0</v>
      </c>
      <c r="L59" s="332"/>
    </row>
    <row r="60" spans="1:12" x14ac:dyDescent="0.2">
      <c r="A60" s="315"/>
      <c r="B60" s="321"/>
      <c r="C60" s="321"/>
      <c r="D60" s="333" t="s">
        <v>1629</v>
      </c>
      <c r="E60" s="334" t="s">
        <v>427</v>
      </c>
      <c r="F60" s="324">
        <v>0</v>
      </c>
      <c r="G60" s="324">
        <v>0</v>
      </c>
      <c r="H60" s="324">
        <v>0</v>
      </c>
      <c r="I60" s="324">
        <v>0</v>
      </c>
      <c r="J60" s="324"/>
      <c r="K60" s="324">
        <f t="shared" si="9"/>
        <v>0</v>
      </c>
      <c r="L60" s="335"/>
    </row>
    <row r="61" spans="1:12" x14ac:dyDescent="0.2">
      <c r="A61" s="315" t="str">
        <f t="shared" si="0"/>
        <v>Viljandi Spordikool</v>
      </c>
      <c r="B61" s="321" t="str">
        <f t="shared" si="4"/>
        <v>55</v>
      </c>
      <c r="C61" s="321" t="str">
        <f t="shared" si="5"/>
        <v>5512</v>
      </c>
      <c r="D61" s="333" t="s">
        <v>19</v>
      </c>
      <c r="E61" s="334" t="s">
        <v>6</v>
      </c>
      <c r="F61" s="324">
        <v>0</v>
      </c>
      <c r="G61" s="324">
        <v>0</v>
      </c>
      <c r="H61" s="324">
        <v>0</v>
      </c>
      <c r="I61" s="324">
        <v>0</v>
      </c>
      <c r="J61" s="324"/>
      <c r="K61" s="324">
        <f t="shared" si="9"/>
        <v>0</v>
      </c>
      <c r="L61" s="335"/>
    </row>
    <row r="62" spans="1:12" x14ac:dyDescent="0.2">
      <c r="A62" s="315" t="str">
        <f t="shared" si="0"/>
        <v>Viljandi Spordikool</v>
      </c>
      <c r="B62" s="321" t="str">
        <f t="shared" si="4"/>
        <v>55</v>
      </c>
      <c r="C62" s="321" t="str">
        <f t="shared" si="5"/>
        <v>5512</v>
      </c>
      <c r="D62" s="333" t="s">
        <v>20</v>
      </c>
      <c r="E62" s="334" t="s">
        <v>8</v>
      </c>
      <c r="F62" s="324">
        <v>0</v>
      </c>
      <c r="G62" s="324">
        <v>0</v>
      </c>
      <c r="H62" s="324">
        <v>0</v>
      </c>
      <c r="I62" s="324">
        <v>0</v>
      </c>
      <c r="J62" s="324"/>
      <c r="K62" s="324">
        <f t="shared" si="9"/>
        <v>0</v>
      </c>
      <c r="L62" s="335"/>
    </row>
    <row r="63" spans="1:12" x14ac:dyDescent="0.2">
      <c r="A63" s="315" t="str">
        <f t="shared" si="0"/>
        <v>Viljandi Spordikool</v>
      </c>
      <c r="B63" s="321" t="str">
        <f t="shared" si="4"/>
        <v>55</v>
      </c>
      <c r="C63" s="321" t="str">
        <f t="shared" si="5"/>
        <v>5512</v>
      </c>
      <c r="D63" s="333" t="s">
        <v>21</v>
      </c>
      <c r="E63" s="334" t="s">
        <v>10</v>
      </c>
      <c r="F63" s="324">
        <v>0</v>
      </c>
      <c r="G63" s="324">
        <v>0</v>
      </c>
      <c r="H63" s="324">
        <v>0</v>
      </c>
      <c r="I63" s="324">
        <v>0</v>
      </c>
      <c r="J63" s="324"/>
      <c r="K63" s="324">
        <f t="shared" si="9"/>
        <v>0</v>
      </c>
      <c r="L63" s="335"/>
    </row>
    <row r="64" spans="1:12" x14ac:dyDescent="0.2">
      <c r="A64" s="315" t="str">
        <f t="shared" si="0"/>
        <v>Viljandi Spordikool</v>
      </c>
      <c r="B64" s="321" t="str">
        <f t="shared" si="4"/>
        <v>55</v>
      </c>
      <c r="C64" s="321" t="str">
        <f t="shared" si="5"/>
        <v>5512</v>
      </c>
      <c r="D64" s="333" t="s">
        <v>22</v>
      </c>
      <c r="E64" s="334" t="s">
        <v>16</v>
      </c>
      <c r="F64" s="324">
        <v>0</v>
      </c>
      <c r="G64" s="324">
        <v>0</v>
      </c>
      <c r="H64" s="324">
        <v>0</v>
      </c>
      <c r="I64" s="324">
        <v>0</v>
      </c>
      <c r="J64" s="324"/>
      <c r="K64" s="324">
        <f t="shared" si="9"/>
        <v>0</v>
      </c>
      <c r="L64" s="335"/>
    </row>
    <row r="65" spans="1:12" x14ac:dyDescent="0.2">
      <c r="A65" s="315" t="str">
        <f t="shared" si="0"/>
        <v>Viljandi Spordikool</v>
      </c>
      <c r="B65" s="321"/>
      <c r="C65" s="321"/>
      <c r="D65" s="329" t="s">
        <v>858</v>
      </c>
      <c r="E65" s="330" t="s">
        <v>24</v>
      </c>
      <c r="F65" s="337">
        <f t="shared" ref="F65:J65" si="23">SUM(F66:F71)</f>
        <v>4409.2099999999991</v>
      </c>
      <c r="G65" s="337">
        <f t="shared" si="23"/>
        <v>2113.08</v>
      </c>
      <c r="H65" s="337">
        <f t="shared" si="23"/>
        <v>4820.21</v>
      </c>
      <c r="I65" s="337">
        <f t="shared" si="23"/>
        <v>4442.2306499999995</v>
      </c>
      <c r="J65" s="337">
        <f t="shared" si="23"/>
        <v>0</v>
      </c>
      <c r="K65" s="337">
        <f t="shared" si="9"/>
        <v>4442.2306499999995</v>
      </c>
      <c r="L65" s="332"/>
    </row>
    <row r="66" spans="1:12" x14ac:dyDescent="0.2">
      <c r="A66" s="315" t="str">
        <f t="shared" si="0"/>
        <v>Viljandi Spordikool</v>
      </c>
      <c r="B66" s="321" t="str">
        <f t="shared" si="4"/>
        <v>55</v>
      </c>
      <c r="C66" s="321" t="str">
        <f t="shared" si="5"/>
        <v>5513</v>
      </c>
      <c r="D66" s="333" t="s">
        <v>25</v>
      </c>
      <c r="E66" s="334" t="s">
        <v>26</v>
      </c>
      <c r="F66" s="324">
        <v>3762.0499999999997</v>
      </c>
      <c r="G66" s="324">
        <v>1258.08</v>
      </c>
      <c r="H66" s="324">
        <v>3517.4500000000003</v>
      </c>
      <c r="I66" s="324">
        <v>3535.0372499999999</v>
      </c>
      <c r="J66" s="324"/>
      <c r="K66" s="324">
        <f t="shared" si="9"/>
        <v>3535.0372499999999</v>
      </c>
      <c r="L66" s="335"/>
    </row>
    <row r="67" spans="1:12" x14ac:dyDescent="0.2">
      <c r="A67" s="315" t="str">
        <f t="shared" si="0"/>
        <v>Viljandi Spordikool</v>
      </c>
      <c r="B67" s="321" t="str">
        <f t="shared" si="4"/>
        <v>55</v>
      </c>
      <c r="C67" s="321" t="str">
        <f t="shared" si="5"/>
        <v>5513</v>
      </c>
      <c r="D67" s="333" t="s">
        <v>27</v>
      </c>
      <c r="E67" s="334" t="s">
        <v>28</v>
      </c>
      <c r="F67" s="324">
        <v>0</v>
      </c>
      <c r="G67" s="324">
        <v>216</v>
      </c>
      <c r="H67" s="324">
        <v>197.76</v>
      </c>
      <c r="I67" s="324">
        <v>198.74879999999996</v>
      </c>
      <c r="J67" s="324"/>
      <c r="K67" s="324">
        <f t="shared" si="9"/>
        <v>198.74879999999996</v>
      </c>
      <c r="L67" s="335"/>
    </row>
    <row r="68" spans="1:12" x14ac:dyDescent="0.2">
      <c r="A68" s="315" t="str">
        <f t="shared" si="0"/>
        <v>Viljandi Spordikool</v>
      </c>
      <c r="B68" s="321" t="str">
        <f t="shared" si="4"/>
        <v>55</v>
      </c>
      <c r="C68" s="321" t="str">
        <f t="shared" si="5"/>
        <v>5513</v>
      </c>
      <c r="D68" s="333" t="s">
        <v>29</v>
      </c>
      <c r="E68" s="334" t="s">
        <v>12</v>
      </c>
      <c r="F68" s="324">
        <v>8.16</v>
      </c>
      <c r="G68" s="324">
        <v>0</v>
      </c>
      <c r="H68" s="324">
        <v>466</v>
      </c>
      <c r="I68" s="324">
        <v>66.249600000000001</v>
      </c>
      <c r="J68" s="324"/>
      <c r="K68" s="324">
        <f t="shared" si="9"/>
        <v>66.249600000000001</v>
      </c>
      <c r="L68" s="335"/>
    </row>
    <row r="69" spans="1:12" x14ac:dyDescent="0.2">
      <c r="A69" s="315" t="str">
        <f t="shared" si="0"/>
        <v>Viljandi Spordikool</v>
      </c>
      <c r="B69" s="321" t="str">
        <f t="shared" si="4"/>
        <v>55</v>
      </c>
      <c r="C69" s="321" t="str">
        <f t="shared" si="5"/>
        <v>5513</v>
      </c>
      <c r="D69" s="333" t="s">
        <v>30</v>
      </c>
      <c r="E69" s="334" t="s">
        <v>14</v>
      </c>
      <c r="F69" s="324">
        <v>0</v>
      </c>
      <c r="G69" s="324">
        <v>0</v>
      </c>
      <c r="H69" s="324">
        <v>0</v>
      </c>
      <c r="I69" s="324">
        <v>0</v>
      </c>
      <c r="J69" s="324"/>
      <c r="K69" s="324">
        <f t="shared" si="9"/>
        <v>0</v>
      </c>
      <c r="L69" s="335"/>
    </row>
    <row r="70" spans="1:12" x14ac:dyDescent="0.2">
      <c r="A70" s="315" t="str">
        <f t="shared" si="0"/>
        <v>Viljandi Spordikool</v>
      </c>
      <c r="B70" s="321" t="str">
        <f t="shared" si="4"/>
        <v>55</v>
      </c>
      <c r="C70" s="321" t="str">
        <f t="shared" si="5"/>
        <v>5513</v>
      </c>
      <c r="D70" s="333" t="s">
        <v>31</v>
      </c>
      <c r="E70" s="334" t="s">
        <v>799</v>
      </c>
      <c r="F70" s="324">
        <v>639</v>
      </c>
      <c r="G70" s="324">
        <v>639</v>
      </c>
      <c r="H70" s="324">
        <v>639</v>
      </c>
      <c r="I70" s="324">
        <v>642.19499999999994</v>
      </c>
      <c r="J70" s="324"/>
      <c r="K70" s="324">
        <f t="shared" si="9"/>
        <v>642.19499999999994</v>
      </c>
      <c r="L70" s="335"/>
    </row>
    <row r="71" spans="1:12" x14ac:dyDescent="0.2">
      <c r="A71" s="315" t="str">
        <f t="shared" si="0"/>
        <v>Viljandi Spordikool</v>
      </c>
      <c r="B71" s="321" t="str">
        <f t="shared" si="4"/>
        <v>55</v>
      </c>
      <c r="C71" s="321" t="str">
        <f t="shared" si="5"/>
        <v>5513</v>
      </c>
      <c r="D71" s="333" t="s">
        <v>33</v>
      </c>
      <c r="E71" s="334" t="s">
        <v>34</v>
      </c>
      <c r="F71" s="324">
        <v>0</v>
      </c>
      <c r="G71" s="324">
        <v>0</v>
      </c>
      <c r="H71" s="324">
        <v>0</v>
      </c>
      <c r="I71" s="324">
        <v>0</v>
      </c>
      <c r="J71" s="324"/>
      <c r="K71" s="324">
        <f t="shared" si="9"/>
        <v>0</v>
      </c>
      <c r="L71" s="335"/>
    </row>
    <row r="72" spans="1:12" x14ac:dyDescent="0.2">
      <c r="A72" s="315" t="str">
        <f t="shared" si="0"/>
        <v>Viljandi Spordikool</v>
      </c>
      <c r="B72" s="321"/>
      <c r="C72" s="321"/>
      <c r="D72" s="329" t="s">
        <v>859</v>
      </c>
      <c r="E72" s="330" t="s">
        <v>36</v>
      </c>
      <c r="F72" s="337">
        <f t="shared" ref="F72:J72" si="24">SUM(F73:F78)</f>
        <v>0</v>
      </c>
      <c r="G72" s="337">
        <f t="shared" si="24"/>
        <v>414.64000000000004</v>
      </c>
      <c r="H72" s="337">
        <f t="shared" si="24"/>
        <v>128</v>
      </c>
      <c r="I72" s="337">
        <f t="shared" si="24"/>
        <v>128.63999999999999</v>
      </c>
      <c r="J72" s="337">
        <f t="shared" si="24"/>
        <v>0</v>
      </c>
      <c r="K72" s="337">
        <f t="shared" si="9"/>
        <v>128.63999999999999</v>
      </c>
      <c r="L72" s="332"/>
    </row>
    <row r="73" spans="1:12" x14ac:dyDescent="0.2">
      <c r="A73" s="315" t="str">
        <f t="shared" si="0"/>
        <v>Viljandi Spordikool</v>
      </c>
      <c r="B73" s="321" t="str">
        <f t="shared" si="4"/>
        <v>55</v>
      </c>
      <c r="C73" s="321" t="str">
        <f t="shared" si="5"/>
        <v>5514</v>
      </c>
      <c r="D73" s="333" t="s">
        <v>37</v>
      </c>
      <c r="E73" s="334" t="s">
        <v>38</v>
      </c>
      <c r="F73" s="324">
        <v>0</v>
      </c>
      <c r="G73" s="324">
        <v>0</v>
      </c>
      <c r="H73" s="324">
        <v>0</v>
      </c>
      <c r="I73" s="324">
        <v>0</v>
      </c>
      <c r="J73" s="324"/>
      <c r="K73" s="324">
        <f t="shared" si="9"/>
        <v>0</v>
      </c>
      <c r="L73" s="335"/>
    </row>
    <row r="74" spans="1:12" x14ac:dyDescent="0.2">
      <c r="A74" s="315" t="str">
        <f t="shared" si="0"/>
        <v>Viljandi Spordikool</v>
      </c>
      <c r="B74" s="321" t="str">
        <f t="shared" si="4"/>
        <v>55</v>
      </c>
      <c r="C74" s="321" t="str">
        <f t="shared" si="5"/>
        <v>5514</v>
      </c>
      <c r="D74" s="333" t="s">
        <v>39</v>
      </c>
      <c r="E74" s="334" t="s">
        <v>40</v>
      </c>
      <c r="F74" s="324">
        <v>0</v>
      </c>
      <c r="G74" s="324">
        <v>120.98</v>
      </c>
      <c r="H74" s="324">
        <v>128</v>
      </c>
      <c r="I74" s="324">
        <v>128.63999999999999</v>
      </c>
      <c r="J74" s="324"/>
      <c r="K74" s="324">
        <f t="shared" si="9"/>
        <v>128.63999999999999</v>
      </c>
      <c r="L74" s="335"/>
    </row>
    <row r="75" spans="1:12" x14ac:dyDescent="0.2">
      <c r="A75" s="315" t="str">
        <f t="shared" si="0"/>
        <v>Viljandi Spordikool</v>
      </c>
      <c r="B75" s="321" t="str">
        <f t="shared" si="4"/>
        <v>55</v>
      </c>
      <c r="C75" s="321" t="str">
        <f t="shared" si="5"/>
        <v>5514</v>
      </c>
      <c r="D75" s="333" t="s">
        <v>41</v>
      </c>
      <c r="E75" s="334" t="s">
        <v>42</v>
      </c>
      <c r="F75" s="324">
        <v>0</v>
      </c>
      <c r="G75" s="324">
        <v>0</v>
      </c>
      <c r="H75" s="324">
        <v>0</v>
      </c>
      <c r="I75" s="324">
        <v>0</v>
      </c>
      <c r="J75" s="324"/>
      <c r="K75" s="324">
        <f t="shared" si="9"/>
        <v>0</v>
      </c>
      <c r="L75" s="335"/>
    </row>
    <row r="76" spans="1:12" s="303" customFormat="1" x14ac:dyDescent="0.2">
      <c r="A76" s="315" t="str">
        <f t="shared" ref="A76:A152" si="25">+$E$1</f>
        <v>Viljandi Spordikool</v>
      </c>
      <c r="B76" s="321" t="str">
        <f t="shared" si="4"/>
        <v>55</v>
      </c>
      <c r="C76" s="321" t="str">
        <f t="shared" si="5"/>
        <v>5514</v>
      </c>
      <c r="D76" s="341" t="s">
        <v>43</v>
      </c>
      <c r="E76" s="342" t="s">
        <v>44</v>
      </c>
      <c r="F76" s="324">
        <v>0</v>
      </c>
      <c r="G76" s="324">
        <v>258.66000000000003</v>
      </c>
      <c r="H76" s="324">
        <v>0</v>
      </c>
      <c r="I76" s="324">
        <v>0</v>
      </c>
      <c r="J76" s="324"/>
      <c r="K76" s="324">
        <f t="shared" si="9"/>
        <v>0</v>
      </c>
      <c r="L76" s="343"/>
    </row>
    <row r="77" spans="1:12" x14ac:dyDescent="0.2">
      <c r="A77" s="315" t="str">
        <f t="shared" si="25"/>
        <v>Viljandi Spordikool</v>
      </c>
      <c r="B77" s="321" t="str">
        <f t="shared" ref="B77:B150" si="26">LEFT(D77,2)</f>
        <v>55</v>
      </c>
      <c r="C77" s="321" t="str">
        <f t="shared" ref="C77:C150" si="27">LEFT(D77,4)</f>
        <v>5514</v>
      </c>
      <c r="D77" s="333" t="s">
        <v>45</v>
      </c>
      <c r="E77" s="334" t="s">
        <v>46</v>
      </c>
      <c r="F77" s="324">
        <v>0</v>
      </c>
      <c r="G77" s="324">
        <v>0</v>
      </c>
      <c r="H77" s="324">
        <v>0</v>
      </c>
      <c r="I77" s="324">
        <v>0</v>
      </c>
      <c r="J77" s="324"/>
      <c r="K77" s="324">
        <f t="shared" ref="K77:K113" si="28">SUM(I77:J77)</f>
        <v>0</v>
      </c>
      <c r="L77" s="335"/>
    </row>
    <row r="78" spans="1:12" x14ac:dyDescent="0.2">
      <c r="A78" s="315" t="str">
        <f t="shared" si="25"/>
        <v>Viljandi Spordikool</v>
      </c>
      <c r="B78" s="321" t="str">
        <f t="shared" si="26"/>
        <v>55</v>
      </c>
      <c r="C78" s="321" t="str">
        <f t="shared" si="27"/>
        <v>5514</v>
      </c>
      <c r="D78" s="333" t="s">
        <v>47</v>
      </c>
      <c r="E78" s="334" t="s">
        <v>48</v>
      </c>
      <c r="F78" s="324">
        <v>0</v>
      </c>
      <c r="G78" s="324">
        <v>35</v>
      </c>
      <c r="H78" s="324">
        <v>0</v>
      </c>
      <c r="I78" s="324">
        <v>0</v>
      </c>
      <c r="J78" s="324"/>
      <c r="K78" s="324">
        <f t="shared" si="28"/>
        <v>0</v>
      </c>
      <c r="L78" s="335"/>
    </row>
    <row r="79" spans="1:12" x14ac:dyDescent="0.2">
      <c r="A79" s="315" t="str">
        <f t="shared" si="25"/>
        <v>Viljandi Spordikool</v>
      </c>
      <c r="B79" s="321"/>
      <c r="C79" s="321"/>
      <c r="D79" s="329" t="s">
        <v>860</v>
      </c>
      <c r="E79" s="330" t="s">
        <v>50</v>
      </c>
      <c r="F79" s="337">
        <f t="shared" ref="F79:J79" si="29">SUM(F80:F85)</f>
        <v>0</v>
      </c>
      <c r="G79" s="337">
        <v>927.74</v>
      </c>
      <c r="H79" s="337">
        <f>SUM(H80:H85)</f>
        <v>500</v>
      </c>
      <c r="I79" s="337">
        <f>SUM(I80:I85)</f>
        <v>0</v>
      </c>
      <c r="J79" s="337">
        <f t="shared" si="29"/>
        <v>0</v>
      </c>
      <c r="K79" s="337">
        <f t="shared" si="28"/>
        <v>0</v>
      </c>
      <c r="L79" s="332"/>
    </row>
    <row r="80" spans="1:12" x14ac:dyDescent="0.2">
      <c r="A80" s="315" t="str">
        <f t="shared" si="25"/>
        <v>Viljandi Spordikool</v>
      </c>
      <c r="B80" s="321" t="str">
        <f t="shared" si="26"/>
        <v>55</v>
      </c>
      <c r="C80" s="321" t="str">
        <f t="shared" si="27"/>
        <v>5515</v>
      </c>
      <c r="D80" s="333" t="s">
        <v>51</v>
      </c>
      <c r="E80" s="334" t="s">
        <v>52</v>
      </c>
      <c r="F80" s="324">
        <v>0</v>
      </c>
      <c r="G80" s="324">
        <v>680.74</v>
      </c>
      <c r="H80" s="324">
        <v>200</v>
      </c>
      <c r="I80" s="324">
        <v>0</v>
      </c>
      <c r="J80" s="324"/>
      <c r="K80" s="324">
        <f t="shared" si="28"/>
        <v>0</v>
      </c>
      <c r="L80" s="335"/>
    </row>
    <row r="81" spans="1:12" x14ac:dyDescent="0.2">
      <c r="A81" s="315" t="str">
        <f t="shared" si="25"/>
        <v>Viljandi Spordikool</v>
      </c>
      <c r="B81" s="321" t="str">
        <f t="shared" si="26"/>
        <v>55</v>
      </c>
      <c r="C81" s="321" t="str">
        <f t="shared" si="27"/>
        <v>5515</v>
      </c>
      <c r="D81" s="333" t="s">
        <v>53</v>
      </c>
      <c r="E81" s="334" t="s">
        <v>54</v>
      </c>
      <c r="F81" s="324">
        <v>0</v>
      </c>
      <c r="G81" s="324">
        <v>247</v>
      </c>
      <c r="H81" s="324">
        <v>300</v>
      </c>
      <c r="I81" s="324">
        <v>0</v>
      </c>
      <c r="J81" s="324"/>
      <c r="K81" s="324">
        <f t="shared" si="28"/>
        <v>0</v>
      </c>
      <c r="L81" s="335"/>
    </row>
    <row r="82" spans="1:12" x14ac:dyDescent="0.2">
      <c r="A82" s="315" t="str">
        <f t="shared" si="25"/>
        <v>Viljandi Spordikool</v>
      </c>
      <c r="B82" s="321" t="str">
        <f t="shared" si="26"/>
        <v>55</v>
      </c>
      <c r="C82" s="321" t="str">
        <f t="shared" si="27"/>
        <v>5515</v>
      </c>
      <c r="D82" s="333" t="s">
        <v>70</v>
      </c>
      <c r="E82" s="334" t="s">
        <v>71</v>
      </c>
      <c r="F82" s="324">
        <v>0</v>
      </c>
      <c r="G82" s="324">
        <v>0</v>
      </c>
      <c r="H82" s="324">
        <v>0</v>
      </c>
      <c r="I82" s="324">
        <v>0</v>
      </c>
      <c r="J82" s="324"/>
      <c r="K82" s="324">
        <f t="shared" si="28"/>
        <v>0</v>
      </c>
      <c r="L82" s="335"/>
    </row>
    <row r="83" spans="1:12" x14ac:dyDescent="0.2">
      <c r="A83" s="315" t="str">
        <f t="shared" si="25"/>
        <v>Viljandi Spordikool</v>
      </c>
      <c r="B83" s="321" t="str">
        <f t="shared" si="26"/>
        <v>55</v>
      </c>
      <c r="C83" s="321" t="str">
        <f t="shared" si="27"/>
        <v>5515</v>
      </c>
      <c r="D83" s="333" t="s">
        <v>72</v>
      </c>
      <c r="E83" s="334" t="s">
        <v>73</v>
      </c>
      <c r="F83" s="324">
        <v>0</v>
      </c>
      <c r="G83" s="324">
        <v>0</v>
      </c>
      <c r="H83" s="324">
        <v>0</v>
      </c>
      <c r="I83" s="324">
        <v>0</v>
      </c>
      <c r="J83" s="324"/>
      <c r="K83" s="324">
        <f t="shared" si="28"/>
        <v>0</v>
      </c>
      <c r="L83" s="335"/>
    </row>
    <row r="84" spans="1:12" x14ac:dyDescent="0.2">
      <c r="A84" s="315" t="str">
        <f t="shared" si="25"/>
        <v>Viljandi Spordikool</v>
      </c>
      <c r="B84" s="321" t="str">
        <f t="shared" si="26"/>
        <v>55</v>
      </c>
      <c r="C84" s="321" t="str">
        <f t="shared" si="27"/>
        <v>5515</v>
      </c>
      <c r="D84" s="333" t="s">
        <v>74</v>
      </c>
      <c r="E84" s="334" t="s">
        <v>75</v>
      </c>
      <c r="F84" s="324">
        <v>0</v>
      </c>
      <c r="G84" s="324">
        <v>0</v>
      </c>
      <c r="H84" s="324">
        <v>0</v>
      </c>
      <c r="I84" s="324">
        <v>0</v>
      </c>
      <c r="J84" s="324"/>
      <c r="K84" s="324">
        <f t="shared" si="28"/>
        <v>0</v>
      </c>
      <c r="L84" s="335"/>
    </row>
    <row r="85" spans="1:12" x14ac:dyDescent="0.2">
      <c r="A85" s="315" t="str">
        <f t="shared" si="25"/>
        <v>Viljandi Spordikool</v>
      </c>
      <c r="B85" s="321" t="str">
        <f t="shared" si="26"/>
        <v>55</v>
      </c>
      <c r="C85" s="321" t="str">
        <f t="shared" si="27"/>
        <v>5515</v>
      </c>
      <c r="D85" s="333" t="s">
        <v>76</v>
      </c>
      <c r="E85" s="334" t="s">
        <v>77</v>
      </c>
      <c r="F85" s="324">
        <v>0</v>
      </c>
      <c r="G85" s="324">
        <v>0</v>
      </c>
      <c r="H85" s="324">
        <v>0</v>
      </c>
      <c r="I85" s="324">
        <v>0</v>
      </c>
      <c r="J85" s="324"/>
      <c r="K85" s="324">
        <f t="shared" si="28"/>
        <v>0</v>
      </c>
      <c r="L85" s="335"/>
    </row>
    <row r="86" spans="1:12" x14ac:dyDescent="0.2">
      <c r="A86" s="315" t="str">
        <f t="shared" si="25"/>
        <v>Viljandi Spordikool</v>
      </c>
      <c r="B86" s="321" t="str">
        <f t="shared" si="26"/>
        <v>55</v>
      </c>
      <c r="C86" s="321" t="str">
        <f t="shared" si="27"/>
        <v>5516</v>
      </c>
      <c r="D86" s="322" t="s">
        <v>78</v>
      </c>
      <c r="E86" s="344" t="s">
        <v>79</v>
      </c>
      <c r="F86" s="345">
        <v>0</v>
      </c>
      <c r="G86" s="324">
        <v>0</v>
      </c>
      <c r="H86" s="324">
        <v>0</v>
      </c>
      <c r="I86" s="324">
        <v>0</v>
      </c>
      <c r="J86" s="345"/>
      <c r="K86" s="324">
        <f t="shared" si="28"/>
        <v>0</v>
      </c>
      <c r="L86" s="325"/>
    </row>
    <row r="87" spans="1:12" x14ac:dyDescent="0.2">
      <c r="A87" s="315" t="str">
        <f t="shared" si="25"/>
        <v>Viljandi Spordikool</v>
      </c>
      <c r="B87" s="321" t="str">
        <f t="shared" si="26"/>
        <v>55</v>
      </c>
      <c r="C87" s="321" t="str">
        <f t="shared" si="27"/>
        <v>5521</v>
      </c>
      <c r="D87" s="322" t="s">
        <v>80</v>
      </c>
      <c r="E87" s="323" t="s">
        <v>81</v>
      </c>
      <c r="F87" s="345">
        <v>0</v>
      </c>
      <c r="G87" s="324">
        <v>0</v>
      </c>
      <c r="H87" s="324">
        <v>0</v>
      </c>
      <c r="I87" s="324">
        <v>0</v>
      </c>
      <c r="J87" s="345"/>
      <c r="K87" s="324">
        <f t="shared" si="28"/>
        <v>0</v>
      </c>
      <c r="L87" s="325"/>
    </row>
    <row r="88" spans="1:12" x14ac:dyDescent="0.2">
      <c r="A88" s="315" t="str">
        <f t="shared" si="25"/>
        <v>Viljandi Spordikool</v>
      </c>
      <c r="B88" s="321"/>
      <c r="C88" s="321"/>
      <c r="D88" s="329" t="s">
        <v>861</v>
      </c>
      <c r="E88" s="330" t="s">
        <v>83</v>
      </c>
      <c r="F88" s="337">
        <f t="shared" ref="F88:J88" si="30">SUM(F89:F91)</f>
        <v>87.6</v>
      </c>
      <c r="G88" s="337">
        <f t="shared" si="30"/>
        <v>257.3</v>
      </c>
      <c r="H88" s="337">
        <f t="shared" si="30"/>
        <v>1692</v>
      </c>
      <c r="I88" s="337">
        <f t="shared" si="30"/>
        <v>128.63999999999999</v>
      </c>
      <c r="J88" s="337">
        <f t="shared" si="30"/>
        <v>0</v>
      </c>
      <c r="K88" s="337">
        <f t="shared" si="28"/>
        <v>128.63999999999999</v>
      </c>
      <c r="L88" s="332"/>
    </row>
    <row r="89" spans="1:12" x14ac:dyDescent="0.2">
      <c r="A89" s="315" t="str">
        <f t="shared" si="25"/>
        <v>Viljandi Spordikool</v>
      </c>
      <c r="B89" s="321" t="str">
        <f t="shared" si="26"/>
        <v>55</v>
      </c>
      <c r="C89" s="321" t="str">
        <f t="shared" si="27"/>
        <v>5522</v>
      </c>
      <c r="D89" s="333" t="s">
        <v>84</v>
      </c>
      <c r="E89" s="334" t="s">
        <v>85</v>
      </c>
      <c r="F89" s="324">
        <v>0</v>
      </c>
      <c r="G89" s="324">
        <v>0</v>
      </c>
      <c r="H89" s="324">
        <v>0</v>
      </c>
      <c r="I89" s="324">
        <v>0</v>
      </c>
      <c r="J89" s="324"/>
      <c r="K89" s="324">
        <f t="shared" si="28"/>
        <v>0</v>
      </c>
      <c r="L89" s="335"/>
    </row>
    <row r="90" spans="1:12" x14ac:dyDescent="0.2">
      <c r="A90" s="315" t="str">
        <f t="shared" si="25"/>
        <v>Viljandi Spordikool</v>
      </c>
      <c r="B90" s="321" t="str">
        <f t="shared" si="26"/>
        <v>55</v>
      </c>
      <c r="C90" s="321" t="str">
        <f t="shared" si="27"/>
        <v>5522</v>
      </c>
      <c r="D90" s="333" t="s">
        <v>86</v>
      </c>
      <c r="E90" s="334" t="s">
        <v>87</v>
      </c>
      <c r="F90" s="324">
        <v>0</v>
      </c>
      <c r="G90" s="324">
        <v>28.7</v>
      </c>
      <c r="H90" s="324">
        <v>1249</v>
      </c>
      <c r="I90" s="324">
        <v>32.159999999999997</v>
      </c>
      <c r="J90" s="324"/>
      <c r="K90" s="324">
        <f t="shared" si="28"/>
        <v>32.159999999999997</v>
      </c>
      <c r="L90" s="335"/>
    </row>
    <row r="91" spans="1:12" x14ac:dyDescent="0.2">
      <c r="A91" s="315" t="str">
        <f t="shared" si="25"/>
        <v>Viljandi Spordikool</v>
      </c>
      <c r="B91" s="321" t="str">
        <f t="shared" si="26"/>
        <v>55</v>
      </c>
      <c r="C91" s="321" t="str">
        <f t="shared" si="27"/>
        <v>5522</v>
      </c>
      <c r="D91" s="333" t="s">
        <v>88</v>
      </c>
      <c r="E91" s="334" t="s">
        <v>89</v>
      </c>
      <c r="F91" s="324">
        <v>87.6</v>
      </c>
      <c r="G91" s="324">
        <v>228.6</v>
      </c>
      <c r="H91" s="324">
        <v>443</v>
      </c>
      <c r="I91" s="324">
        <v>96.47999999999999</v>
      </c>
      <c r="J91" s="324"/>
      <c r="K91" s="324">
        <f t="shared" si="28"/>
        <v>96.47999999999999</v>
      </c>
      <c r="L91" s="335"/>
    </row>
    <row r="92" spans="1:12" x14ac:dyDescent="0.2">
      <c r="A92" s="315" t="str">
        <f t="shared" si="25"/>
        <v>Viljandi Spordikool</v>
      </c>
      <c r="B92" s="321" t="str">
        <f t="shared" si="26"/>
        <v>55</v>
      </c>
      <c r="C92" s="321" t="str">
        <f t="shared" si="27"/>
        <v>5523</v>
      </c>
      <c r="D92" s="322" t="s">
        <v>90</v>
      </c>
      <c r="E92" s="323" t="s">
        <v>91</v>
      </c>
      <c r="F92" s="324">
        <v>0</v>
      </c>
      <c r="G92" s="324">
        <v>0</v>
      </c>
      <c r="H92" s="324">
        <v>0</v>
      </c>
      <c r="I92" s="324">
        <v>0</v>
      </c>
      <c r="J92" s="324"/>
      <c r="K92" s="324">
        <f t="shared" si="28"/>
        <v>0</v>
      </c>
      <c r="L92" s="325"/>
    </row>
    <row r="93" spans="1:12" x14ac:dyDescent="0.2">
      <c r="A93" s="315" t="str">
        <f t="shared" si="25"/>
        <v>Viljandi Spordikool</v>
      </c>
      <c r="B93" s="321"/>
      <c r="C93" s="321"/>
      <c r="D93" s="329" t="s">
        <v>862</v>
      </c>
      <c r="E93" s="330" t="s">
        <v>93</v>
      </c>
      <c r="F93" s="337">
        <f>SUM(F94:F98)</f>
        <v>6135.96</v>
      </c>
      <c r="G93" s="337">
        <f t="shared" ref="G93:I93" si="31">SUM(G94:G98)</f>
        <v>16956.150000000001</v>
      </c>
      <c r="H93" s="337">
        <f t="shared" si="31"/>
        <v>12782</v>
      </c>
      <c r="I93" s="337">
        <f t="shared" si="31"/>
        <v>12845.909999999998</v>
      </c>
      <c r="J93" s="337">
        <f>SUM(J94:J98)</f>
        <v>0</v>
      </c>
      <c r="K93" s="337">
        <f t="shared" si="28"/>
        <v>12845.909999999998</v>
      </c>
      <c r="L93" s="332"/>
    </row>
    <row r="94" spans="1:12" x14ac:dyDescent="0.2">
      <c r="A94" s="315" t="str">
        <f t="shared" si="25"/>
        <v>Viljandi Spordikool</v>
      </c>
      <c r="B94" s="321" t="str">
        <f t="shared" si="26"/>
        <v>55</v>
      </c>
      <c r="C94" s="321" t="str">
        <f t="shared" si="27"/>
        <v>5524</v>
      </c>
      <c r="D94" s="333" t="s">
        <v>94</v>
      </c>
      <c r="E94" s="334" t="s">
        <v>95</v>
      </c>
      <c r="F94" s="324">
        <v>0</v>
      </c>
      <c r="G94" s="324">
        <v>0</v>
      </c>
      <c r="H94" s="324">
        <v>0</v>
      </c>
      <c r="I94" s="324">
        <v>0</v>
      </c>
      <c r="J94" s="324"/>
      <c r="K94" s="324">
        <f t="shared" si="28"/>
        <v>0</v>
      </c>
      <c r="L94" s="335"/>
    </row>
    <row r="95" spans="1:12" x14ac:dyDescent="0.2">
      <c r="A95" s="315" t="str">
        <f t="shared" si="25"/>
        <v>Viljandi Spordikool</v>
      </c>
      <c r="B95" s="321" t="str">
        <f t="shared" si="26"/>
        <v>55</v>
      </c>
      <c r="C95" s="321" t="str">
        <f t="shared" si="27"/>
        <v>5524</v>
      </c>
      <c r="D95" s="333" t="s">
        <v>96</v>
      </c>
      <c r="E95" s="334" t="s">
        <v>97</v>
      </c>
      <c r="F95" s="324">
        <v>0</v>
      </c>
      <c r="G95" s="324">
        <v>0</v>
      </c>
      <c r="H95" s="324">
        <v>0</v>
      </c>
      <c r="I95" s="324">
        <v>0</v>
      </c>
      <c r="J95" s="324"/>
      <c r="K95" s="324">
        <f t="shared" si="28"/>
        <v>0</v>
      </c>
      <c r="L95" s="335"/>
    </row>
    <row r="96" spans="1:12" x14ac:dyDescent="0.2">
      <c r="A96" s="315" t="str">
        <f t="shared" si="25"/>
        <v>Viljandi Spordikool</v>
      </c>
      <c r="B96" s="321" t="str">
        <f t="shared" si="26"/>
        <v>55</v>
      </c>
      <c r="C96" s="321" t="str">
        <f t="shared" si="27"/>
        <v>5524</v>
      </c>
      <c r="D96" s="333" t="s">
        <v>98</v>
      </c>
      <c r="E96" s="334" t="s">
        <v>99</v>
      </c>
      <c r="F96" s="324">
        <v>6135.96</v>
      </c>
      <c r="G96" s="324">
        <v>16956.150000000001</v>
      </c>
      <c r="H96" s="324">
        <v>12782</v>
      </c>
      <c r="I96" s="324">
        <v>12845.909999999998</v>
      </c>
      <c r="J96" s="324"/>
      <c r="K96" s="324">
        <f t="shared" si="28"/>
        <v>12845.909999999998</v>
      </c>
      <c r="L96" s="335"/>
    </row>
    <row r="97" spans="1:12" x14ac:dyDescent="0.2">
      <c r="A97" s="315" t="str">
        <f t="shared" si="25"/>
        <v>Viljandi Spordikool</v>
      </c>
      <c r="B97" s="321" t="str">
        <f t="shared" si="26"/>
        <v>55</v>
      </c>
      <c r="C97" s="321" t="str">
        <f t="shared" si="27"/>
        <v>5524</v>
      </c>
      <c r="D97" s="333" t="s">
        <v>100</v>
      </c>
      <c r="E97" s="334" t="s">
        <v>101</v>
      </c>
      <c r="F97" s="324">
        <v>0</v>
      </c>
      <c r="G97" s="324">
        <v>0</v>
      </c>
      <c r="H97" s="324">
        <v>0</v>
      </c>
      <c r="I97" s="324">
        <v>0</v>
      </c>
      <c r="J97" s="324"/>
      <c r="K97" s="324">
        <f t="shared" si="28"/>
        <v>0</v>
      </c>
      <c r="L97" s="335"/>
    </row>
    <row r="98" spans="1:12" x14ac:dyDescent="0.2">
      <c r="A98" s="315" t="str">
        <f t="shared" si="25"/>
        <v>Viljandi Spordikool</v>
      </c>
      <c r="B98" s="321" t="str">
        <f t="shared" si="26"/>
        <v>55</v>
      </c>
      <c r="C98" s="321" t="str">
        <f t="shared" si="27"/>
        <v>5524</v>
      </c>
      <c r="D98" s="333" t="s">
        <v>102</v>
      </c>
      <c r="E98" s="334" t="s">
        <v>103</v>
      </c>
      <c r="F98" s="324">
        <v>0</v>
      </c>
      <c r="G98" s="324">
        <v>0</v>
      </c>
      <c r="H98" s="324">
        <v>0</v>
      </c>
      <c r="I98" s="324">
        <v>0</v>
      </c>
      <c r="J98" s="324"/>
      <c r="K98" s="324">
        <f t="shared" si="28"/>
        <v>0</v>
      </c>
      <c r="L98" s="335"/>
    </row>
    <row r="99" spans="1:12" x14ac:dyDescent="0.2">
      <c r="A99" s="315" t="str">
        <f t="shared" si="25"/>
        <v>Viljandi Spordikool</v>
      </c>
      <c r="B99" s="321" t="str">
        <f t="shared" si="26"/>
        <v>55</v>
      </c>
      <c r="C99" s="321" t="str">
        <f t="shared" si="27"/>
        <v>5525</v>
      </c>
      <c r="D99" s="322" t="s">
        <v>104</v>
      </c>
      <c r="E99" s="323" t="s">
        <v>844</v>
      </c>
      <c r="F99" s="345">
        <v>99766.02</v>
      </c>
      <c r="G99" s="345">
        <v>101443.98</v>
      </c>
      <c r="H99" s="345">
        <v>100735</v>
      </c>
      <c r="I99" s="345">
        <v>100735</v>
      </c>
      <c r="J99" s="345"/>
      <c r="K99" s="345">
        <f t="shared" si="28"/>
        <v>100735</v>
      </c>
      <c r="L99" s="576"/>
    </row>
    <row r="100" spans="1:12" x14ac:dyDescent="0.2">
      <c r="A100" s="315"/>
      <c r="B100" s="321"/>
      <c r="C100" s="321"/>
      <c r="D100" s="329" t="s">
        <v>259</v>
      </c>
      <c r="E100" s="330" t="s">
        <v>1616</v>
      </c>
      <c r="F100" s="337">
        <f>SUM(F101:F102)</f>
        <v>0</v>
      </c>
      <c r="G100" s="337">
        <f t="shared" ref="G100:I100" si="32">SUM(G101:G102)</f>
        <v>0</v>
      </c>
      <c r="H100" s="337">
        <f t="shared" si="32"/>
        <v>0</v>
      </c>
      <c r="I100" s="337">
        <f t="shared" si="32"/>
        <v>0</v>
      </c>
      <c r="J100" s="337">
        <f>SUM(J101:J102)</f>
        <v>0</v>
      </c>
      <c r="K100" s="337">
        <f t="shared" ref="K100" si="33">SUM(K101:K102)</f>
        <v>0</v>
      </c>
      <c r="L100" s="576"/>
    </row>
    <row r="101" spans="1:12" x14ac:dyDescent="0.2">
      <c r="A101" s="315" t="str">
        <f t="shared" si="25"/>
        <v>Viljandi Spordikool</v>
      </c>
      <c r="B101" s="321" t="str">
        <f t="shared" si="26"/>
        <v>55</v>
      </c>
      <c r="C101" s="321" t="str">
        <f t="shared" si="27"/>
        <v>5526</v>
      </c>
      <c r="D101" s="627" t="s">
        <v>106</v>
      </c>
      <c r="E101" s="336" t="s">
        <v>107</v>
      </c>
      <c r="F101" s="324">
        <v>0</v>
      </c>
      <c r="G101" s="324">
        <v>0</v>
      </c>
      <c r="H101" s="324">
        <v>0</v>
      </c>
      <c r="I101" s="324">
        <v>0</v>
      </c>
      <c r="J101" s="324"/>
      <c r="K101" s="324">
        <f t="shared" si="28"/>
        <v>0</v>
      </c>
      <c r="L101" s="576"/>
    </row>
    <row r="102" spans="1:12" x14ac:dyDescent="0.2">
      <c r="A102" s="315"/>
      <c r="B102" s="321"/>
      <c r="C102" s="321"/>
      <c r="D102" s="627" t="s">
        <v>1617</v>
      </c>
      <c r="E102" s="336" t="s">
        <v>1657</v>
      </c>
      <c r="F102" s="324">
        <v>0</v>
      </c>
      <c r="G102" s="324">
        <v>0</v>
      </c>
      <c r="H102" s="324">
        <v>0</v>
      </c>
      <c r="I102" s="324">
        <v>0</v>
      </c>
      <c r="J102" s="324"/>
      <c r="K102" s="324">
        <f t="shared" si="28"/>
        <v>0</v>
      </c>
      <c r="L102" s="576"/>
    </row>
    <row r="103" spans="1:12" x14ac:dyDescent="0.2">
      <c r="A103" s="315" t="str">
        <f t="shared" si="25"/>
        <v>Viljandi Spordikool</v>
      </c>
      <c r="B103" s="321" t="str">
        <f t="shared" si="26"/>
        <v>55</v>
      </c>
      <c r="C103" s="321" t="str">
        <f t="shared" si="27"/>
        <v>5539</v>
      </c>
      <c r="D103" s="322" t="s">
        <v>108</v>
      </c>
      <c r="E103" s="323" t="s">
        <v>845</v>
      </c>
      <c r="F103" s="345">
        <v>0</v>
      </c>
      <c r="G103" s="345">
        <v>0</v>
      </c>
      <c r="H103" s="345">
        <v>0</v>
      </c>
      <c r="I103" s="345">
        <v>0</v>
      </c>
      <c r="J103" s="345"/>
      <c r="K103" s="345">
        <f t="shared" si="28"/>
        <v>0</v>
      </c>
      <c r="L103" s="576"/>
    </row>
    <row r="104" spans="1:12" x14ac:dyDescent="0.2">
      <c r="A104" s="315" t="str">
        <f t="shared" si="25"/>
        <v>Viljandi Spordikool</v>
      </c>
      <c r="B104" s="321" t="str">
        <f t="shared" si="26"/>
        <v>55</v>
      </c>
      <c r="C104" s="321" t="str">
        <f t="shared" si="27"/>
        <v>5540</v>
      </c>
      <c r="D104" s="322" t="s">
        <v>110</v>
      </c>
      <c r="E104" s="323" t="s">
        <v>111</v>
      </c>
      <c r="F104" s="345">
        <v>0</v>
      </c>
      <c r="G104" s="345">
        <v>0</v>
      </c>
      <c r="H104" s="345">
        <v>0</v>
      </c>
      <c r="I104" s="345">
        <v>0</v>
      </c>
      <c r="J104" s="345"/>
      <c r="K104" s="345">
        <f t="shared" si="28"/>
        <v>0</v>
      </c>
      <c r="L104" s="576"/>
    </row>
    <row r="105" spans="1:12" ht="13.5" x14ac:dyDescent="0.25">
      <c r="A105" s="315" t="str">
        <f t="shared" si="25"/>
        <v>Viljandi Spordikool</v>
      </c>
      <c r="B105" s="321"/>
      <c r="C105" s="321"/>
      <c r="D105" s="326" t="s">
        <v>189</v>
      </c>
      <c r="E105" s="327" t="s">
        <v>188</v>
      </c>
      <c r="F105" s="319">
        <f>F106+F107</f>
        <v>0</v>
      </c>
      <c r="G105" s="319">
        <f t="shared" ref="G105:I105" si="34">G106+G107</f>
        <v>0</v>
      </c>
      <c r="H105" s="319">
        <f t="shared" si="34"/>
        <v>0</v>
      </c>
      <c r="I105" s="319">
        <f t="shared" si="34"/>
        <v>0</v>
      </c>
      <c r="J105" s="319">
        <f>J106+J107</f>
        <v>0</v>
      </c>
      <c r="K105" s="337">
        <f t="shared" si="28"/>
        <v>0</v>
      </c>
      <c r="L105" s="577"/>
    </row>
    <row r="106" spans="1:12" x14ac:dyDescent="0.2">
      <c r="A106" s="315" t="str">
        <f t="shared" si="25"/>
        <v>Viljandi Spordikool</v>
      </c>
      <c r="B106" s="321" t="str">
        <f t="shared" si="26"/>
        <v>60</v>
      </c>
      <c r="C106" s="321" t="str">
        <f t="shared" si="27"/>
        <v>6011</v>
      </c>
      <c r="D106" s="322" t="s">
        <v>112</v>
      </c>
      <c r="E106" s="323" t="s">
        <v>113</v>
      </c>
      <c r="F106" s="345">
        <v>0</v>
      </c>
      <c r="G106" s="324">
        <v>0</v>
      </c>
      <c r="H106" s="324">
        <v>0</v>
      </c>
      <c r="I106" s="324">
        <v>0</v>
      </c>
      <c r="J106" s="345"/>
      <c r="K106" s="324">
        <f t="shared" si="28"/>
        <v>0</v>
      </c>
      <c r="L106" s="576"/>
    </row>
    <row r="107" spans="1:12" x14ac:dyDescent="0.2">
      <c r="A107" s="315" t="str">
        <f t="shared" si="25"/>
        <v>Viljandi Spordikool</v>
      </c>
      <c r="B107" s="321" t="str">
        <f t="shared" si="26"/>
        <v>65</v>
      </c>
      <c r="C107" s="321" t="str">
        <f t="shared" si="27"/>
        <v>6502</v>
      </c>
      <c r="D107" s="322" t="s">
        <v>114</v>
      </c>
      <c r="E107" s="323" t="s">
        <v>115</v>
      </c>
      <c r="F107" s="345">
        <v>0</v>
      </c>
      <c r="G107" s="324">
        <v>0</v>
      </c>
      <c r="H107" s="324">
        <v>0</v>
      </c>
      <c r="I107" s="324">
        <v>0</v>
      </c>
      <c r="J107" s="345"/>
      <c r="K107" s="324">
        <f t="shared" si="28"/>
        <v>0</v>
      </c>
      <c r="L107" s="576"/>
    </row>
    <row r="108" spans="1:12" ht="13.5" x14ac:dyDescent="0.25">
      <c r="A108" s="315" t="str">
        <f t="shared" si="25"/>
        <v>Viljandi Spordikool</v>
      </c>
      <c r="B108" s="321"/>
      <c r="C108" s="321"/>
      <c r="D108" s="326" t="s">
        <v>181</v>
      </c>
      <c r="E108" s="346" t="s">
        <v>179</v>
      </c>
      <c r="F108" s="319">
        <f>F109+F110+F111</f>
        <v>11340</v>
      </c>
      <c r="G108" s="319">
        <f t="shared" ref="G108:I108" si="35">G109+G110+G111</f>
        <v>0</v>
      </c>
      <c r="H108" s="319">
        <f t="shared" si="35"/>
        <v>0</v>
      </c>
      <c r="I108" s="319">
        <f t="shared" si="35"/>
        <v>0</v>
      </c>
      <c r="J108" s="319">
        <f>J109+J110+J111</f>
        <v>0</v>
      </c>
      <c r="K108" s="337">
        <f t="shared" si="28"/>
        <v>0</v>
      </c>
      <c r="L108" s="578"/>
    </row>
    <row r="109" spans="1:12" x14ac:dyDescent="0.2">
      <c r="A109" s="315" t="str">
        <f t="shared" si="25"/>
        <v>Viljandi Spordikool</v>
      </c>
      <c r="B109" s="321" t="str">
        <f t="shared" si="26"/>
        <v>15</v>
      </c>
      <c r="C109" s="321" t="str">
        <f t="shared" si="27"/>
        <v>1551</v>
      </c>
      <c r="D109" s="322" t="s">
        <v>116</v>
      </c>
      <c r="E109" s="323" t="s">
        <v>117</v>
      </c>
      <c r="F109" s="324">
        <v>0</v>
      </c>
      <c r="G109" s="324">
        <v>0</v>
      </c>
      <c r="H109" s="324">
        <v>0</v>
      </c>
      <c r="I109" s="324">
        <v>0</v>
      </c>
      <c r="J109" s="324"/>
      <c r="K109" s="324">
        <f t="shared" si="28"/>
        <v>0</v>
      </c>
      <c r="L109" s="576"/>
    </row>
    <row r="110" spans="1:12" x14ac:dyDescent="0.2">
      <c r="A110" s="315" t="str">
        <f t="shared" si="25"/>
        <v>Viljandi Spordikool</v>
      </c>
      <c r="B110" s="321" t="str">
        <f t="shared" si="26"/>
        <v>15</v>
      </c>
      <c r="C110" s="321" t="str">
        <f t="shared" si="27"/>
        <v>1554</v>
      </c>
      <c r="D110" s="322" t="s">
        <v>118</v>
      </c>
      <c r="E110" s="323" t="s">
        <v>119</v>
      </c>
      <c r="F110" s="324">
        <v>11340</v>
      </c>
      <c r="G110" s="324">
        <v>0</v>
      </c>
      <c r="H110" s="324">
        <v>0</v>
      </c>
      <c r="I110" s="324">
        <v>0</v>
      </c>
      <c r="J110" s="324"/>
      <c r="K110" s="324">
        <f t="shared" si="28"/>
        <v>0</v>
      </c>
      <c r="L110" s="576"/>
    </row>
    <row r="111" spans="1:12" x14ac:dyDescent="0.2">
      <c r="A111" s="315" t="str">
        <f t="shared" si="25"/>
        <v>Viljandi Spordikool</v>
      </c>
      <c r="B111" s="321" t="str">
        <f t="shared" si="26"/>
        <v>15</v>
      </c>
      <c r="C111" s="321" t="str">
        <f t="shared" si="27"/>
        <v>1555</v>
      </c>
      <c r="D111" s="322" t="s">
        <v>120</v>
      </c>
      <c r="E111" s="323" t="s">
        <v>125</v>
      </c>
      <c r="F111" s="324">
        <v>0</v>
      </c>
      <c r="G111" s="324">
        <v>0</v>
      </c>
      <c r="H111" s="324">
        <v>0</v>
      </c>
      <c r="I111" s="324">
        <v>0</v>
      </c>
      <c r="J111" s="324"/>
      <c r="K111" s="324">
        <f t="shared" si="28"/>
        <v>0</v>
      </c>
      <c r="L111" s="576"/>
    </row>
    <row r="112" spans="1:12" ht="13.5" x14ac:dyDescent="0.25">
      <c r="A112" s="315" t="str">
        <f t="shared" si="25"/>
        <v>Viljandi Spordikool</v>
      </c>
      <c r="B112" s="321" t="str">
        <f t="shared" si="26"/>
        <v/>
      </c>
      <c r="C112" s="321" t="str">
        <f t="shared" si="27"/>
        <v/>
      </c>
      <c r="D112" s="347"/>
      <c r="E112" s="327" t="s">
        <v>182</v>
      </c>
      <c r="F112" s="319">
        <f>F113</f>
        <v>0</v>
      </c>
      <c r="G112" s="319">
        <f t="shared" ref="G112:I112" si="36">G113</f>
        <v>0</v>
      </c>
      <c r="H112" s="319">
        <f t="shared" si="36"/>
        <v>0</v>
      </c>
      <c r="I112" s="319">
        <f t="shared" si="36"/>
        <v>0</v>
      </c>
      <c r="J112" s="319">
        <f>J113</f>
        <v>0</v>
      </c>
      <c r="K112" s="337">
        <f t="shared" si="28"/>
        <v>0</v>
      </c>
      <c r="L112" s="577"/>
    </row>
    <row r="113" spans="1:12" x14ac:dyDescent="0.2">
      <c r="A113" s="315" t="str">
        <f t="shared" si="25"/>
        <v>Viljandi Spordikool</v>
      </c>
      <c r="B113" s="321" t="str">
        <f t="shared" si="26"/>
        <v>20</v>
      </c>
      <c r="C113" s="321" t="str">
        <f t="shared" si="27"/>
        <v>2082</v>
      </c>
      <c r="D113" s="322" t="s">
        <v>988</v>
      </c>
      <c r="E113" s="323" t="s">
        <v>127</v>
      </c>
      <c r="F113" s="324">
        <v>0</v>
      </c>
      <c r="G113" s="324">
        <v>0</v>
      </c>
      <c r="H113" s="324">
        <v>0</v>
      </c>
      <c r="I113" s="324">
        <v>0</v>
      </c>
      <c r="J113" s="324"/>
      <c r="K113" s="324">
        <f t="shared" si="28"/>
        <v>0</v>
      </c>
      <c r="L113" s="576"/>
    </row>
    <row r="114" spans="1:12" x14ac:dyDescent="0.2">
      <c r="A114" s="315" t="str">
        <f t="shared" si="25"/>
        <v>Viljandi Spordikool</v>
      </c>
      <c r="B114" s="321" t="str">
        <f t="shared" si="26"/>
        <v/>
      </c>
      <c r="C114" s="321" t="str">
        <f t="shared" si="27"/>
        <v/>
      </c>
      <c r="D114" s="348"/>
      <c r="E114" s="349" t="s">
        <v>128</v>
      </c>
      <c r="F114" s="350">
        <f>F4+F5+F6+F7+F8+F10+F17+F18+F19+F20+F21+F22+F26+F31+F41+F44+F48+F59+F65+F72+F79+F86+F87+F88+F92+F93+F99+F100+F103+F104+F106+F107+F108+F112</f>
        <v>498603.68000000005</v>
      </c>
      <c r="G114" s="350">
        <f t="shared" ref="G114:I114" si="37">G4+G5+G6+G7+G8+G10+G17+G18+G19+G20+G21+G22+G26+G31+G41+G44+G48+G59+G65+G72+G79+G86+G87+G88+G92+G93+G99+G100+G103+G104+G106+G107+G108+G112</f>
        <v>503227.22000000003</v>
      </c>
      <c r="H114" s="350">
        <f t="shared" si="37"/>
        <v>599351.77</v>
      </c>
      <c r="I114" s="350">
        <f t="shared" si="37"/>
        <v>595493.53064999997</v>
      </c>
      <c r="J114" s="350">
        <f>J4+J10+J17+J18+J19+J20+J21+J22+J26+J31+J41+J44+J48+J59+J65+J72+J79+J86+J87+J88+J92+J93+J99+J101+J103+J104+J106+J107+J110+J111+J112</f>
        <v>0</v>
      </c>
      <c r="K114" s="350">
        <f t="shared" ref="K114:K152" si="38">+I114+J114</f>
        <v>595493.53064999997</v>
      </c>
      <c r="L114" s="351"/>
    </row>
    <row r="115" spans="1:12" x14ac:dyDescent="0.2">
      <c r="A115" s="315" t="str">
        <f t="shared" si="25"/>
        <v>Viljandi Spordikool</v>
      </c>
      <c r="B115" s="321" t="str">
        <f t="shared" si="26"/>
        <v/>
      </c>
      <c r="C115" s="321" t="str">
        <f t="shared" si="27"/>
        <v/>
      </c>
      <c r="D115" s="348"/>
      <c r="E115" s="349"/>
      <c r="F115" s="349"/>
      <c r="G115" s="349"/>
      <c r="H115" s="349"/>
      <c r="I115" s="349"/>
      <c r="J115" s="349"/>
      <c r="K115" s="349"/>
      <c r="L115" s="351"/>
    </row>
    <row r="116" spans="1:12" x14ac:dyDescent="0.2">
      <c r="A116" s="315" t="str">
        <f t="shared" si="25"/>
        <v>Viljandi Spordikool</v>
      </c>
      <c r="B116" s="321" t="str">
        <f t="shared" si="26"/>
        <v/>
      </c>
      <c r="C116" s="321" t="str">
        <f t="shared" si="27"/>
        <v/>
      </c>
      <c r="D116" s="348"/>
      <c r="E116" s="349"/>
      <c r="F116" s="349"/>
      <c r="G116" s="349"/>
      <c r="H116" s="349"/>
      <c r="I116" s="349"/>
      <c r="J116" s="349"/>
      <c r="K116" s="349"/>
      <c r="L116" s="351"/>
    </row>
    <row r="117" spans="1:12" x14ac:dyDescent="0.2">
      <c r="A117" s="315" t="str">
        <f t="shared" si="25"/>
        <v>Viljandi Spordikool</v>
      </c>
      <c r="B117" s="321" t="str">
        <f t="shared" si="26"/>
        <v/>
      </c>
      <c r="C117" s="321" t="str">
        <f t="shared" si="27"/>
        <v/>
      </c>
      <c r="D117" s="352"/>
      <c r="E117" s="330" t="s">
        <v>129</v>
      </c>
      <c r="F117" s="353">
        <f>F118+F144+F151</f>
        <v>127342.49</v>
      </c>
      <c r="G117" s="353">
        <f t="shared" ref="G117:I117" si="39">G118+G144+G151</f>
        <v>127002.95</v>
      </c>
      <c r="H117" s="353">
        <f t="shared" si="39"/>
        <v>72000</v>
      </c>
      <c r="I117" s="353">
        <f t="shared" si="39"/>
        <v>68000</v>
      </c>
      <c r="J117" s="353">
        <f>J118+J144+J151</f>
        <v>0</v>
      </c>
      <c r="K117" s="353">
        <f t="shared" si="38"/>
        <v>68000</v>
      </c>
      <c r="L117" s="332"/>
    </row>
    <row r="118" spans="1:12" x14ac:dyDescent="0.2">
      <c r="A118" s="315" t="str">
        <f t="shared" si="25"/>
        <v>Viljandi Spordikool</v>
      </c>
      <c r="B118" s="321"/>
      <c r="C118" s="321"/>
      <c r="D118" s="352" t="s">
        <v>156</v>
      </c>
      <c r="E118" s="354" t="s">
        <v>130</v>
      </c>
      <c r="F118" s="355">
        <f>SUM(F119:F143)</f>
        <v>48847.08</v>
      </c>
      <c r="G118" s="355">
        <f t="shared" ref="G118:I118" si="40">SUM(G119:G143)</f>
        <v>50614.7</v>
      </c>
      <c r="H118" s="355">
        <f t="shared" si="40"/>
        <v>72000</v>
      </c>
      <c r="I118" s="355">
        <f t="shared" si="40"/>
        <v>68000</v>
      </c>
      <c r="J118" s="355">
        <f>SUM(J119:J143)</f>
        <v>0</v>
      </c>
      <c r="K118" s="355">
        <f t="shared" si="38"/>
        <v>68000</v>
      </c>
      <c r="L118" s="356"/>
    </row>
    <row r="119" spans="1:12" x14ac:dyDescent="0.2">
      <c r="A119" s="315" t="str">
        <f t="shared" si="25"/>
        <v>Viljandi Spordikool</v>
      </c>
      <c r="B119" s="321" t="str">
        <f t="shared" si="26"/>
        <v>32</v>
      </c>
      <c r="C119" s="321" t="str">
        <f t="shared" si="27"/>
        <v>3220</v>
      </c>
      <c r="D119" s="333" t="s">
        <v>1589</v>
      </c>
      <c r="E119" s="334" t="s">
        <v>166</v>
      </c>
      <c r="F119" s="324">
        <v>0</v>
      </c>
      <c r="G119" s="324">
        <v>0</v>
      </c>
      <c r="H119" s="324">
        <v>0</v>
      </c>
      <c r="I119" s="324">
        <v>0</v>
      </c>
      <c r="J119" s="324"/>
      <c r="K119" s="324">
        <f t="shared" si="38"/>
        <v>0</v>
      </c>
      <c r="L119" s="335"/>
    </row>
    <row r="120" spans="1:12" x14ac:dyDescent="0.2">
      <c r="A120" s="315" t="str">
        <f t="shared" si="25"/>
        <v>Viljandi Spordikool</v>
      </c>
      <c r="B120" s="321" t="str">
        <f t="shared" si="26"/>
        <v>32</v>
      </c>
      <c r="C120" s="321" t="str">
        <f t="shared" si="27"/>
        <v>3220</v>
      </c>
      <c r="D120" s="333" t="s">
        <v>1590</v>
      </c>
      <c r="E120" s="334" t="s">
        <v>838</v>
      </c>
      <c r="F120" s="324">
        <v>0</v>
      </c>
      <c r="G120" s="324">
        <v>0</v>
      </c>
      <c r="H120" s="324">
        <v>0</v>
      </c>
      <c r="I120" s="324">
        <v>0</v>
      </c>
      <c r="J120" s="324"/>
      <c r="K120" s="324">
        <f t="shared" si="38"/>
        <v>0</v>
      </c>
      <c r="L120" s="335"/>
    </row>
    <row r="121" spans="1:12" x14ac:dyDescent="0.2">
      <c r="A121" s="315" t="str">
        <f t="shared" si="25"/>
        <v>Viljandi Spordikool</v>
      </c>
      <c r="B121" s="321" t="str">
        <f t="shared" si="26"/>
        <v>32</v>
      </c>
      <c r="C121" s="321" t="str">
        <f t="shared" si="27"/>
        <v>3220</v>
      </c>
      <c r="D121" s="333" t="s">
        <v>1591</v>
      </c>
      <c r="E121" s="334" t="s">
        <v>839</v>
      </c>
      <c r="F121" s="324">
        <v>0</v>
      </c>
      <c r="G121" s="324">
        <v>0</v>
      </c>
      <c r="H121" s="324">
        <v>0</v>
      </c>
      <c r="I121" s="324">
        <v>0</v>
      </c>
      <c r="J121" s="324"/>
      <c r="K121" s="324">
        <f t="shared" si="38"/>
        <v>0</v>
      </c>
      <c r="L121" s="335"/>
    </row>
    <row r="122" spans="1:12" x14ac:dyDescent="0.2">
      <c r="A122" s="315" t="str">
        <f t="shared" si="25"/>
        <v>Viljandi Spordikool</v>
      </c>
      <c r="B122" s="321" t="str">
        <f t="shared" si="26"/>
        <v>32</v>
      </c>
      <c r="C122" s="321" t="str">
        <f t="shared" si="27"/>
        <v>3220</v>
      </c>
      <c r="D122" s="333" t="s">
        <v>1592</v>
      </c>
      <c r="E122" s="334" t="s">
        <v>840</v>
      </c>
      <c r="F122" s="324">
        <v>0</v>
      </c>
      <c r="G122" s="324">
        <v>0</v>
      </c>
      <c r="H122" s="324">
        <v>0</v>
      </c>
      <c r="I122" s="324">
        <v>0</v>
      </c>
      <c r="J122" s="324"/>
      <c r="K122" s="324">
        <f t="shared" si="38"/>
        <v>0</v>
      </c>
      <c r="L122" s="335"/>
    </row>
    <row r="123" spans="1:12" x14ac:dyDescent="0.2">
      <c r="A123" s="315" t="str">
        <f t="shared" si="25"/>
        <v>Viljandi Spordikool</v>
      </c>
      <c r="B123" s="321" t="str">
        <f t="shared" si="26"/>
        <v>32</v>
      </c>
      <c r="C123" s="321" t="str">
        <f t="shared" si="27"/>
        <v>3220</v>
      </c>
      <c r="D123" s="333" t="s">
        <v>1593</v>
      </c>
      <c r="E123" s="334" t="s">
        <v>841</v>
      </c>
      <c r="F123" s="324">
        <v>0</v>
      </c>
      <c r="G123" s="324">
        <v>0</v>
      </c>
      <c r="H123" s="324">
        <v>0</v>
      </c>
      <c r="I123" s="324">
        <v>0</v>
      </c>
      <c r="J123" s="324"/>
      <c r="K123" s="324">
        <f t="shared" si="38"/>
        <v>0</v>
      </c>
      <c r="L123" s="335"/>
    </row>
    <row r="124" spans="1:12" x14ac:dyDescent="0.2">
      <c r="A124" s="315" t="str">
        <f t="shared" si="25"/>
        <v>Viljandi Spordikool</v>
      </c>
      <c r="B124" s="321" t="str">
        <f t="shared" si="26"/>
        <v>32</v>
      </c>
      <c r="C124" s="321" t="str">
        <f t="shared" si="27"/>
        <v>3220</v>
      </c>
      <c r="D124" s="333" t="s">
        <v>1594</v>
      </c>
      <c r="E124" s="334" t="s">
        <v>842</v>
      </c>
      <c r="F124" s="324">
        <v>0</v>
      </c>
      <c r="G124" s="324">
        <v>0</v>
      </c>
      <c r="H124" s="324">
        <v>0</v>
      </c>
      <c r="I124" s="324">
        <v>0</v>
      </c>
      <c r="J124" s="324"/>
      <c r="K124" s="324">
        <f t="shared" si="38"/>
        <v>0</v>
      </c>
      <c r="L124" s="335"/>
    </row>
    <row r="125" spans="1:12" x14ac:dyDescent="0.2">
      <c r="A125" s="315" t="str">
        <f t="shared" si="25"/>
        <v>Viljandi Spordikool</v>
      </c>
      <c r="B125" s="321" t="str">
        <f t="shared" si="26"/>
        <v>32</v>
      </c>
      <c r="C125" s="321" t="str">
        <f t="shared" si="27"/>
        <v>3220</v>
      </c>
      <c r="D125" s="333" t="s">
        <v>1595</v>
      </c>
      <c r="E125" s="334" t="s">
        <v>843</v>
      </c>
      <c r="F125" s="324">
        <v>0</v>
      </c>
      <c r="G125" s="324">
        <v>0</v>
      </c>
      <c r="H125" s="324">
        <v>0</v>
      </c>
      <c r="I125" s="324">
        <v>0</v>
      </c>
      <c r="J125" s="324"/>
      <c r="K125" s="324">
        <f t="shared" si="38"/>
        <v>0</v>
      </c>
      <c r="L125" s="335"/>
    </row>
    <row r="126" spans="1:12" x14ac:dyDescent="0.2">
      <c r="A126" s="315" t="str">
        <f t="shared" si="25"/>
        <v>Viljandi Spordikool</v>
      </c>
      <c r="B126" s="321" t="str">
        <f t="shared" si="26"/>
        <v>32</v>
      </c>
      <c r="C126" s="321" t="str">
        <f t="shared" si="27"/>
        <v>3221</v>
      </c>
      <c r="D126" s="333" t="s">
        <v>1609</v>
      </c>
      <c r="E126" s="334" t="s">
        <v>969</v>
      </c>
      <c r="F126" s="324">
        <v>0</v>
      </c>
      <c r="G126" s="324">
        <v>0</v>
      </c>
      <c r="H126" s="324">
        <v>0</v>
      </c>
      <c r="I126" s="324">
        <v>0</v>
      </c>
      <c r="J126" s="324"/>
      <c r="K126" s="324">
        <f t="shared" si="38"/>
        <v>0</v>
      </c>
      <c r="L126" s="335"/>
    </row>
    <row r="127" spans="1:12" x14ac:dyDescent="0.2">
      <c r="A127" s="315" t="str">
        <f t="shared" si="25"/>
        <v>Viljandi Spordikool</v>
      </c>
      <c r="B127" s="321" t="str">
        <f t="shared" si="26"/>
        <v>32</v>
      </c>
      <c r="C127" s="321" t="str">
        <f t="shared" si="27"/>
        <v>3221</v>
      </c>
      <c r="D127" s="333" t="s">
        <v>1610</v>
      </c>
      <c r="E127" s="334" t="s">
        <v>970</v>
      </c>
      <c r="F127" s="324">
        <v>0</v>
      </c>
      <c r="G127" s="324">
        <v>0</v>
      </c>
      <c r="H127" s="324">
        <v>0</v>
      </c>
      <c r="I127" s="324">
        <v>0</v>
      </c>
      <c r="J127" s="324"/>
      <c r="K127" s="324">
        <f t="shared" si="38"/>
        <v>0</v>
      </c>
      <c r="L127" s="335"/>
    </row>
    <row r="128" spans="1:12" x14ac:dyDescent="0.2">
      <c r="A128" s="315" t="str">
        <f t="shared" si="25"/>
        <v>Viljandi Spordikool</v>
      </c>
      <c r="B128" s="321" t="str">
        <f t="shared" si="26"/>
        <v>32</v>
      </c>
      <c r="C128" s="321" t="str">
        <f t="shared" si="27"/>
        <v>3221</v>
      </c>
      <c r="D128" s="333" t="s">
        <v>1611</v>
      </c>
      <c r="E128" s="334" t="s">
        <v>971</v>
      </c>
      <c r="F128" s="324">
        <v>0</v>
      </c>
      <c r="G128" s="324">
        <v>0</v>
      </c>
      <c r="H128" s="324">
        <v>0</v>
      </c>
      <c r="I128" s="324">
        <v>0</v>
      </c>
      <c r="J128" s="324"/>
      <c r="K128" s="324">
        <f t="shared" si="38"/>
        <v>0</v>
      </c>
      <c r="L128" s="335"/>
    </row>
    <row r="129" spans="1:12" x14ac:dyDescent="0.2">
      <c r="A129" s="315" t="str">
        <f t="shared" si="25"/>
        <v>Viljandi Spordikool</v>
      </c>
      <c r="B129" s="321" t="str">
        <f t="shared" si="26"/>
        <v>32</v>
      </c>
      <c r="C129" s="321" t="str">
        <f t="shared" si="27"/>
        <v>3221</v>
      </c>
      <c r="D129" s="333" t="s">
        <v>1603</v>
      </c>
      <c r="E129" s="334" t="s">
        <v>972</v>
      </c>
      <c r="F129" s="324">
        <v>0</v>
      </c>
      <c r="G129" s="324">
        <v>0</v>
      </c>
      <c r="H129" s="324">
        <v>0</v>
      </c>
      <c r="I129" s="324">
        <v>0</v>
      </c>
      <c r="J129" s="324"/>
      <c r="K129" s="324">
        <f t="shared" si="38"/>
        <v>0</v>
      </c>
      <c r="L129" s="335"/>
    </row>
    <row r="130" spans="1:12" x14ac:dyDescent="0.2">
      <c r="A130" s="315" t="str">
        <f t="shared" si="25"/>
        <v>Viljandi Spordikool</v>
      </c>
      <c r="B130" s="321" t="str">
        <f t="shared" si="26"/>
        <v>32</v>
      </c>
      <c r="C130" s="321" t="str">
        <f t="shared" si="27"/>
        <v>3221</v>
      </c>
      <c r="D130" s="333" t="s">
        <v>1612</v>
      </c>
      <c r="E130" s="334" t="s">
        <v>973</v>
      </c>
      <c r="F130" s="324">
        <v>0</v>
      </c>
      <c r="G130" s="324">
        <v>0</v>
      </c>
      <c r="H130" s="324">
        <v>0</v>
      </c>
      <c r="I130" s="324">
        <v>0</v>
      </c>
      <c r="J130" s="324"/>
      <c r="K130" s="324">
        <f t="shared" si="38"/>
        <v>0</v>
      </c>
      <c r="L130" s="335"/>
    </row>
    <row r="131" spans="1:12" x14ac:dyDescent="0.2">
      <c r="A131" s="315" t="str">
        <f t="shared" si="25"/>
        <v>Viljandi Spordikool</v>
      </c>
      <c r="B131" s="321" t="str">
        <f t="shared" si="26"/>
        <v>32</v>
      </c>
      <c r="C131" s="321" t="str">
        <f t="shared" si="27"/>
        <v>3221</v>
      </c>
      <c r="D131" s="333" t="s">
        <v>1613</v>
      </c>
      <c r="E131" s="334" t="s">
        <v>974</v>
      </c>
      <c r="F131" s="324">
        <v>0</v>
      </c>
      <c r="G131" s="324">
        <v>0</v>
      </c>
      <c r="H131" s="324">
        <v>0</v>
      </c>
      <c r="I131" s="324">
        <v>0</v>
      </c>
      <c r="J131" s="324"/>
      <c r="K131" s="324">
        <f t="shared" si="38"/>
        <v>0</v>
      </c>
      <c r="L131" s="335"/>
    </row>
    <row r="132" spans="1:12" x14ac:dyDescent="0.2">
      <c r="A132" s="315" t="str">
        <f t="shared" si="25"/>
        <v>Viljandi Spordikool</v>
      </c>
      <c r="B132" s="321" t="str">
        <f t="shared" si="26"/>
        <v>32</v>
      </c>
      <c r="C132" s="321" t="str">
        <f t="shared" si="27"/>
        <v>3221</v>
      </c>
      <c r="D132" s="333" t="s">
        <v>1614</v>
      </c>
      <c r="E132" s="334" t="s">
        <v>975</v>
      </c>
      <c r="F132" s="324">
        <v>0</v>
      </c>
      <c r="G132" s="324">
        <v>0</v>
      </c>
      <c r="H132" s="324">
        <v>0</v>
      </c>
      <c r="I132" s="324">
        <v>0</v>
      </c>
      <c r="J132" s="324"/>
      <c r="K132" s="324">
        <f t="shared" si="38"/>
        <v>0</v>
      </c>
      <c r="L132" s="335"/>
    </row>
    <row r="133" spans="1:12" x14ac:dyDescent="0.2">
      <c r="A133" s="315" t="str">
        <f t="shared" si="25"/>
        <v>Viljandi Spordikool</v>
      </c>
      <c r="B133" s="321" t="str">
        <f t="shared" si="26"/>
        <v>32</v>
      </c>
      <c r="C133" s="321" t="str">
        <f t="shared" si="27"/>
        <v>3221</v>
      </c>
      <c r="D133" s="333" t="s">
        <v>1630</v>
      </c>
      <c r="E133" s="334" t="s">
        <v>976</v>
      </c>
      <c r="F133" s="324">
        <v>0</v>
      </c>
      <c r="G133" s="324">
        <v>0</v>
      </c>
      <c r="H133" s="324">
        <v>0</v>
      </c>
      <c r="I133" s="324">
        <v>0</v>
      </c>
      <c r="J133" s="324"/>
      <c r="K133" s="324">
        <f t="shared" si="38"/>
        <v>0</v>
      </c>
      <c r="L133" s="335"/>
    </row>
    <row r="134" spans="1:12" x14ac:dyDescent="0.2">
      <c r="A134" s="315" t="str">
        <f t="shared" si="25"/>
        <v>Viljandi Spordikool</v>
      </c>
      <c r="B134" s="321" t="str">
        <f t="shared" si="26"/>
        <v>32</v>
      </c>
      <c r="C134" s="321" t="str">
        <f t="shared" si="27"/>
        <v>3221</v>
      </c>
      <c r="D134" s="333" t="s">
        <v>1604</v>
      </c>
      <c r="E134" s="334" t="s">
        <v>977</v>
      </c>
      <c r="F134" s="324">
        <v>0</v>
      </c>
      <c r="G134" s="324">
        <v>0</v>
      </c>
      <c r="H134" s="324">
        <v>0</v>
      </c>
      <c r="I134" s="324">
        <v>0</v>
      </c>
      <c r="J134" s="324"/>
      <c r="K134" s="324">
        <f t="shared" si="38"/>
        <v>0</v>
      </c>
      <c r="L134" s="335"/>
    </row>
    <row r="135" spans="1:12" x14ac:dyDescent="0.2">
      <c r="A135" s="315" t="str">
        <f t="shared" si="25"/>
        <v>Viljandi Spordikool</v>
      </c>
      <c r="B135" s="321" t="str">
        <f t="shared" si="26"/>
        <v>32</v>
      </c>
      <c r="C135" s="321" t="str">
        <f t="shared" si="27"/>
        <v>3222</v>
      </c>
      <c r="D135" s="333" t="s">
        <v>1618</v>
      </c>
      <c r="E135" s="334" t="s">
        <v>984</v>
      </c>
      <c r="F135" s="324">
        <v>48847.08</v>
      </c>
      <c r="G135" s="324">
        <v>48088.31</v>
      </c>
      <c r="H135" s="324">
        <v>68000</v>
      </c>
      <c r="I135" s="324">
        <v>68000</v>
      </c>
      <c r="J135" s="324"/>
      <c r="K135" s="324">
        <f t="shared" si="38"/>
        <v>68000</v>
      </c>
      <c r="L135" s="335"/>
    </row>
    <row r="136" spans="1:12" x14ac:dyDescent="0.2">
      <c r="A136" s="315" t="str">
        <f t="shared" si="25"/>
        <v>Viljandi Spordikool</v>
      </c>
      <c r="B136" s="321" t="str">
        <f t="shared" si="26"/>
        <v>32</v>
      </c>
      <c r="C136" s="321" t="str">
        <f t="shared" si="27"/>
        <v>3222</v>
      </c>
      <c r="D136" s="333" t="s">
        <v>1619</v>
      </c>
      <c r="E136" s="334" t="s">
        <v>985</v>
      </c>
      <c r="F136" s="324">
        <v>0</v>
      </c>
      <c r="G136" s="324">
        <v>0</v>
      </c>
      <c r="H136" s="324">
        <v>0</v>
      </c>
      <c r="I136" s="324">
        <v>0</v>
      </c>
      <c r="J136" s="324"/>
      <c r="K136" s="324">
        <f t="shared" si="38"/>
        <v>0</v>
      </c>
      <c r="L136" s="335"/>
    </row>
    <row r="137" spans="1:12" x14ac:dyDescent="0.2">
      <c r="A137" s="315" t="str">
        <f t="shared" si="25"/>
        <v>Viljandi Spordikool</v>
      </c>
      <c r="B137" s="321" t="str">
        <f t="shared" si="26"/>
        <v>32</v>
      </c>
      <c r="C137" s="321" t="str">
        <f t="shared" si="27"/>
        <v>3222</v>
      </c>
      <c r="D137" s="333" t="s">
        <v>1615</v>
      </c>
      <c r="E137" s="334" t="s">
        <v>986</v>
      </c>
      <c r="F137" s="324">
        <v>0</v>
      </c>
      <c r="G137" s="324">
        <v>0</v>
      </c>
      <c r="H137" s="324">
        <v>0</v>
      </c>
      <c r="I137" s="324">
        <v>0</v>
      </c>
      <c r="J137" s="324"/>
      <c r="K137" s="324">
        <f t="shared" si="38"/>
        <v>0</v>
      </c>
      <c r="L137" s="335"/>
    </row>
    <row r="138" spans="1:12" x14ac:dyDescent="0.2">
      <c r="A138" s="315" t="str">
        <f t="shared" si="25"/>
        <v>Viljandi Spordikool</v>
      </c>
      <c r="B138" s="321" t="str">
        <f t="shared" si="26"/>
        <v>32</v>
      </c>
      <c r="C138" s="321" t="str">
        <f t="shared" si="27"/>
        <v>3222</v>
      </c>
      <c r="D138" s="333" t="s">
        <v>1605</v>
      </c>
      <c r="E138" s="334" t="s">
        <v>986</v>
      </c>
      <c r="F138" s="324">
        <v>0</v>
      </c>
      <c r="G138" s="324">
        <v>0</v>
      </c>
      <c r="H138" s="324">
        <v>0</v>
      </c>
      <c r="I138" s="324">
        <v>0</v>
      </c>
      <c r="J138" s="324"/>
      <c r="K138" s="324">
        <f t="shared" si="38"/>
        <v>0</v>
      </c>
      <c r="L138" s="335"/>
    </row>
    <row r="139" spans="1:12" x14ac:dyDescent="0.2">
      <c r="A139" s="315" t="str">
        <f t="shared" si="25"/>
        <v>Viljandi Spordikool</v>
      </c>
      <c r="B139" s="321" t="str">
        <f t="shared" si="26"/>
        <v>32</v>
      </c>
      <c r="C139" s="321" t="str">
        <f t="shared" si="27"/>
        <v>3222</v>
      </c>
      <c r="D139" s="333" t="s">
        <v>1620</v>
      </c>
      <c r="E139" s="334" t="s">
        <v>987</v>
      </c>
      <c r="F139" s="324">
        <v>0</v>
      </c>
      <c r="G139" s="324">
        <v>0</v>
      </c>
      <c r="H139" s="324">
        <v>4000</v>
      </c>
      <c r="I139" s="324">
        <v>0</v>
      </c>
      <c r="J139" s="324"/>
      <c r="K139" s="324">
        <f t="shared" si="38"/>
        <v>0</v>
      </c>
      <c r="L139" s="335"/>
    </row>
    <row r="140" spans="1:12" x14ac:dyDescent="0.2">
      <c r="A140" s="315" t="str">
        <f t="shared" si="25"/>
        <v>Viljandi Spordikool</v>
      </c>
      <c r="B140" s="321" t="str">
        <f t="shared" si="26"/>
        <v>32</v>
      </c>
      <c r="C140" s="321" t="str">
        <f t="shared" si="27"/>
        <v>3222</v>
      </c>
      <c r="D140" s="333" t="s">
        <v>1606</v>
      </c>
      <c r="E140" s="334" t="s">
        <v>982</v>
      </c>
      <c r="F140" s="324">
        <v>0</v>
      </c>
      <c r="G140" s="324">
        <v>2526.39</v>
      </c>
      <c r="H140" s="324">
        <v>0</v>
      </c>
      <c r="I140" s="324">
        <v>0</v>
      </c>
      <c r="J140" s="324"/>
      <c r="K140" s="324">
        <f t="shared" si="38"/>
        <v>0</v>
      </c>
      <c r="L140" s="335"/>
    </row>
    <row r="141" spans="1:12" x14ac:dyDescent="0.2">
      <c r="A141" s="315" t="str">
        <f t="shared" si="25"/>
        <v>Viljandi Spordikool</v>
      </c>
      <c r="B141" s="321" t="str">
        <f t="shared" si="26"/>
        <v>32</v>
      </c>
      <c r="C141" s="321" t="str">
        <f t="shared" si="27"/>
        <v>3224</v>
      </c>
      <c r="D141" s="333" t="s">
        <v>1626</v>
      </c>
      <c r="E141" s="579" t="s">
        <v>966</v>
      </c>
      <c r="F141" s="324">
        <v>0</v>
      </c>
      <c r="G141" s="324">
        <v>0</v>
      </c>
      <c r="H141" s="324">
        <v>0</v>
      </c>
      <c r="I141" s="324">
        <v>0</v>
      </c>
      <c r="J141" s="324"/>
      <c r="K141" s="324">
        <f t="shared" si="38"/>
        <v>0</v>
      </c>
      <c r="L141" s="335"/>
    </row>
    <row r="142" spans="1:12" x14ac:dyDescent="0.2">
      <c r="A142" s="315" t="str">
        <f t="shared" si="25"/>
        <v>Viljandi Spordikool</v>
      </c>
      <c r="B142" s="321" t="str">
        <f t="shared" si="26"/>
        <v>32</v>
      </c>
      <c r="C142" s="321" t="str">
        <f t="shared" si="27"/>
        <v>3224</v>
      </c>
      <c r="D142" s="333" t="s">
        <v>1627</v>
      </c>
      <c r="E142" s="579" t="s">
        <v>967</v>
      </c>
      <c r="F142" s="324">
        <v>0</v>
      </c>
      <c r="G142" s="324">
        <v>0</v>
      </c>
      <c r="H142" s="324">
        <v>0</v>
      </c>
      <c r="I142" s="324">
        <v>0</v>
      </c>
      <c r="J142" s="324"/>
      <c r="K142" s="324">
        <f t="shared" si="38"/>
        <v>0</v>
      </c>
      <c r="L142" s="335"/>
    </row>
    <row r="143" spans="1:12" x14ac:dyDescent="0.2">
      <c r="A143" s="315" t="str">
        <f t="shared" si="25"/>
        <v>Viljandi Spordikool</v>
      </c>
      <c r="B143" s="321" t="str">
        <f t="shared" si="26"/>
        <v>32</v>
      </c>
      <c r="C143" s="321" t="str">
        <f t="shared" si="27"/>
        <v>3224</v>
      </c>
      <c r="D143" s="333" t="s">
        <v>1628</v>
      </c>
      <c r="E143" s="579" t="s">
        <v>968</v>
      </c>
      <c r="F143" s="324">
        <v>0</v>
      </c>
      <c r="G143" s="324">
        <v>0</v>
      </c>
      <c r="H143" s="324">
        <v>0</v>
      </c>
      <c r="I143" s="324">
        <v>0</v>
      </c>
      <c r="J143" s="324"/>
      <c r="K143" s="324">
        <f t="shared" si="38"/>
        <v>0</v>
      </c>
      <c r="L143" s="335"/>
    </row>
    <row r="144" spans="1:12" x14ac:dyDescent="0.2">
      <c r="A144" s="315" t="str">
        <f t="shared" si="25"/>
        <v>Viljandi Spordikool</v>
      </c>
      <c r="B144" s="321"/>
      <c r="C144" s="321"/>
      <c r="D144" s="352" t="s">
        <v>157</v>
      </c>
      <c r="E144" s="354" t="s">
        <v>133</v>
      </c>
      <c r="F144" s="355">
        <f>SUM(F145:F150)</f>
        <v>78495.41</v>
      </c>
      <c r="G144" s="355">
        <f t="shared" ref="G144:I144" si="41">SUM(G145:G150)</f>
        <v>76388.25</v>
      </c>
      <c r="H144" s="355">
        <f t="shared" si="41"/>
        <v>0</v>
      </c>
      <c r="I144" s="355">
        <f t="shared" si="41"/>
        <v>0</v>
      </c>
      <c r="J144" s="355">
        <f>SUM(J145:J150)</f>
        <v>0</v>
      </c>
      <c r="K144" s="355">
        <f t="shared" si="38"/>
        <v>0</v>
      </c>
      <c r="L144" s="356"/>
    </row>
    <row r="145" spans="1:12" x14ac:dyDescent="0.2">
      <c r="A145" s="315" t="str">
        <f t="shared" si="25"/>
        <v>Viljandi Spordikool</v>
      </c>
      <c r="B145" s="321" t="str">
        <f t="shared" si="26"/>
        <v>35</v>
      </c>
      <c r="C145" s="321" t="str">
        <f t="shared" si="27"/>
        <v>3500</v>
      </c>
      <c r="D145" s="333" t="s">
        <v>1596</v>
      </c>
      <c r="E145" s="334" t="s">
        <v>832</v>
      </c>
      <c r="F145" s="324">
        <v>14445.3</v>
      </c>
      <c r="G145" s="324">
        <v>16469.82</v>
      </c>
      <c r="H145" s="324">
        <v>0</v>
      </c>
      <c r="I145" s="324">
        <v>0</v>
      </c>
      <c r="J145" s="324"/>
      <c r="K145" s="324">
        <f t="shared" si="38"/>
        <v>0</v>
      </c>
      <c r="L145" s="335"/>
    </row>
    <row r="146" spans="1:12" x14ac:dyDescent="0.2">
      <c r="A146" s="315" t="str">
        <f t="shared" si="25"/>
        <v>Viljandi Spordikool</v>
      </c>
      <c r="B146" s="321" t="str">
        <f t="shared" si="26"/>
        <v>35</v>
      </c>
      <c r="C146" s="321" t="str">
        <f t="shared" si="27"/>
        <v>3500</v>
      </c>
      <c r="D146" s="333" t="s">
        <v>1631</v>
      </c>
      <c r="E146" s="334" t="s">
        <v>833</v>
      </c>
      <c r="F146" s="324">
        <v>0</v>
      </c>
      <c r="G146" s="324">
        <v>0</v>
      </c>
      <c r="H146" s="324">
        <v>0</v>
      </c>
      <c r="I146" s="324">
        <v>0</v>
      </c>
      <c r="J146" s="324"/>
      <c r="K146" s="324">
        <f t="shared" si="38"/>
        <v>0</v>
      </c>
      <c r="L146" s="335"/>
    </row>
    <row r="147" spans="1:12" x14ac:dyDescent="0.2">
      <c r="A147" s="315" t="str">
        <f t="shared" si="25"/>
        <v>Viljandi Spordikool</v>
      </c>
      <c r="B147" s="321" t="str">
        <f t="shared" si="26"/>
        <v>35</v>
      </c>
      <c r="C147" s="321" t="str">
        <f t="shared" si="27"/>
        <v>3500</v>
      </c>
      <c r="D147" s="333" t="s">
        <v>1597</v>
      </c>
      <c r="E147" s="334" t="s">
        <v>834</v>
      </c>
      <c r="F147" s="324">
        <v>7403.26</v>
      </c>
      <c r="G147" s="324">
        <v>5884.43</v>
      </c>
      <c r="H147" s="324">
        <v>0</v>
      </c>
      <c r="I147" s="324">
        <v>0</v>
      </c>
      <c r="J147" s="324"/>
      <c r="K147" s="324">
        <f t="shared" si="38"/>
        <v>0</v>
      </c>
      <c r="L147" s="335"/>
    </row>
    <row r="148" spans="1:12" x14ac:dyDescent="0.2">
      <c r="A148" s="315" t="str">
        <f t="shared" si="25"/>
        <v>Viljandi Spordikool</v>
      </c>
      <c r="B148" s="321" t="str">
        <f t="shared" si="26"/>
        <v>35</v>
      </c>
      <c r="C148" s="321" t="str">
        <f t="shared" si="27"/>
        <v>3500</v>
      </c>
      <c r="D148" s="333" t="s">
        <v>1598</v>
      </c>
      <c r="E148" s="334" t="s">
        <v>835</v>
      </c>
      <c r="F148" s="324">
        <v>0</v>
      </c>
      <c r="G148" s="324">
        <v>0</v>
      </c>
      <c r="H148" s="324">
        <v>0</v>
      </c>
      <c r="I148" s="324">
        <v>0</v>
      </c>
      <c r="J148" s="324"/>
      <c r="K148" s="324">
        <f t="shared" si="38"/>
        <v>0</v>
      </c>
      <c r="L148" s="335"/>
    </row>
    <row r="149" spans="1:12" x14ac:dyDescent="0.2">
      <c r="A149" s="315" t="str">
        <f t="shared" si="25"/>
        <v>Viljandi Spordikool</v>
      </c>
      <c r="B149" s="321" t="str">
        <f t="shared" si="26"/>
        <v>35</v>
      </c>
      <c r="C149" s="321" t="str">
        <f t="shared" si="27"/>
        <v>3500</v>
      </c>
      <c r="D149" s="333" t="s">
        <v>1607</v>
      </c>
      <c r="E149" s="334" t="s">
        <v>836</v>
      </c>
      <c r="F149" s="324">
        <v>56646.85</v>
      </c>
      <c r="G149" s="324">
        <v>54034</v>
      </c>
      <c r="H149" s="324">
        <v>0</v>
      </c>
      <c r="I149" s="324">
        <v>0</v>
      </c>
      <c r="J149" s="324"/>
      <c r="K149" s="324">
        <f t="shared" si="38"/>
        <v>0</v>
      </c>
      <c r="L149" s="335"/>
    </row>
    <row r="150" spans="1:12" x14ac:dyDescent="0.2">
      <c r="A150" s="315" t="str">
        <f t="shared" si="25"/>
        <v>Viljandi Spordikool</v>
      </c>
      <c r="B150" s="321" t="str">
        <f t="shared" si="26"/>
        <v>35</v>
      </c>
      <c r="C150" s="321" t="str">
        <f t="shared" si="27"/>
        <v>3500</v>
      </c>
      <c r="D150" s="333" t="s">
        <v>1599</v>
      </c>
      <c r="E150" s="334" t="s">
        <v>837</v>
      </c>
      <c r="F150" s="324">
        <v>0</v>
      </c>
      <c r="G150" s="324">
        <v>0</v>
      </c>
      <c r="H150" s="324">
        <v>0</v>
      </c>
      <c r="I150" s="324">
        <v>0</v>
      </c>
      <c r="J150" s="324"/>
      <c r="K150" s="324">
        <f t="shared" si="38"/>
        <v>0</v>
      </c>
      <c r="L150" s="335"/>
    </row>
    <row r="151" spans="1:12" x14ac:dyDescent="0.2">
      <c r="A151" s="315" t="str">
        <f t="shared" si="25"/>
        <v>Viljandi Spordikool</v>
      </c>
      <c r="B151" s="321"/>
      <c r="C151" s="321"/>
      <c r="D151" s="352" t="s">
        <v>158</v>
      </c>
      <c r="E151" s="354" t="s">
        <v>151</v>
      </c>
      <c r="F151" s="355">
        <f>SUM(F152:F152)</f>
        <v>0</v>
      </c>
      <c r="G151" s="355">
        <f t="shared" ref="G151:I151" si="42">SUM(G152:G152)</f>
        <v>0</v>
      </c>
      <c r="H151" s="355">
        <f t="shared" si="42"/>
        <v>0</v>
      </c>
      <c r="I151" s="355">
        <f t="shared" si="42"/>
        <v>0</v>
      </c>
      <c r="J151" s="355">
        <f>SUM(J152:J152)</f>
        <v>0</v>
      </c>
      <c r="K151" s="355">
        <f t="shared" si="38"/>
        <v>0</v>
      </c>
      <c r="L151" s="356"/>
    </row>
    <row r="152" spans="1:12" x14ac:dyDescent="0.2">
      <c r="A152" s="315" t="str">
        <f t="shared" si="25"/>
        <v>Viljandi Spordikool</v>
      </c>
      <c r="B152" s="321" t="str">
        <f>LEFT(D152,2)</f>
        <v>38</v>
      </c>
      <c r="C152" s="321" t="str">
        <f>LEFT(D152,4)</f>
        <v>3888</v>
      </c>
      <c r="D152" s="333" t="s">
        <v>1600</v>
      </c>
      <c r="E152" s="334" t="s">
        <v>152</v>
      </c>
      <c r="F152" s="324">
        <v>0</v>
      </c>
      <c r="G152" s="324">
        <v>0</v>
      </c>
      <c r="H152" s="324">
        <v>0</v>
      </c>
      <c r="I152" s="324">
        <v>0</v>
      </c>
      <c r="J152" s="324"/>
      <c r="K152" s="324">
        <f t="shared" si="38"/>
        <v>0</v>
      </c>
      <c r="L152" s="335"/>
    </row>
    <row r="158" spans="1:12" x14ac:dyDescent="0.2">
      <c r="E158" s="305"/>
      <c r="F158" s="305"/>
      <c r="G158" s="305"/>
      <c r="H158" s="305"/>
      <c r="I158" s="305"/>
      <c r="J158" s="305"/>
      <c r="K158" s="305"/>
      <c r="L158" s="310"/>
    </row>
    <row r="166" spans="5:12" x14ac:dyDescent="0.2">
      <c r="E166" s="306"/>
      <c r="F166" s="306"/>
      <c r="G166" s="306"/>
      <c r="H166" s="306"/>
      <c r="I166" s="306"/>
      <c r="J166" s="306"/>
      <c r="K166" s="306"/>
      <c r="L166" s="309"/>
    </row>
    <row r="171" spans="5:12" x14ac:dyDescent="0.2">
      <c r="E171" s="306"/>
      <c r="F171" s="306"/>
      <c r="G171" s="306"/>
      <c r="H171" s="306"/>
      <c r="I171" s="306"/>
      <c r="J171" s="306"/>
      <c r="K171" s="306"/>
      <c r="L171" s="309"/>
    </row>
    <row r="176" spans="5:12" x14ac:dyDescent="0.2">
      <c r="E176" s="304"/>
      <c r="F176" s="304"/>
      <c r="G176" s="304"/>
      <c r="H176" s="304"/>
      <c r="I176" s="304"/>
      <c r="J176" s="304"/>
      <c r="K176" s="304"/>
      <c r="L176" s="309"/>
    </row>
  </sheetData>
  <printOptions gridLines="1"/>
  <pageMargins left="0.39370078740157483" right="0" top="0" bottom="0" header="0" footer="0"/>
  <pageSetup paperSize="9" scale="59" orientation="portrait" r:id="rId1"/>
  <headerFooter alignWithMargins="0">
    <oddFooter>&amp;A</oddFooter>
  </headerFooter>
  <rowBreaks count="1" manualBreakCount="1">
    <brk id="116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176"/>
  <sheetViews>
    <sheetView zoomScaleNormal="100" workbookViewId="0">
      <pane ySplit="2" topLeftCell="A3" activePane="bottomLeft" state="frozen"/>
      <selection activeCell="E70" sqref="E70"/>
      <selection pane="bottomLeft" activeCell="L3" sqref="L3"/>
    </sheetView>
  </sheetViews>
  <sheetFormatPr defaultRowHeight="12.75" x14ac:dyDescent="0.2"/>
  <cols>
    <col min="1" max="1" width="19.85546875" style="298" hidden="1" customWidth="1"/>
    <col min="2" max="2" width="3.28515625" style="298" hidden="1" customWidth="1"/>
    <col min="3" max="3" width="5" style="298" hidden="1" customWidth="1"/>
    <col min="4" max="4" width="10.28515625" style="299" customWidth="1"/>
    <col min="5" max="5" width="45.42578125" style="301" customWidth="1"/>
    <col min="6" max="9" width="10.85546875" style="301" customWidth="1"/>
    <col min="10" max="10" width="12.28515625" style="301" customWidth="1"/>
    <col min="11" max="11" width="10.85546875" style="301" customWidth="1"/>
    <col min="12" max="12" width="43" style="308" customWidth="1"/>
    <col min="13" max="16384" width="9.140625" style="298"/>
  </cols>
  <sheetData>
    <row r="1" spans="1:12" x14ac:dyDescent="0.2">
      <c r="E1" s="300" t="s">
        <v>958</v>
      </c>
      <c r="F1" s="298" t="s">
        <v>1632</v>
      </c>
      <c r="G1" s="300"/>
      <c r="H1" s="300"/>
      <c r="I1" s="300"/>
      <c r="J1" s="300"/>
      <c r="K1" s="300"/>
      <c r="L1" s="307"/>
    </row>
    <row r="2" spans="1:12" ht="54.75" x14ac:dyDescent="0.2">
      <c r="A2" s="358" t="s">
        <v>826</v>
      </c>
      <c r="B2" s="311" t="s">
        <v>827</v>
      </c>
      <c r="C2" s="311" t="s">
        <v>831</v>
      </c>
      <c r="D2" s="357" t="s">
        <v>830</v>
      </c>
      <c r="E2" s="312" t="s">
        <v>828</v>
      </c>
      <c r="F2" s="313" t="s">
        <v>848</v>
      </c>
      <c r="G2" s="313" t="s">
        <v>1553</v>
      </c>
      <c r="H2" s="313" t="s">
        <v>1634</v>
      </c>
      <c r="I2" s="313" t="s">
        <v>1633</v>
      </c>
      <c r="J2" s="656" t="s">
        <v>863</v>
      </c>
      <c r="K2" s="313" t="s">
        <v>1554</v>
      </c>
      <c r="L2" s="657" t="s">
        <v>849</v>
      </c>
    </row>
    <row r="3" spans="1:12" ht="13.5" x14ac:dyDescent="0.25">
      <c r="A3" s="315" t="str">
        <f t="shared" ref="A3:A75" si="0">+$E$1</f>
        <v>Viljandi Muusikakool</v>
      </c>
      <c r="B3" s="311"/>
      <c r="C3" s="311"/>
      <c r="D3" s="316" t="s">
        <v>187</v>
      </c>
      <c r="E3" s="317" t="s">
        <v>180</v>
      </c>
      <c r="F3" s="318">
        <f>SUM(F4:F8)</f>
        <v>0</v>
      </c>
      <c r="G3" s="318">
        <f t="shared" ref="G3:I3" si="1">SUM(G4:G8)</f>
        <v>0</v>
      </c>
      <c r="H3" s="318">
        <f t="shared" si="1"/>
        <v>520</v>
      </c>
      <c r="I3" s="318">
        <f t="shared" si="1"/>
        <v>520</v>
      </c>
      <c r="J3" s="319">
        <f t="shared" ref="J3:K3" si="2">SUM(J4:J8)</f>
        <v>0</v>
      </c>
      <c r="K3" s="319">
        <f t="shared" si="2"/>
        <v>520</v>
      </c>
      <c r="L3" s="320"/>
    </row>
    <row r="4" spans="1:12" x14ac:dyDescent="0.2">
      <c r="A4" s="315" t="str">
        <f t="shared" si="0"/>
        <v>Viljandi Muusikakool</v>
      </c>
      <c r="B4" s="321" t="str">
        <f>LEFT(D4,2)</f>
        <v>41</v>
      </c>
      <c r="C4" s="321" t="str">
        <f>LEFT(D4,4)</f>
        <v>4134</v>
      </c>
      <c r="D4" s="322" t="s">
        <v>1601</v>
      </c>
      <c r="E4" s="323" t="s">
        <v>178</v>
      </c>
      <c r="F4" s="324">
        <v>0</v>
      </c>
      <c r="G4" s="324">
        <v>0</v>
      </c>
      <c r="H4" s="324">
        <v>0</v>
      </c>
      <c r="I4" s="324">
        <v>0</v>
      </c>
      <c r="J4" s="324"/>
      <c r="K4" s="324">
        <f t="shared" ref="K4:K8" si="3">+I4+J4</f>
        <v>0</v>
      </c>
      <c r="L4" s="325"/>
    </row>
    <row r="5" spans="1:12" x14ac:dyDescent="0.2">
      <c r="A5" s="315" t="str">
        <f t="shared" si="0"/>
        <v>Viljandi Muusikakool</v>
      </c>
      <c r="B5" s="321" t="str">
        <f>LEFT(D5,2)</f>
        <v>41</v>
      </c>
      <c r="C5" s="321" t="str">
        <f>LEFT(D5,4)</f>
        <v>4134</v>
      </c>
      <c r="D5" s="322" t="s">
        <v>1608</v>
      </c>
      <c r="E5" s="323" t="s">
        <v>1625</v>
      </c>
      <c r="F5" s="324">
        <v>0</v>
      </c>
      <c r="G5" s="324">
        <v>0</v>
      </c>
      <c r="H5" s="324">
        <v>0</v>
      </c>
      <c r="I5" s="324">
        <v>0</v>
      </c>
      <c r="J5" s="324"/>
      <c r="K5" s="324">
        <f t="shared" si="3"/>
        <v>0</v>
      </c>
      <c r="L5" s="325"/>
    </row>
    <row r="6" spans="1:12" x14ac:dyDescent="0.2">
      <c r="A6" s="315"/>
      <c r="B6" s="321"/>
      <c r="C6" s="321"/>
      <c r="D6" s="322" t="s">
        <v>1131</v>
      </c>
      <c r="E6" s="323" t="s">
        <v>1656</v>
      </c>
      <c r="F6" s="324">
        <v>0</v>
      </c>
      <c r="G6" s="324">
        <v>0</v>
      </c>
      <c r="H6" s="324">
        <v>0</v>
      </c>
      <c r="I6" s="324">
        <v>0</v>
      </c>
      <c r="J6" s="324"/>
      <c r="K6" s="324">
        <f t="shared" si="3"/>
        <v>0</v>
      </c>
      <c r="L6" s="325"/>
    </row>
    <row r="7" spans="1:12" x14ac:dyDescent="0.2">
      <c r="A7" s="315" t="str">
        <f t="shared" si="0"/>
        <v>Viljandi Muusikakool</v>
      </c>
      <c r="B7" s="321" t="str">
        <f t="shared" ref="B7:B76" si="4">LEFT(D7,2)</f>
        <v>45</v>
      </c>
      <c r="C7" s="321" t="str">
        <f t="shared" ref="C7:C76" si="5">LEFT(D7,4)</f>
        <v>4500</v>
      </c>
      <c r="D7" s="322" t="s">
        <v>357</v>
      </c>
      <c r="E7" s="323" t="s">
        <v>358</v>
      </c>
      <c r="F7" s="324">
        <v>0</v>
      </c>
      <c r="G7" s="324">
        <v>0</v>
      </c>
      <c r="H7" s="324">
        <v>0</v>
      </c>
      <c r="I7" s="324">
        <v>0</v>
      </c>
      <c r="J7" s="324"/>
      <c r="K7" s="324">
        <f t="shared" si="3"/>
        <v>0</v>
      </c>
      <c r="L7" s="325"/>
    </row>
    <row r="8" spans="1:12" x14ac:dyDescent="0.2">
      <c r="A8" s="315"/>
      <c r="B8" s="321"/>
      <c r="C8" s="321"/>
      <c r="D8" s="322" t="s">
        <v>1072</v>
      </c>
      <c r="E8" s="323" t="s">
        <v>1651</v>
      </c>
      <c r="F8" s="324">
        <v>0</v>
      </c>
      <c r="G8" s="324">
        <v>0</v>
      </c>
      <c r="H8" s="324">
        <v>520</v>
      </c>
      <c r="I8" s="324">
        <v>520</v>
      </c>
      <c r="J8" s="324"/>
      <c r="K8" s="324">
        <f t="shared" si="3"/>
        <v>520</v>
      </c>
      <c r="L8" s="325"/>
    </row>
    <row r="9" spans="1:12" ht="13.5" x14ac:dyDescent="0.25">
      <c r="A9" s="315" t="str">
        <f t="shared" si="0"/>
        <v>Viljandi Muusikakool</v>
      </c>
      <c r="B9" s="321"/>
      <c r="C9" s="321"/>
      <c r="D9" s="326" t="s">
        <v>184</v>
      </c>
      <c r="E9" s="327" t="s">
        <v>183</v>
      </c>
      <c r="F9" s="319">
        <f t="shared" ref="F9:K9" si="6">F10+F17+F18+F19+F20+F21+F22+F26</f>
        <v>299493.18</v>
      </c>
      <c r="G9" s="319">
        <f t="shared" si="6"/>
        <v>310236.89</v>
      </c>
      <c r="H9" s="319">
        <f t="shared" si="6"/>
        <v>337324.77999999997</v>
      </c>
      <c r="I9" s="319">
        <f t="shared" si="6"/>
        <v>336752.38</v>
      </c>
      <c r="J9" s="319">
        <f t="shared" si="6"/>
        <v>0</v>
      </c>
      <c r="K9" s="319">
        <f t="shared" si="6"/>
        <v>336752.38</v>
      </c>
      <c r="L9" s="328"/>
    </row>
    <row r="10" spans="1:12" ht="25.5" x14ac:dyDescent="0.2">
      <c r="A10" s="315" t="str">
        <f t="shared" si="0"/>
        <v>Viljandi Muusikakool</v>
      </c>
      <c r="B10" s="321"/>
      <c r="C10" s="321"/>
      <c r="D10" s="329" t="s">
        <v>850</v>
      </c>
      <c r="E10" s="330" t="s">
        <v>360</v>
      </c>
      <c r="F10" s="331">
        <f>SUM(F11:F16)</f>
        <v>220118.04</v>
      </c>
      <c r="G10" s="331">
        <f t="shared" ref="G10:I10" si="7">SUM(G11:G16)</f>
        <v>227426.94</v>
      </c>
      <c r="H10" s="331">
        <f t="shared" si="7"/>
        <v>248107</v>
      </c>
      <c r="I10" s="331">
        <f t="shared" si="7"/>
        <v>248107</v>
      </c>
      <c r="J10" s="331">
        <f t="shared" ref="J10" si="8">SUM(J11:J14)</f>
        <v>0</v>
      </c>
      <c r="K10" s="331">
        <f>SUM(K11:K16)</f>
        <v>248107</v>
      </c>
      <c r="L10" s="640" t="s">
        <v>1555</v>
      </c>
    </row>
    <row r="11" spans="1:12" x14ac:dyDescent="0.2">
      <c r="A11" s="315" t="str">
        <f t="shared" si="0"/>
        <v>Viljandi Muusikakool</v>
      </c>
      <c r="B11" s="321" t="str">
        <f t="shared" si="4"/>
        <v>50</v>
      </c>
      <c r="C11" s="321" t="str">
        <f t="shared" si="5"/>
        <v>5002</v>
      </c>
      <c r="D11" s="333" t="s">
        <v>361</v>
      </c>
      <c r="E11" s="334" t="s">
        <v>847</v>
      </c>
      <c r="F11" s="324">
        <v>0</v>
      </c>
      <c r="G11" s="324">
        <v>0</v>
      </c>
      <c r="H11" s="324">
        <v>0</v>
      </c>
      <c r="I11" s="324">
        <v>0</v>
      </c>
      <c r="J11" s="324"/>
      <c r="K11" s="324">
        <f>SUM(I11:J11)</f>
        <v>0</v>
      </c>
      <c r="L11" s="335"/>
    </row>
    <row r="12" spans="1:12" x14ac:dyDescent="0.2">
      <c r="A12" s="315" t="str">
        <f t="shared" si="0"/>
        <v>Viljandi Muusikakool</v>
      </c>
      <c r="B12" s="321" t="str">
        <f t="shared" si="4"/>
        <v>50</v>
      </c>
      <c r="C12" s="321" t="str">
        <f t="shared" si="5"/>
        <v>5002</v>
      </c>
      <c r="D12" s="333" t="s">
        <v>363</v>
      </c>
      <c r="E12" s="334" t="s">
        <v>194</v>
      </c>
      <c r="F12" s="324">
        <v>219970.34</v>
      </c>
      <c r="G12" s="324">
        <v>227184.94</v>
      </c>
      <c r="H12" s="324">
        <v>248107</v>
      </c>
      <c r="I12" s="324">
        <v>248107</v>
      </c>
      <c r="J12" s="324"/>
      <c r="K12" s="324">
        <f t="shared" ref="K12:K76" si="9">SUM(I12:J12)</f>
        <v>248107</v>
      </c>
      <c r="L12" s="335"/>
    </row>
    <row r="13" spans="1:12" x14ac:dyDescent="0.2">
      <c r="A13" s="315" t="str">
        <f t="shared" si="0"/>
        <v>Viljandi Muusikakool</v>
      </c>
      <c r="B13" s="321" t="str">
        <f t="shared" si="4"/>
        <v>50</v>
      </c>
      <c r="C13" s="321" t="str">
        <f t="shared" si="5"/>
        <v>5002</v>
      </c>
      <c r="D13" s="333" t="s">
        <v>365</v>
      </c>
      <c r="E13" s="334" t="s">
        <v>328</v>
      </c>
      <c r="F13" s="324">
        <v>0</v>
      </c>
      <c r="G13" s="324">
        <v>0</v>
      </c>
      <c r="H13" s="324">
        <v>0</v>
      </c>
      <c r="I13" s="324">
        <v>0</v>
      </c>
      <c r="J13" s="324"/>
      <c r="K13" s="324">
        <f t="shared" si="9"/>
        <v>0</v>
      </c>
      <c r="L13" s="335"/>
    </row>
    <row r="14" spans="1:12" x14ac:dyDescent="0.2">
      <c r="A14" s="315" t="str">
        <f t="shared" si="0"/>
        <v>Viljandi Muusikakool</v>
      </c>
      <c r="B14" s="321" t="str">
        <f t="shared" si="4"/>
        <v>50</v>
      </c>
      <c r="C14" s="321" t="str">
        <f t="shared" si="5"/>
        <v>5002</v>
      </c>
      <c r="D14" s="333" t="s">
        <v>367</v>
      </c>
      <c r="E14" s="336" t="s">
        <v>368</v>
      </c>
      <c r="F14" s="324">
        <v>147.69999999999999</v>
      </c>
      <c r="G14" s="324">
        <v>242</v>
      </c>
      <c r="H14" s="324">
        <v>0</v>
      </c>
      <c r="I14" s="324">
        <v>0</v>
      </c>
      <c r="J14" s="324"/>
      <c r="K14" s="324">
        <f t="shared" si="9"/>
        <v>0</v>
      </c>
      <c r="L14" s="325"/>
    </row>
    <row r="15" spans="1:12" x14ac:dyDescent="0.2">
      <c r="A15" s="315"/>
      <c r="B15" s="321"/>
      <c r="C15" s="321"/>
      <c r="D15" s="333" t="s">
        <v>1602</v>
      </c>
      <c r="E15" s="336" t="s">
        <v>1652</v>
      </c>
      <c r="F15" s="324">
        <v>0</v>
      </c>
      <c r="G15" s="324">
        <v>0</v>
      </c>
      <c r="H15" s="324">
        <v>0</v>
      </c>
      <c r="I15" s="324">
        <v>0</v>
      </c>
      <c r="J15" s="324"/>
      <c r="K15" s="324">
        <f t="shared" si="9"/>
        <v>0</v>
      </c>
      <c r="L15" s="325"/>
    </row>
    <row r="16" spans="1:12" x14ac:dyDescent="0.2">
      <c r="A16" s="315"/>
      <c r="B16" s="321"/>
      <c r="C16" s="321"/>
      <c r="D16" s="333" t="s">
        <v>1621</v>
      </c>
      <c r="E16" s="336" t="s">
        <v>1653</v>
      </c>
      <c r="F16" s="324">
        <v>0</v>
      </c>
      <c r="G16" s="324">
        <v>0</v>
      </c>
      <c r="H16" s="324">
        <v>0</v>
      </c>
      <c r="I16" s="324">
        <v>0</v>
      </c>
      <c r="J16" s="324"/>
      <c r="K16" s="324">
        <f t="shared" si="9"/>
        <v>0</v>
      </c>
      <c r="L16" s="325"/>
    </row>
    <row r="17" spans="1:12" x14ac:dyDescent="0.2">
      <c r="A17" s="315" t="str">
        <f t="shared" si="0"/>
        <v>Viljandi Muusikakool</v>
      </c>
      <c r="B17" s="321" t="str">
        <f t="shared" si="4"/>
        <v>50</v>
      </c>
      <c r="C17" s="321" t="str">
        <f t="shared" si="5"/>
        <v>5005</v>
      </c>
      <c r="D17" s="322" t="s">
        <v>369</v>
      </c>
      <c r="E17" s="323" t="s">
        <v>370</v>
      </c>
      <c r="F17" s="324">
        <v>909.88</v>
      </c>
      <c r="G17" s="324">
        <v>1195.76</v>
      </c>
      <c r="H17" s="324">
        <v>1610</v>
      </c>
      <c r="I17" s="324">
        <v>1150</v>
      </c>
      <c r="J17" s="324"/>
      <c r="K17" s="324">
        <f t="shared" si="9"/>
        <v>1150</v>
      </c>
      <c r="L17" s="325"/>
    </row>
    <row r="18" spans="1:12" x14ac:dyDescent="0.2">
      <c r="A18" s="315" t="str">
        <f t="shared" si="0"/>
        <v>Viljandi Muusikakool</v>
      </c>
      <c r="B18" s="321" t="str">
        <f t="shared" si="4"/>
        <v>50</v>
      </c>
      <c r="C18" s="321" t="str">
        <f t="shared" si="5"/>
        <v>5051</v>
      </c>
      <c r="D18" s="322" t="s">
        <v>371</v>
      </c>
      <c r="E18" s="323" t="s">
        <v>202</v>
      </c>
      <c r="F18" s="324">
        <v>2479.9599999999996</v>
      </c>
      <c r="G18" s="324">
        <v>1629.66</v>
      </c>
      <c r="H18" s="324">
        <v>1606</v>
      </c>
      <c r="I18" s="324">
        <v>1632</v>
      </c>
      <c r="J18" s="324"/>
      <c r="K18" s="324">
        <f t="shared" si="9"/>
        <v>1632</v>
      </c>
      <c r="L18" s="325"/>
    </row>
    <row r="19" spans="1:12" x14ac:dyDescent="0.2">
      <c r="A19" s="315" t="str">
        <f t="shared" si="0"/>
        <v>Viljandi Muusikakool</v>
      </c>
      <c r="B19" s="321" t="str">
        <f t="shared" si="4"/>
        <v>50</v>
      </c>
      <c r="C19" s="321" t="str">
        <f t="shared" si="5"/>
        <v>5053</v>
      </c>
      <c r="D19" s="322" t="s">
        <v>372</v>
      </c>
      <c r="E19" s="323" t="s">
        <v>373</v>
      </c>
      <c r="F19" s="324">
        <v>0</v>
      </c>
      <c r="G19" s="324">
        <v>0</v>
      </c>
      <c r="H19" s="324">
        <v>0</v>
      </c>
      <c r="I19" s="324">
        <v>0</v>
      </c>
      <c r="J19" s="324"/>
      <c r="K19" s="324">
        <f t="shared" si="9"/>
        <v>0</v>
      </c>
      <c r="L19" s="325"/>
    </row>
    <row r="20" spans="1:12" x14ac:dyDescent="0.2">
      <c r="A20" s="315" t="str">
        <f t="shared" si="0"/>
        <v>Viljandi Muusikakool</v>
      </c>
      <c r="B20" s="321" t="str">
        <f t="shared" si="4"/>
        <v>50</v>
      </c>
      <c r="C20" s="321" t="str">
        <f t="shared" si="5"/>
        <v>5061</v>
      </c>
      <c r="D20" s="322" t="s">
        <v>374</v>
      </c>
      <c r="E20" s="323" t="s">
        <v>375</v>
      </c>
      <c r="F20" s="324">
        <v>1061.7700000000002</v>
      </c>
      <c r="G20" s="324">
        <v>682.23</v>
      </c>
      <c r="H20" s="324">
        <v>671</v>
      </c>
      <c r="I20" s="324">
        <v>682</v>
      </c>
      <c r="J20" s="324"/>
      <c r="K20" s="324">
        <f t="shared" si="9"/>
        <v>682</v>
      </c>
      <c r="L20" s="325"/>
    </row>
    <row r="21" spans="1:12" x14ac:dyDescent="0.2">
      <c r="A21" s="315" t="str">
        <f t="shared" si="0"/>
        <v>Viljandi Muusikakool</v>
      </c>
      <c r="B21" s="321" t="str">
        <f t="shared" si="4"/>
        <v>50</v>
      </c>
      <c r="C21" s="321" t="str">
        <f t="shared" si="5"/>
        <v>5062</v>
      </c>
      <c r="D21" s="322" t="s">
        <v>376</v>
      </c>
      <c r="E21" s="323" t="s">
        <v>377</v>
      </c>
      <c r="F21" s="324">
        <v>674.84999999999991</v>
      </c>
      <c r="G21" s="324">
        <v>434.16</v>
      </c>
      <c r="H21" s="324">
        <v>427</v>
      </c>
      <c r="I21" s="324">
        <v>434</v>
      </c>
      <c r="J21" s="324"/>
      <c r="K21" s="324">
        <f t="shared" si="9"/>
        <v>434</v>
      </c>
      <c r="L21" s="325"/>
    </row>
    <row r="22" spans="1:12" x14ac:dyDescent="0.2">
      <c r="A22" s="315" t="str">
        <f t="shared" si="0"/>
        <v>Viljandi Muusikakool</v>
      </c>
      <c r="B22" s="321"/>
      <c r="C22" s="321"/>
      <c r="D22" s="329" t="s">
        <v>851</v>
      </c>
      <c r="E22" s="330" t="s">
        <v>379</v>
      </c>
      <c r="F22" s="337">
        <f>SUM(F23:F25)</f>
        <v>71226.97</v>
      </c>
      <c r="G22" s="337">
        <f t="shared" ref="G22:I22" si="10">SUM(G23:G25)</f>
        <v>75658.37</v>
      </c>
      <c r="H22" s="337">
        <f t="shared" si="10"/>
        <v>82406.61</v>
      </c>
      <c r="I22" s="337">
        <f t="shared" si="10"/>
        <v>82254.81</v>
      </c>
      <c r="J22" s="337">
        <f t="shared" ref="J22" si="11">SUM(J23:J24)</f>
        <v>0</v>
      </c>
      <c r="K22" s="337">
        <f>SUM(K23:K25)</f>
        <v>82254.81</v>
      </c>
      <c r="L22" s="332"/>
    </row>
    <row r="23" spans="1:12" x14ac:dyDescent="0.2">
      <c r="A23" s="315" t="str">
        <f t="shared" si="0"/>
        <v>Viljandi Muusikakool</v>
      </c>
      <c r="B23" s="321" t="str">
        <f t="shared" si="4"/>
        <v>50</v>
      </c>
      <c r="C23" s="321" t="str">
        <f t="shared" si="5"/>
        <v>5063</v>
      </c>
      <c r="D23" s="333" t="s">
        <v>380</v>
      </c>
      <c r="E23" s="334" t="s">
        <v>381</v>
      </c>
      <c r="F23" s="324">
        <v>0</v>
      </c>
      <c r="G23" s="324">
        <v>0</v>
      </c>
      <c r="H23" s="324">
        <f>SUM(H11+H15)*0.33</f>
        <v>0</v>
      </c>
      <c r="I23" s="324">
        <f>SUM(I11+I15)*0.33</f>
        <v>0</v>
      </c>
      <c r="J23" s="324"/>
      <c r="K23" s="324">
        <f t="shared" si="9"/>
        <v>0</v>
      </c>
      <c r="L23" s="335"/>
    </row>
    <row r="24" spans="1:12" x14ac:dyDescent="0.2">
      <c r="A24" s="315" t="str">
        <f t="shared" si="0"/>
        <v>Viljandi Muusikakool</v>
      </c>
      <c r="B24" s="321" t="str">
        <f t="shared" si="4"/>
        <v>50</v>
      </c>
      <c r="C24" s="321" t="str">
        <f t="shared" si="5"/>
        <v>5063</v>
      </c>
      <c r="D24" s="333" t="s">
        <v>382</v>
      </c>
      <c r="E24" s="334" t="s">
        <v>383</v>
      </c>
      <c r="F24" s="324">
        <v>71226.97</v>
      </c>
      <c r="G24" s="324">
        <v>75658.37</v>
      </c>
      <c r="H24" s="324">
        <f>SUM(H12+H13+H14+H17)*0.33</f>
        <v>82406.61</v>
      </c>
      <c r="I24" s="324">
        <f>SUM(I12+I13+I14+I17)*0.33</f>
        <v>82254.81</v>
      </c>
      <c r="J24" s="324">
        <f t="shared" ref="J24" si="12">SUM(J10+J17)*0.33</f>
        <v>0</v>
      </c>
      <c r="K24" s="324">
        <f t="shared" si="9"/>
        <v>82254.81</v>
      </c>
      <c r="L24" s="335"/>
    </row>
    <row r="25" spans="1:12" x14ac:dyDescent="0.2">
      <c r="A25" s="315"/>
      <c r="B25" s="321"/>
      <c r="C25" s="321"/>
      <c r="D25" s="333" t="s">
        <v>1622</v>
      </c>
      <c r="E25" s="334" t="s">
        <v>1623</v>
      </c>
      <c r="F25" s="324">
        <v>0</v>
      </c>
      <c r="G25" s="324">
        <v>0</v>
      </c>
      <c r="H25" s="324">
        <f>SUM(H16*0.33)</f>
        <v>0</v>
      </c>
      <c r="I25" s="324">
        <f>SUM(I16*0.33)</f>
        <v>0</v>
      </c>
      <c r="J25" s="324"/>
      <c r="K25" s="324">
        <f t="shared" si="9"/>
        <v>0</v>
      </c>
      <c r="L25" s="335"/>
    </row>
    <row r="26" spans="1:12" x14ac:dyDescent="0.2">
      <c r="A26" s="315" t="str">
        <f t="shared" si="0"/>
        <v>Viljandi Muusikakool</v>
      </c>
      <c r="B26" s="321"/>
      <c r="C26" s="321"/>
      <c r="D26" s="329" t="s">
        <v>852</v>
      </c>
      <c r="E26" s="330" t="s">
        <v>385</v>
      </c>
      <c r="F26" s="337">
        <f>SUM(F27:F29)</f>
        <v>3021.71</v>
      </c>
      <c r="G26" s="337">
        <f t="shared" ref="G26:I26" si="13">SUM(G27:G29)</f>
        <v>3209.77</v>
      </c>
      <c r="H26" s="337">
        <f t="shared" si="13"/>
        <v>2497.17</v>
      </c>
      <c r="I26" s="337">
        <f t="shared" si="13"/>
        <v>2492.5700000000002</v>
      </c>
      <c r="J26" s="337">
        <f t="shared" ref="J26" si="14">SUM(J27:J28)</f>
        <v>0</v>
      </c>
      <c r="K26" s="337">
        <f>SUM(K27:K29)</f>
        <v>2492.5700000000002</v>
      </c>
      <c r="L26" s="332"/>
    </row>
    <row r="27" spans="1:12" x14ac:dyDescent="0.2">
      <c r="A27" s="315" t="str">
        <f t="shared" si="0"/>
        <v>Viljandi Muusikakool</v>
      </c>
      <c r="B27" s="321" t="str">
        <f t="shared" si="4"/>
        <v>50</v>
      </c>
      <c r="C27" s="321" t="str">
        <f t="shared" si="5"/>
        <v>5064</v>
      </c>
      <c r="D27" s="333" t="s">
        <v>386</v>
      </c>
      <c r="E27" s="334" t="s">
        <v>1654</v>
      </c>
      <c r="F27" s="324">
        <v>0</v>
      </c>
      <c r="G27" s="324">
        <v>0</v>
      </c>
      <c r="H27" s="324">
        <f>SUM(H11+H15)*0.01</f>
        <v>0</v>
      </c>
      <c r="I27" s="324">
        <v>0</v>
      </c>
      <c r="J27" s="324"/>
      <c r="K27" s="324">
        <f t="shared" si="9"/>
        <v>0</v>
      </c>
      <c r="L27" s="335"/>
    </row>
    <row r="28" spans="1:12" x14ac:dyDescent="0.2">
      <c r="A28" s="315" t="str">
        <f t="shared" si="0"/>
        <v>Viljandi Muusikakool</v>
      </c>
      <c r="B28" s="321" t="str">
        <f t="shared" si="4"/>
        <v>50</v>
      </c>
      <c r="C28" s="321" t="str">
        <f t="shared" si="5"/>
        <v>5064</v>
      </c>
      <c r="D28" s="333" t="s">
        <v>388</v>
      </c>
      <c r="E28" s="334" t="s">
        <v>389</v>
      </c>
      <c r="F28" s="324">
        <v>3021.71</v>
      </c>
      <c r="G28" s="324">
        <v>3209.77</v>
      </c>
      <c r="H28" s="324">
        <f>SUM(H12+H13+H14+H17)*0.01</f>
        <v>2497.17</v>
      </c>
      <c r="I28" s="324">
        <f>SUM(I12+I13+I14+I17)*0.01</f>
        <v>2492.5700000000002</v>
      </c>
      <c r="J28" s="324">
        <f t="shared" ref="J28" si="15">SUM(J10+J17)*0.01</f>
        <v>0</v>
      </c>
      <c r="K28" s="324">
        <f t="shared" si="9"/>
        <v>2492.5700000000002</v>
      </c>
      <c r="L28" s="335"/>
    </row>
    <row r="29" spans="1:12" x14ac:dyDescent="0.2">
      <c r="A29" s="315"/>
      <c r="B29" s="321"/>
      <c r="C29" s="321"/>
      <c r="D29" s="333" t="s">
        <v>1624</v>
      </c>
      <c r="E29" s="334" t="s">
        <v>1655</v>
      </c>
      <c r="F29" s="324">
        <v>0</v>
      </c>
      <c r="G29" s="324">
        <v>0</v>
      </c>
      <c r="H29" s="324">
        <f>SUM(H16*0.01)</f>
        <v>0</v>
      </c>
      <c r="I29" s="324">
        <v>0</v>
      </c>
      <c r="J29" s="324"/>
      <c r="K29" s="324">
        <f t="shared" si="9"/>
        <v>0</v>
      </c>
      <c r="L29" s="335"/>
    </row>
    <row r="30" spans="1:12" s="301" customFormat="1" ht="13.5" x14ac:dyDescent="0.25">
      <c r="A30" s="315" t="str">
        <f t="shared" si="0"/>
        <v>Viljandi Muusikakool</v>
      </c>
      <c r="B30" s="321"/>
      <c r="C30" s="321"/>
      <c r="D30" s="326" t="s">
        <v>186</v>
      </c>
      <c r="E30" s="327" t="s">
        <v>185</v>
      </c>
      <c r="F30" s="319">
        <f>F31+F41+F44+F48+F59+F65+F72+F79+F86+F87+F88+F92+F93+F99+F100+F103+F104</f>
        <v>56710.58</v>
      </c>
      <c r="G30" s="319">
        <v>64572.75</v>
      </c>
      <c r="H30" s="319">
        <f t="shared" ref="H30:J30" si="16">H31+H41+H44+H48+H59+H65+H72+H79+H86+H87+H88+H92+H93+H99+H101+H103+H104</f>
        <v>65607.510000000009</v>
      </c>
      <c r="I30" s="319">
        <f t="shared" si="16"/>
        <v>61123.446899999995</v>
      </c>
      <c r="J30" s="319">
        <f t="shared" si="16"/>
        <v>0</v>
      </c>
      <c r="K30" s="319">
        <f t="shared" si="9"/>
        <v>61123.446899999995</v>
      </c>
      <c r="L30" s="328"/>
    </row>
    <row r="31" spans="1:12" ht="13.5" x14ac:dyDescent="0.25">
      <c r="A31" s="315" t="str">
        <f t="shared" si="0"/>
        <v>Viljandi Muusikakool</v>
      </c>
      <c r="B31" s="321"/>
      <c r="C31" s="321"/>
      <c r="D31" s="329" t="s">
        <v>853</v>
      </c>
      <c r="E31" s="330" t="s">
        <v>391</v>
      </c>
      <c r="F31" s="337">
        <f t="shared" ref="F31:J31" si="17">SUM(F32:F40)</f>
        <v>2886.9199999999996</v>
      </c>
      <c r="G31" s="337">
        <f t="shared" si="17"/>
        <v>2347.5099999999998</v>
      </c>
      <c r="H31" s="337">
        <f t="shared" si="17"/>
        <v>2889</v>
      </c>
      <c r="I31" s="337">
        <f t="shared" si="17"/>
        <v>2903.4449999999997</v>
      </c>
      <c r="J31" s="337">
        <f t="shared" si="17"/>
        <v>0</v>
      </c>
      <c r="K31" s="319">
        <f t="shared" si="9"/>
        <v>2903.4449999999997</v>
      </c>
      <c r="L31" s="332"/>
    </row>
    <row r="32" spans="1:12" x14ac:dyDescent="0.2">
      <c r="A32" s="315" t="str">
        <f t="shared" si="0"/>
        <v>Viljandi Muusikakool</v>
      </c>
      <c r="B32" s="321" t="str">
        <f t="shared" si="4"/>
        <v>55</v>
      </c>
      <c r="C32" s="321" t="str">
        <f t="shared" si="5"/>
        <v>5500</v>
      </c>
      <c r="D32" s="333" t="s">
        <v>392</v>
      </c>
      <c r="E32" s="334" t="s">
        <v>393</v>
      </c>
      <c r="F32" s="324">
        <v>997.91</v>
      </c>
      <c r="G32" s="324">
        <v>447.4</v>
      </c>
      <c r="H32" s="324">
        <v>799</v>
      </c>
      <c r="I32" s="324">
        <v>802.99499999999989</v>
      </c>
      <c r="J32" s="324"/>
      <c r="K32" s="324">
        <f t="shared" si="9"/>
        <v>802.99499999999989</v>
      </c>
      <c r="L32" s="335"/>
    </row>
    <row r="33" spans="1:12" x14ac:dyDescent="0.2">
      <c r="A33" s="315" t="str">
        <f t="shared" si="0"/>
        <v>Viljandi Muusikakool</v>
      </c>
      <c r="B33" s="321" t="str">
        <f t="shared" si="4"/>
        <v>55</v>
      </c>
      <c r="C33" s="321" t="str">
        <f t="shared" si="5"/>
        <v>5500</v>
      </c>
      <c r="D33" s="333" t="s">
        <v>394</v>
      </c>
      <c r="E33" s="334" t="s">
        <v>395</v>
      </c>
      <c r="F33" s="324">
        <v>400.05</v>
      </c>
      <c r="G33" s="324">
        <v>479.33</v>
      </c>
      <c r="H33" s="324">
        <v>383</v>
      </c>
      <c r="I33" s="324">
        <v>384.91499999999996</v>
      </c>
      <c r="J33" s="324"/>
      <c r="K33" s="324">
        <f t="shared" si="9"/>
        <v>384.91499999999996</v>
      </c>
      <c r="L33" s="335"/>
    </row>
    <row r="34" spans="1:12" x14ac:dyDescent="0.2">
      <c r="A34" s="315" t="str">
        <f t="shared" si="0"/>
        <v>Viljandi Muusikakool</v>
      </c>
      <c r="B34" s="321" t="str">
        <f t="shared" si="4"/>
        <v>55</v>
      </c>
      <c r="C34" s="321" t="str">
        <f t="shared" si="5"/>
        <v>5500</v>
      </c>
      <c r="D34" s="333" t="s">
        <v>396</v>
      </c>
      <c r="E34" s="334" t="s">
        <v>397</v>
      </c>
      <c r="F34" s="324">
        <v>239.12</v>
      </c>
      <c r="G34" s="324">
        <v>329.01</v>
      </c>
      <c r="H34" s="324">
        <v>128</v>
      </c>
      <c r="I34" s="324">
        <v>128.63999999999999</v>
      </c>
      <c r="J34" s="324"/>
      <c r="K34" s="324">
        <f t="shared" si="9"/>
        <v>128.63999999999999</v>
      </c>
      <c r="L34" s="335"/>
    </row>
    <row r="35" spans="1:12" x14ac:dyDescent="0.2">
      <c r="A35" s="315" t="str">
        <f t="shared" si="0"/>
        <v>Viljandi Muusikakool</v>
      </c>
      <c r="B35" s="321" t="str">
        <f t="shared" si="4"/>
        <v>55</v>
      </c>
      <c r="C35" s="321" t="str">
        <f t="shared" si="5"/>
        <v>5500</v>
      </c>
      <c r="D35" s="333" t="s">
        <v>398</v>
      </c>
      <c r="E35" s="334" t="s">
        <v>399</v>
      </c>
      <c r="F35" s="324">
        <v>679.68</v>
      </c>
      <c r="G35" s="324">
        <v>610.11</v>
      </c>
      <c r="H35" s="324">
        <v>799</v>
      </c>
      <c r="I35" s="324">
        <v>802.99499999999989</v>
      </c>
      <c r="J35" s="324"/>
      <c r="K35" s="324">
        <f t="shared" si="9"/>
        <v>802.99499999999989</v>
      </c>
      <c r="L35" s="335"/>
    </row>
    <row r="36" spans="1:12" x14ac:dyDescent="0.2">
      <c r="A36" s="315" t="str">
        <f t="shared" si="0"/>
        <v>Viljandi Muusikakool</v>
      </c>
      <c r="B36" s="321" t="str">
        <f t="shared" si="4"/>
        <v>55</v>
      </c>
      <c r="C36" s="321" t="str">
        <f t="shared" si="5"/>
        <v>5500</v>
      </c>
      <c r="D36" s="333" t="s">
        <v>400</v>
      </c>
      <c r="E36" s="334" t="s">
        <v>401</v>
      </c>
      <c r="F36" s="324">
        <v>16.119999999999997</v>
      </c>
      <c r="G36" s="324">
        <v>90.21</v>
      </c>
      <c r="H36" s="324">
        <v>64</v>
      </c>
      <c r="I36" s="324">
        <v>64.319999999999993</v>
      </c>
      <c r="J36" s="324"/>
      <c r="K36" s="324">
        <f t="shared" si="9"/>
        <v>64.319999999999993</v>
      </c>
      <c r="L36" s="335"/>
    </row>
    <row r="37" spans="1:12" x14ac:dyDescent="0.2">
      <c r="A37" s="315" t="str">
        <f t="shared" si="0"/>
        <v>Viljandi Muusikakool</v>
      </c>
      <c r="B37" s="321" t="str">
        <f t="shared" si="4"/>
        <v>55</v>
      </c>
      <c r="C37" s="321" t="str">
        <f t="shared" si="5"/>
        <v>5500</v>
      </c>
      <c r="D37" s="333" t="s">
        <v>402</v>
      </c>
      <c r="E37" s="334" t="s">
        <v>403</v>
      </c>
      <c r="F37" s="324">
        <v>145.22</v>
      </c>
      <c r="G37" s="324">
        <v>0</v>
      </c>
      <c r="H37" s="324">
        <v>224</v>
      </c>
      <c r="I37" s="324">
        <v>225.11999999999998</v>
      </c>
      <c r="J37" s="324"/>
      <c r="K37" s="324">
        <f t="shared" si="9"/>
        <v>225.11999999999998</v>
      </c>
      <c r="L37" s="335"/>
    </row>
    <row r="38" spans="1:12" x14ac:dyDescent="0.2">
      <c r="A38" s="315" t="str">
        <f t="shared" si="0"/>
        <v>Viljandi Muusikakool</v>
      </c>
      <c r="B38" s="321" t="str">
        <f t="shared" si="4"/>
        <v>55</v>
      </c>
      <c r="C38" s="321" t="str">
        <f t="shared" si="5"/>
        <v>5500</v>
      </c>
      <c r="D38" s="333" t="s">
        <v>404</v>
      </c>
      <c r="E38" s="334" t="s">
        <v>405</v>
      </c>
      <c r="F38" s="324">
        <v>0</v>
      </c>
      <c r="G38" s="324">
        <v>0</v>
      </c>
      <c r="H38" s="324">
        <v>0</v>
      </c>
      <c r="I38" s="324">
        <v>0</v>
      </c>
      <c r="J38" s="324"/>
      <c r="K38" s="324">
        <f t="shared" si="9"/>
        <v>0</v>
      </c>
      <c r="L38" s="335"/>
    </row>
    <row r="39" spans="1:12" x14ac:dyDescent="0.2">
      <c r="A39" s="315" t="str">
        <f t="shared" si="0"/>
        <v>Viljandi Muusikakool</v>
      </c>
      <c r="B39" s="321" t="str">
        <f t="shared" si="4"/>
        <v>55</v>
      </c>
      <c r="C39" s="321" t="str">
        <f t="shared" si="5"/>
        <v>5500</v>
      </c>
      <c r="D39" s="333" t="s">
        <v>406</v>
      </c>
      <c r="E39" s="334" t="s">
        <v>846</v>
      </c>
      <c r="F39" s="324">
        <v>199.92</v>
      </c>
      <c r="G39" s="324">
        <v>243.06</v>
      </c>
      <c r="H39" s="324">
        <v>141</v>
      </c>
      <c r="I39" s="324">
        <v>141.70499999999998</v>
      </c>
      <c r="J39" s="324"/>
      <c r="K39" s="324">
        <f t="shared" si="9"/>
        <v>141.70499999999998</v>
      </c>
      <c r="L39" s="335"/>
    </row>
    <row r="40" spans="1:12" x14ac:dyDescent="0.2">
      <c r="A40" s="315" t="str">
        <f t="shared" si="0"/>
        <v>Viljandi Muusikakool</v>
      </c>
      <c r="B40" s="321" t="str">
        <f t="shared" si="4"/>
        <v>55</v>
      </c>
      <c r="C40" s="321" t="str">
        <f t="shared" si="5"/>
        <v>5500</v>
      </c>
      <c r="D40" s="333" t="s">
        <v>408</v>
      </c>
      <c r="E40" s="334" t="s">
        <v>409</v>
      </c>
      <c r="F40" s="324">
        <v>208.89999999999998</v>
      </c>
      <c r="G40" s="324">
        <v>148.38999999999999</v>
      </c>
      <c r="H40" s="324">
        <v>351</v>
      </c>
      <c r="I40" s="324">
        <v>352.75499999999994</v>
      </c>
      <c r="J40" s="324"/>
      <c r="K40" s="324">
        <f t="shared" si="9"/>
        <v>352.75499999999994</v>
      </c>
      <c r="L40" s="335"/>
    </row>
    <row r="41" spans="1:12" x14ac:dyDescent="0.2">
      <c r="A41" s="315" t="str">
        <f t="shared" si="0"/>
        <v>Viljandi Muusikakool</v>
      </c>
      <c r="B41" s="321"/>
      <c r="C41" s="321"/>
      <c r="D41" s="329" t="s">
        <v>854</v>
      </c>
      <c r="E41" s="330" t="s">
        <v>411</v>
      </c>
      <c r="F41" s="337">
        <f t="shared" ref="F41:J41" si="18">SUM(F42:F43)</f>
        <v>102.88</v>
      </c>
      <c r="G41" s="337">
        <v>277.67</v>
      </c>
      <c r="H41" s="337">
        <f>SUM(H42:H43)</f>
        <v>959</v>
      </c>
      <c r="I41" s="337">
        <f>SUM(I42:I43)</f>
        <v>963.79499999999985</v>
      </c>
      <c r="J41" s="337">
        <f t="shared" si="18"/>
        <v>0</v>
      </c>
      <c r="K41" s="337">
        <f t="shared" si="9"/>
        <v>963.79499999999985</v>
      </c>
      <c r="L41" s="332"/>
    </row>
    <row r="42" spans="1:12" x14ac:dyDescent="0.2">
      <c r="A42" s="315" t="str">
        <f t="shared" si="0"/>
        <v>Viljandi Muusikakool</v>
      </c>
      <c r="B42" s="321" t="str">
        <f t="shared" si="4"/>
        <v>55</v>
      </c>
      <c r="C42" s="321" t="str">
        <f t="shared" si="5"/>
        <v>5503</v>
      </c>
      <c r="D42" s="333" t="s">
        <v>412</v>
      </c>
      <c r="E42" s="334" t="s">
        <v>413</v>
      </c>
      <c r="F42" s="324">
        <v>102.88</v>
      </c>
      <c r="G42" s="324">
        <v>277.67</v>
      </c>
      <c r="H42" s="324">
        <v>959</v>
      </c>
      <c r="I42" s="324">
        <v>963.79499999999985</v>
      </c>
      <c r="J42" s="324"/>
      <c r="K42" s="324">
        <f t="shared" si="9"/>
        <v>963.79499999999985</v>
      </c>
      <c r="L42" s="335"/>
    </row>
    <row r="43" spans="1:12" x14ac:dyDescent="0.2">
      <c r="A43" s="315" t="str">
        <f t="shared" si="0"/>
        <v>Viljandi Muusikakool</v>
      </c>
      <c r="B43" s="321" t="str">
        <f t="shared" si="4"/>
        <v>55</v>
      </c>
      <c r="C43" s="321" t="str">
        <f t="shared" si="5"/>
        <v>5503</v>
      </c>
      <c r="D43" s="333" t="s">
        <v>414</v>
      </c>
      <c r="E43" s="334" t="s">
        <v>415</v>
      </c>
      <c r="F43" s="324">
        <v>0</v>
      </c>
      <c r="G43" s="324">
        <v>0</v>
      </c>
      <c r="H43" s="324">
        <v>0</v>
      </c>
      <c r="I43" s="324">
        <v>0</v>
      </c>
      <c r="J43" s="324"/>
      <c r="K43" s="324">
        <f t="shared" si="9"/>
        <v>0</v>
      </c>
      <c r="L43" s="335"/>
    </row>
    <row r="44" spans="1:12" x14ac:dyDescent="0.2">
      <c r="A44" s="315" t="str">
        <f t="shared" si="0"/>
        <v>Viljandi Muusikakool</v>
      </c>
      <c r="B44" s="321"/>
      <c r="C44" s="321"/>
      <c r="D44" s="329" t="s">
        <v>855</v>
      </c>
      <c r="E44" s="330" t="s">
        <v>417</v>
      </c>
      <c r="F44" s="337">
        <f t="shared" ref="F44:J44" si="19">SUM(F45:F47)</f>
        <v>1350.51</v>
      </c>
      <c r="G44" s="337">
        <f t="shared" si="19"/>
        <v>1742.97</v>
      </c>
      <c r="H44" s="337">
        <f t="shared" si="19"/>
        <v>1278</v>
      </c>
      <c r="I44" s="337">
        <f t="shared" si="19"/>
        <v>1284.3899999999999</v>
      </c>
      <c r="J44" s="337">
        <f t="shared" si="19"/>
        <v>0</v>
      </c>
      <c r="K44" s="337">
        <f t="shared" si="9"/>
        <v>1284.3899999999999</v>
      </c>
      <c r="L44" s="332"/>
    </row>
    <row r="45" spans="1:12" x14ac:dyDescent="0.2">
      <c r="A45" s="315" t="str">
        <f t="shared" si="0"/>
        <v>Viljandi Muusikakool</v>
      </c>
      <c r="B45" s="321" t="str">
        <f t="shared" si="4"/>
        <v>55</v>
      </c>
      <c r="C45" s="321" t="str">
        <f t="shared" si="5"/>
        <v>5504</v>
      </c>
      <c r="D45" s="333" t="s">
        <v>418</v>
      </c>
      <c r="E45" s="334" t="s">
        <v>419</v>
      </c>
      <c r="F45" s="324">
        <v>1067.3</v>
      </c>
      <c r="G45" s="324">
        <v>1613</v>
      </c>
      <c r="H45" s="324">
        <v>1150</v>
      </c>
      <c r="I45" s="324">
        <v>1155.7499999999998</v>
      </c>
      <c r="J45" s="324"/>
      <c r="K45" s="324">
        <f t="shared" si="9"/>
        <v>1155.7499999999998</v>
      </c>
      <c r="L45" s="335"/>
    </row>
    <row r="46" spans="1:12" x14ac:dyDescent="0.2">
      <c r="A46" s="315" t="str">
        <f t="shared" si="0"/>
        <v>Viljandi Muusikakool</v>
      </c>
      <c r="B46" s="321" t="str">
        <f t="shared" si="4"/>
        <v>55</v>
      </c>
      <c r="C46" s="321" t="str">
        <f t="shared" si="5"/>
        <v>5504</v>
      </c>
      <c r="D46" s="333" t="s">
        <v>420</v>
      </c>
      <c r="E46" s="334" t="s">
        <v>421</v>
      </c>
      <c r="F46" s="324">
        <v>0</v>
      </c>
      <c r="G46" s="324">
        <v>0</v>
      </c>
      <c r="H46" s="324">
        <v>0</v>
      </c>
      <c r="I46" s="324">
        <v>0</v>
      </c>
      <c r="J46" s="324"/>
      <c r="K46" s="324">
        <f t="shared" si="9"/>
        <v>0</v>
      </c>
      <c r="L46" s="335"/>
    </row>
    <row r="47" spans="1:12" x14ac:dyDescent="0.2">
      <c r="A47" s="315" t="str">
        <f t="shared" si="0"/>
        <v>Viljandi Muusikakool</v>
      </c>
      <c r="B47" s="321" t="str">
        <f t="shared" si="4"/>
        <v>55</v>
      </c>
      <c r="C47" s="321" t="str">
        <f t="shared" si="5"/>
        <v>5504</v>
      </c>
      <c r="D47" s="333" t="s">
        <v>422</v>
      </c>
      <c r="E47" s="334" t="s">
        <v>423</v>
      </c>
      <c r="F47" s="324">
        <v>283.21000000000004</v>
      </c>
      <c r="G47" s="324">
        <v>129.97</v>
      </c>
      <c r="H47" s="324">
        <v>128</v>
      </c>
      <c r="I47" s="324">
        <v>128.63999999999999</v>
      </c>
      <c r="J47" s="324"/>
      <c r="K47" s="324">
        <f t="shared" si="9"/>
        <v>128.63999999999999</v>
      </c>
      <c r="L47" s="335"/>
    </row>
    <row r="48" spans="1:12" x14ac:dyDescent="0.2">
      <c r="A48" s="315" t="str">
        <f t="shared" si="0"/>
        <v>Viljandi Muusikakool</v>
      </c>
      <c r="B48" s="321"/>
      <c r="C48" s="321"/>
      <c r="D48" s="329" t="s">
        <v>856</v>
      </c>
      <c r="E48" s="330" t="s">
        <v>425</v>
      </c>
      <c r="F48" s="337">
        <f>SUM(F49:F58)</f>
        <v>21470.179999999997</v>
      </c>
      <c r="G48" s="337">
        <f t="shared" ref="G48:I48" si="20">SUM(G49:G58)</f>
        <v>24266.180000000004</v>
      </c>
      <c r="H48" s="337">
        <f t="shared" si="20"/>
        <v>25931.14</v>
      </c>
      <c r="I48" s="337">
        <f t="shared" si="20"/>
        <v>26097.820050000002</v>
      </c>
      <c r="J48" s="337">
        <f>SUM(J50:J58)</f>
        <v>0</v>
      </c>
      <c r="K48" s="337">
        <f t="shared" si="9"/>
        <v>26097.820050000002</v>
      </c>
      <c r="L48" s="332"/>
    </row>
    <row r="49" spans="1:12" x14ac:dyDescent="0.2">
      <c r="A49" s="315" t="str">
        <f t="shared" si="0"/>
        <v>Viljandi Muusikakool</v>
      </c>
      <c r="B49" s="321" t="str">
        <f t="shared" si="4"/>
        <v>55</v>
      </c>
      <c r="C49" s="321" t="str">
        <f t="shared" si="5"/>
        <v>5511</v>
      </c>
      <c r="D49" s="338" t="s">
        <v>253</v>
      </c>
      <c r="E49" s="339" t="s">
        <v>254</v>
      </c>
      <c r="F49" s="324">
        <v>252.66</v>
      </c>
      <c r="G49" s="324">
        <v>0</v>
      </c>
      <c r="H49" s="324">
        <v>1500</v>
      </c>
      <c r="I49" s="324">
        <v>1507.4999999999998</v>
      </c>
      <c r="J49" s="324"/>
      <c r="K49" s="324">
        <f t="shared" si="9"/>
        <v>1507.4999999999998</v>
      </c>
      <c r="L49" s="340"/>
    </row>
    <row r="50" spans="1:12" x14ac:dyDescent="0.2">
      <c r="A50" s="315" t="str">
        <f t="shared" si="0"/>
        <v>Viljandi Muusikakool</v>
      </c>
      <c r="B50" s="321" t="str">
        <f t="shared" si="4"/>
        <v>55</v>
      </c>
      <c r="C50" s="321" t="str">
        <f t="shared" si="5"/>
        <v>5511</v>
      </c>
      <c r="D50" s="333" t="s">
        <v>426</v>
      </c>
      <c r="E50" s="334" t="s">
        <v>427</v>
      </c>
      <c r="F50" s="324">
        <v>10917.990000000002</v>
      </c>
      <c r="G50" s="324">
        <v>12871.04</v>
      </c>
      <c r="H50" s="324">
        <v>14195.91</v>
      </c>
      <c r="I50" s="324">
        <v>14195.91</v>
      </c>
      <c r="J50" s="324"/>
      <c r="K50" s="324">
        <f t="shared" si="9"/>
        <v>14195.91</v>
      </c>
      <c r="L50" s="335"/>
    </row>
    <row r="51" spans="1:12" x14ac:dyDescent="0.2">
      <c r="A51" s="315" t="str">
        <f t="shared" si="0"/>
        <v>Viljandi Muusikakool</v>
      </c>
      <c r="B51" s="321" t="str">
        <f t="shared" si="4"/>
        <v>55</v>
      </c>
      <c r="C51" s="321" t="str">
        <f t="shared" si="5"/>
        <v>5511</v>
      </c>
      <c r="D51" s="333" t="s">
        <v>428</v>
      </c>
      <c r="E51" s="334" t="s">
        <v>2</v>
      </c>
      <c r="F51" s="324">
        <v>3701.309999999999</v>
      </c>
      <c r="G51" s="324">
        <v>3632.58</v>
      </c>
      <c r="H51" s="324">
        <v>5133</v>
      </c>
      <c r="I51" s="324">
        <v>5286.99</v>
      </c>
      <c r="J51" s="324"/>
      <c r="K51" s="324">
        <f t="shared" si="9"/>
        <v>5286.99</v>
      </c>
      <c r="L51" s="335"/>
    </row>
    <row r="52" spans="1:12" x14ac:dyDescent="0.2">
      <c r="A52" s="315" t="str">
        <f t="shared" si="0"/>
        <v>Viljandi Muusikakool</v>
      </c>
      <c r="B52" s="321" t="str">
        <f t="shared" si="4"/>
        <v>55</v>
      </c>
      <c r="C52" s="321" t="str">
        <f t="shared" si="5"/>
        <v>5511</v>
      </c>
      <c r="D52" s="333" t="s">
        <v>3</v>
      </c>
      <c r="E52" s="334" t="s">
        <v>4</v>
      </c>
      <c r="F52" s="324">
        <v>286.88</v>
      </c>
      <c r="G52" s="324">
        <v>280.88</v>
      </c>
      <c r="H52" s="324">
        <v>357.22</v>
      </c>
      <c r="I52" s="324">
        <v>338.68499999999995</v>
      </c>
      <c r="J52" s="324"/>
      <c r="K52" s="324">
        <f t="shared" si="9"/>
        <v>338.68499999999995</v>
      </c>
      <c r="L52" s="335"/>
    </row>
    <row r="53" spans="1:12" x14ac:dyDescent="0.2">
      <c r="A53" s="315" t="str">
        <f t="shared" si="0"/>
        <v>Viljandi Muusikakool</v>
      </c>
      <c r="B53" s="321" t="str">
        <f t="shared" si="4"/>
        <v>55</v>
      </c>
      <c r="C53" s="321" t="str">
        <f t="shared" si="5"/>
        <v>5511</v>
      </c>
      <c r="D53" s="333" t="s">
        <v>5</v>
      </c>
      <c r="E53" s="334" t="s">
        <v>6</v>
      </c>
      <c r="F53" s="324">
        <v>970.05</v>
      </c>
      <c r="G53" s="324">
        <v>818.96</v>
      </c>
      <c r="H53" s="324">
        <v>790.01</v>
      </c>
      <c r="I53" s="324">
        <v>793.96004999999991</v>
      </c>
      <c r="J53" s="324"/>
      <c r="K53" s="324">
        <f t="shared" si="9"/>
        <v>793.96004999999991</v>
      </c>
      <c r="L53" s="335"/>
    </row>
    <row r="54" spans="1:12" x14ac:dyDescent="0.2">
      <c r="A54" s="315" t="str">
        <f t="shared" si="0"/>
        <v>Viljandi Muusikakool</v>
      </c>
      <c r="B54" s="321" t="str">
        <f t="shared" si="4"/>
        <v>55</v>
      </c>
      <c r="C54" s="321" t="str">
        <f t="shared" si="5"/>
        <v>5511</v>
      </c>
      <c r="D54" s="333" t="s">
        <v>7</v>
      </c>
      <c r="E54" s="334" t="s">
        <v>8</v>
      </c>
      <c r="F54" s="324">
        <v>1893.6000000000001</v>
      </c>
      <c r="G54" s="324">
        <v>2191.04</v>
      </c>
      <c r="H54" s="324">
        <v>2063</v>
      </c>
      <c r="I54" s="324">
        <v>2073.3149999999996</v>
      </c>
      <c r="J54" s="324"/>
      <c r="K54" s="324">
        <f t="shared" si="9"/>
        <v>2073.3149999999996</v>
      </c>
      <c r="L54" s="335"/>
    </row>
    <row r="55" spans="1:12" x14ac:dyDescent="0.2">
      <c r="A55" s="315" t="str">
        <f t="shared" si="0"/>
        <v>Viljandi Muusikakool</v>
      </c>
      <c r="B55" s="321" t="str">
        <f t="shared" si="4"/>
        <v>55</v>
      </c>
      <c r="C55" s="321" t="str">
        <f t="shared" si="5"/>
        <v>5511</v>
      </c>
      <c r="D55" s="333" t="s">
        <v>9</v>
      </c>
      <c r="E55" s="334" t="s">
        <v>10</v>
      </c>
      <c r="F55" s="324">
        <v>2712.41</v>
      </c>
      <c r="G55" s="324">
        <v>4007.21</v>
      </c>
      <c r="H55" s="324">
        <v>1406</v>
      </c>
      <c r="I55" s="324">
        <v>1413.0299999999997</v>
      </c>
      <c r="J55" s="324"/>
      <c r="K55" s="324">
        <f t="shared" si="9"/>
        <v>1413.0299999999997</v>
      </c>
      <c r="L55" s="335"/>
    </row>
    <row r="56" spans="1:12" x14ac:dyDescent="0.2">
      <c r="A56" s="315" t="str">
        <f t="shared" si="0"/>
        <v>Viljandi Muusikakool</v>
      </c>
      <c r="B56" s="321" t="str">
        <f t="shared" si="4"/>
        <v>55</v>
      </c>
      <c r="C56" s="321" t="str">
        <f t="shared" si="5"/>
        <v>5511</v>
      </c>
      <c r="D56" s="333" t="s">
        <v>11</v>
      </c>
      <c r="E56" s="334" t="s">
        <v>12</v>
      </c>
      <c r="F56" s="324">
        <v>0</v>
      </c>
      <c r="G56" s="324">
        <v>0</v>
      </c>
      <c r="H56" s="324">
        <v>0</v>
      </c>
      <c r="I56" s="324">
        <v>0</v>
      </c>
      <c r="J56" s="324"/>
      <c r="K56" s="324">
        <f t="shared" si="9"/>
        <v>0</v>
      </c>
      <c r="L56" s="335"/>
    </row>
    <row r="57" spans="1:12" x14ac:dyDescent="0.2">
      <c r="A57" s="315" t="str">
        <f t="shared" si="0"/>
        <v>Viljandi Muusikakool</v>
      </c>
      <c r="B57" s="321" t="str">
        <f t="shared" si="4"/>
        <v>55</v>
      </c>
      <c r="C57" s="321" t="str">
        <f t="shared" si="5"/>
        <v>5511</v>
      </c>
      <c r="D57" s="333" t="s">
        <v>13</v>
      </c>
      <c r="E57" s="334" t="s">
        <v>14</v>
      </c>
      <c r="F57" s="324">
        <v>676</v>
      </c>
      <c r="G57" s="324">
        <v>344</v>
      </c>
      <c r="H57" s="324">
        <v>358</v>
      </c>
      <c r="I57" s="324">
        <v>359.78999999999996</v>
      </c>
      <c r="J57" s="324"/>
      <c r="K57" s="324">
        <f t="shared" si="9"/>
        <v>359.78999999999996</v>
      </c>
      <c r="L57" s="335"/>
    </row>
    <row r="58" spans="1:12" x14ac:dyDescent="0.2">
      <c r="A58" s="315" t="str">
        <f t="shared" si="0"/>
        <v>Viljandi Muusikakool</v>
      </c>
      <c r="B58" s="321" t="str">
        <f t="shared" si="4"/>
        <v>55</v>
      </c>
      <c r="C58" s="321" t="str">
        <f t="shared" si="5"/>
        <v>5511</v>
      </c>
      <c r="D58" s="333" t="s">
        <v>15</v>
      </c>
      <c r="E58" s="334" t="s">
        <v>16</v>
      </c>
      <c r="F58" s="324">
        <v>59.28</v>
      </c>
      <c r="G58" s="324">
        <v>120.47</v>
      </c>
      <c r="H58" s="324">
        <v>128</v>
      </c>
      <c r="I58" s="324">
        <v>128.63999999999999</v>
      </c>
      <c r="J58" s="324"/>
      <c r="K58" s="324">
        <f t="shared" si="9"/>
        <v>128.63999999999999</v>
      </c>
      <c r="L58" s="335"/>
    </row>
    <row r="59" spans="1:12" x14ac:dyDescent="0.2">
      <c r="A59" s="315" t="str">
        <f t="shared" si="0"/>
        <v>Viljandi Muusikakool</v>
      </c>
      <c r="B59" s="321"/>
      <c r="C59" s="321"/>
      <c r="D59" s="329" t="s">
        <v>857</v>
      </c>
      <c r="E59" s="330" t="s">
        <v>18</v>
      </c>
      <c r="F59" s="337">
        <f>SUM(F60:F64)</f>
        <v>0</v>
      </c>
      <c r="G59" s="337">
        <f t="shared" ref="G59:I59" si="21">SUM(G60:G64)</f>
        <v>0</v>
      </c>
      <c r="H59" s="337">
        <f t="shared" si="21"/>
        <v>0</v>
      </c>
      <c r="I59" s="337">
        <f t="shared" si="21"/>
        <v>0</v>
      </c>
      <c r="J59" s="337">
        <f t="shared" ref="J59" si="22">SUM(J61:J64)</f>
        <v>0</v>
      </c>
      <c r="K59" s="337">
        <f t="shared" si="9"/>
        <v>0</v>
      </c>
      <c r="L59" s="332"/>
    </row>
    <row r="60" spans="1:12" x14ac:dyDescent="0.2">
      <c r="A60" s="315"/>
      <c r="B60" s="321"/>
      <c r="C60" s="321"/>
      <c r="D60" s="333" t="s">
        <v>1629</v>
      </c>
      <c r="E60" s="334" t="s">
        <v>427</v>
      </c>
      <c r="F60" s="324">
        <v>0</v>
      </c>
      <c r="G60" s="324">
        <v>0</v>
      </c>
      <c r="H60" s="324">
        <v>0</v>
      </c>
      <c r="I60" s="324">
        <v>0</v>
      </c>
      <c r="J60" s="324"/>
      <c r="K60" s="324">
        <f t="shared" si="9"/>
        <v>0</v>
      </c>
      <c r="L60" s="335"/>
    </row>
    <row r="61" spans="1:12" x14ac:dyDescent="0.2">
      <c r="A61" s="315" t="str">
        <f t="shared" si="0"/>
        <v>Viljandi Muusikakool</v>
      </c>
      <c r="B61" s="321" t="str">
        <f t="shared" si="4"/>
        <v>55</v>
      </c>
      <c r="C61" s="321" t="str">
        <f t="shared" si="5"/>
        <v>5512</v>
      </c>
      <c r="D61" s="333" t="s">
        <v>19</v>
      </c>
      <c r="E61" s="334" t="s">
        <v>6</v>
      </c>
      <c r="F61" s="324">
        <v>0</v>
      </c>
      <c r="G61" s="324">
        <v>0</v>
      </c>
      <c r="H61" s="324">
        <v>0</v>
      </c>
      <c r="I61" s="324">
        <v>0</v>
      </c>
      <c r="J61" s="324"/>
      <c r="K61" s="324">
        <f t="shared" si="9"/>
        <v>0</v>
      </c>
      <c r="L61" s="335"/>
    </row>
    <row r="62" spans="1:12" x14ac:dyDescent="0.2">
      <c r="A62" s="315" t="str">
        <f t="shared" si="0"/>
        <v>Viljandi Muusikakool</v>
      </c>
      <c r="B62" s="321" t="str">
        <f t="shared" si="4"/>
        <v>55</v>
      </c>
      <c r="C62" s="321" t="str">
        <f t="shared" si="5"/>
        <v>5512</v>
      </c>
      <c r="D62" s="333" t="s">
        <v>20</v>
      </c>
      <c r="E62" s="334" t="s">
        <v>8</v>
      </c>
      <c r="F62" s="324">
        <v>0</v>
      </c>
      <c r="G62" s="324">
        <v>0</v>
      </c>
      <c r="H62" s="324">
        <v>0</v>
      </c>
      <c r="I62" s="324">
        <v>0</v>
      </c>
      <c r="J62" s="324"/>
      <c r="K62" s="324">
        <f t="shared" si="9"/>
        <v>0</v>
      </c>
      <c r="L62" s="335"/>
    </row>
    <row r="63" spans="1:12" x14ac:dyDescent="0.2">
      <c r="A63" s="315" t="str">
        <f t="shared" si="0"/>
        <v>Viljandi Muusikakool</v>
      </c>
      <c r="B63" s="321" t="str">
        <f t="shared" si="4"/>
        <v>55</v>
      </c>
      <c r="C63" s="321" t="str">
        <f t="shared" si="5"/>
        <v>5512</v>
      </c>
      <c r="D63" s="333" t="s">
        <v>21</v>
      </c>
      <c r="E63" s="334" t="s">
        <v>10</v>
      </c>
      <c r="F63" s="324">
        <v>0</v>
      </c>
      <c r="G63" s="324">
        <v>0</v>
      </c>
      <c r="H63" s="324">
        <v>0</v>
      </c>
      <c r="I63" s="324">
        <v>0</v>
      </c>
      <c r="J63" s="324"/>
      <c r="K63" s="324">
        <f t="shared" si="9"/>
        <v>0</v>
      </c>
      <c r="L63" s="335"/>
    </row>
    <row r="64" spans="1:12" x14ac:dyDescent="0.2">
      <c r="A64" s="315" t="str">
        <f t="shared" si="0"/>
        <v>Viljandi Muusikakool</v>
      </c>
      <c r="B64" s="321" t="str">
        <f t="shared" si="4"/>
        <v>55</v>
      </c>
      <c r="C64" s="321" t="str">
        <f t="shared" si="5"/>
        <v>5512</v>
      </c>
      <c r="D64" s="333" t="s">
        <v>22</v>
      </c>
      <c r="E64" s="334" t="s">
        <v>16</v>
      </c>
      <c r="F64" s="324">
        <v>0</v>
      </c>
      <c r="G64" s="324">
        <v>0</v>
      </c>
      <c r="H64" s="324">
        <v>0</v>
      </c>
      <c r="I64" s="324">
        <v>0</v>
      </c>
      <c r="J64" s="324"/>
      <c r="K64" s="324">
        <f t="shared" si="9"/>
        <v>0</v>
      </c>
      <c r="L64" s="335"/>
    </row>
    <row r="65" spans="1:12" x14ac:dyDescent="0.2">
      <c r="A65" s="315" t="str">
        <f t="shared" si="0"/>
        <v>Viljandi Muusikakool</v>
      </c>
      <c r="B65" s="321"/>
      <c r="C65" s="321"/>
      <c r="D65" s="329" t="s">
        <v>858</v>
      </c>
      <c r="E65" s="330" t="s">
        <v>24</v>
      </c>
      <c r="F65" s="337">
        <f t="shared" ref="F65:J65" si="23">SUM(F66:F71)</f>
        <v>4185.97</v>
      </c>
      <c r="G65" s="337">
        <f t="shared" si="23"/>
        <v>4675.71</v>
      </c>
      <c r="H65" s="337">
        <f t="shared" si="23"/>
        <v>3659</v>
      </c>
      <c r="I65" s="337">
        <f t="shared" si="23"/>
        <v>3677.2949999999996</v>
      </c>
      <c r="J65" s="337">
        <f t="shared" si="23"/>
        <v>0</v>
      </c>
      <c r="K65" s="337">
        <f t="shared" si="9"/>
        <v>3677.2949999999996</v>
      </c>
      <c r="L65" s="332"/>
    </row>
    <row r="66" spans="1:12" x14ac:dyDescent="0.2">
      <c r="A66" s="315" t="str">
        <f t="shared" si="0"/>
        <v>Viljandi Muusikakool</v>
      </c>
      <c r="B66" s="321" t="str">
        <f t="shared" si="4"/>
        <v>55</v>
      </c>
      <c r="C66" s="321" t="str">
        <f t="shared" si="5"/>
        <v>5513</v>
      </c>
      <c r="D66" s="333" t="s">
        <v>25</v>
      </c>
      <c r="E66" s="334" t="s">
        <v>26</v>
      </c>
      <c r="F66" s="324">
        <v>0</v>
      </c>
      <c r="G66" s="324">
        <v>0</v>
      </c>
      <c r="H66" s="324">
        <v>0</v>
      </c>
      <c r="I66" s="324">
        <v>0</v>
      </c>
      <c r="J66" s="324"/>
      <c r="K66" s="324">
        <f t="shared" si="9"/>
        <v>0</v>
      </c>
      <c r="L66" s="335"/>
    </row>
    <row r="67" spans="1:12" x14ac:dyDescent="0.2">
      <c r="A67" s="315" t="str">
        <f t="shared" si="0"/>
        <v>Viljandi Muusikakool</v>
      </c>
      <c r="B67" s="321" t="str">
        <f t="shared" si="4"/>
        <v>55</v>
      </c>
      <c r="C67" s="321" t="str">
        <f t="shared" si="5"/>
        <v>5513</v>
      </c>
      <c r="D67" s="333" t="s">
        <v>27</v>
      </c>
      <c r="E67" s="334" t="s">
        <v>28</v>
      </c>
      <c r="F67" s="324">
        <v>0</v>
      </c>
      <c r="G67" s="324">
        <v>0</v>
      </c>
      <c r="H67" s="324">
        <v>0</v>
      </c>
      <c r="I67" s="324">
        <v>0</v>
      </c>
      <c r="J67" s="324"/>
      <c r="K67" s="324">
        <f t="shared" si="9"/>
        <v>0</v>
      </c>
      <c r="L67" s="335"/>
    </row>
    <row r="68" spans="1:12" x14ac:dyDescent="0.2">
      <c r="A68" s="315" t="str">
        <f t="shared" si="0"/>
        <v>Viljandi Muusikakool</v>
      </c>
      <c r="B68" s="321" t="str">
        <f t="shared" si="4"/>
        <v>55</v>
      </c>
      <c r="C68" s="321" t="str">
        <f t="shared" si="5"/>
        <v>5513</v>
      </c>
      <c r="D68" s="333" t="s">
        <v>29</v>
      </c>
      <c r="E68" s="334" t="s">
        <v>12</v>
      </c>
      <c r="F68" s="324">
        <v>0</v>
      </c>
      <c r="G68" s="324">
        <v>0</v>
      </c>
      <c r="H68" s="324">
        <v>0</v>
      </c>
      <c r="I68" s="324">
        <v>0</v>
      </c>
      <c r="J68" s="324"/>
      <c r="K68" s="324">
        <f t="shared" si="9"/>
        <v>0</v>
      </c>
      <c r="L68" s="335"/>
    </row>
    <row r="69" spans="1:12" x14ac:dyDescent="0.2">
      <c r="A69" s="315" t="str">
        <f t="shared" si="0"/>
        <v>Viljandi Muusikakool</v>
      </c>
      <c r="B69" s="321" t="str">
        <f t="shared" si="4"/>
        <v>55</v>
      </c>
      <c r="C69" s="321" t="str">
        <f t="shared" si="5"/>
        <v>5513</v>
      </c>
      <c r="D69" s="333" t="s">
        <v>30</v>
      </c>
      <c r="E69" s="334" t="s">
        <v>14</v>
      </c>
      <c r="F69" s="324">
        <v>0</v>
      </c>
      <c r="G69" s="324">
        <v>0</v>
      </c>
      <c r="H69" s="324">
        <v>0</v>
      </c>
      <c r="I69" s="324">
        <v>0</v>
      </c>
      <c r="J69" s="324"/>
      <c r="K69" s="324">
        <f t="shared" si="9"/>
        <v>0</v>
      </c>
      <c r="L69" s="335"/>
    </row>
    <row r="70" spans="1:12" x14ac:dyDescent="0.2">
      <c r="A70" s="315" t="str">
        <f t="shared" si="0"/>
        <v>Viljandi Muusikakool</v>
      </c>
      <c r="B70" s="321" t="str">
        <f t="shared" si="4"/>
        <v>55</v>
      </c>
      <c r="C70" s="321" t="str">
        <f t="shared" si="5"/>
        <v>5513</v>
      </c>
      <c r="D70" s="333" t="s">
        <v>31</v>
      </c>
      <c r="E70" s="334" t="s">
        <v>799</v>
      </c>
      <c r="F70" s="324">
        <v>4185.97</v>
      </c>
      <c r="G70" s="324">
        <v>4675.71</v>
      </c>
      <c r="H70" s="324">
        <v>3659</v>
      </c>
      <c r="I70" s="324">
        <v>3677.2949999999996</v>
      </c>
      <c r="J70" s="324"/>
      <c r="K70" s="324">
        <f t="shared" si="9"/>
        <v>3677.2949999999996</v>
      </c>
      <c r="L70" s="335"/>
    </row>
    <row r="71" spans="1:12" x14ac:dyDescent="0.2">
      <c r="A71" s="315" t="str">
        <f t="shared" si="0"/>
        <v>Viljandi Muusikakool</v>
      </c>
      <c r="B71" s="321" t="str">
        <f t="shared" si="4"/>
        <v>55</v>
      </c>
      <c r="C71" s="321" t="str">
        <f t="shared" si="5"/>
        <v>5513</v>
      </c>
      <c r="D71" s="333" t="s">
        <v>33</v>
      </c>
      <c r="E71" s="334" t="s">
        <v>34</v>
      </c>
      <c r="F71" s="324">
        <v>0</v>
      </c>
      <c r="G71" s="324">
        <v>0</v>
      </c>
      <c r="H71" s="324">
        <v>0</v>
      </c>
      <c r="I71" s="324">
        <v>0</v>
      </c>
      <c r="J71" s="324"/>
      <c r="K71" s="324">
        <f t="shared" si="9"/>
        <v>0</v>
      </c>
      <c r="L71" s="335"/>
    </row>
    <row r="72" spans="1:12" x14ac:dyDescent="0.2">
      <c r="A72" s="315" t="str">
        <f t="shared" si="0"/>
        <v>Viljandi Muusikakool</v>
      </c>
      <c r="B72" s="321"/>
      <c r="C72" s="321"/>
      <c r="D72" s="329" t="s">
        <v>859</v>
      </c>
      <c r="E72" s="330" t="s">
        <v>36</v>
      </c>
      <c r="F72" s="337">
        <f t="shared" ref="F72:J72" si="24">SUM(F73:F78)</f>
        <v>890.1400000000001</v>
      </c>
      <c r="G72" s="337">
        <f t="shared" si="24"/>
        <v>1319.22</v>
      </c>
      <c r="H72" s="337">
        <f t="shared" si="24"/>
        <v>1520</v>
      </c>
      <c r="I72" s="337">
        <f t="shared" si="24"/>
        <v>1249.2149999999997</v>
      </c>
      <c r="J72" s="337">
        <f t="shared" si="24"/>
        <v>0</v>
      </c>
      <c r="K72" s="337">
        <f t="shared" si="9"/>
        <v>1249.2149999999997</v>
      </c>
      <c r="L72" s="332"/>
    </row>
    <row r="73" spans="1:12" x14ac:dyDescent="0.2">
      <c r="A73" s="315" t="str">
        <f t="shared" si="0"/>
        <v>Viljandi Muusikakool</v>
      </c>
      <c r="B73" s="321" t="str">
        <f t="shared" si="4"/>
        <v>55</v>
      </c>
      <c r="C73" s="321" t="str">
        <f t="shared" si="5"/>
        <v>5514</v>
      </c>
      <c r="D73" s="333" t="s">
        <v>37</v>
      </c>
      <c r="E73" s="334" t="s">
        <v>38</v>
      </c>
      <c r="F73" s="324">
        <v>0</v>
      </c>
      <c r="G73" s="324">
        <v>49.86</v>
      </c>
      <c r="H73" s="324">
        <v>0</v>
      </c>
      <c r="I73" s="324">
        <v>0</v>
      </c>
      <c r="J73" s="324"/>
      <c r="K73" s="324">
        <f t="shared" si="9"/>
        <v>0</v>
      </c>
      <c r="L73" s="335"/>
    </row>
    <row r="74" spans="1:12" x14ac:dyDescent="0.2">
      <c r="A74" s="315" t="str">
        <f t="shared" si="0"/>
        <v>Viljandi Muusikakool</v>
      </c>
      <c r="B74" s="321" t="str">
        <f t="shared" si="4"/>
        <v>55</v>
      </c>
      <c r="C74" s="321" t="str">
        <f t="shared" si="5"/>
        <v>5514</v>
      </c>
      <c r="D74" s="333" t="s">
        <v>39</v>
      </c>
      <c r="E74" s="334" t="s">
        <v>40</v>
      </c>
      <c r="F74" s="324">
        <v>77.599999999999994</v>
      </c>
      <c r="G74" s="324">
        <v>48.8</v>
      </c>
      <c r="H74" s="324">
        <v>142</v>
      </c>
      <c r="I74" s="324">
        <v>142.70999999999998</v>
      </c>
      <c r="J74" s="324"/>
      <c r="K74" s="324">
        <f t="shared" si="9"/>
        <v>142.70999999999998</v>
      </c>
      <c r="L74" s="335"/>
    </row>
    <row r="75" spans="1:12" x14ac:dyDescent="0.2">
      <c r="A75" s="315" t="str">
        <f t="shared" si="0"/>
        <v>Viljandi Muusikakool</v>
      </c>
      <c r="B75" s="321" t="str">
        <f t="shared" si="4"/>
        <v>55</v>
      </c>
      <c r="C75" s="321" t="str">
        <f t="shared" si="5"/>
        <v>5514</v>
      </c>
      <c r="D75" s="333" t="s">
        <v>41</v>
      </c>
      <c r="E75" s="334" t="s">
        <v>42</v>
      </c>
      <c r="F75" s="324">
        <v>283.95000000000005</v>
      </c>
      <c r="G75" s="324">
        <v>216.23</v>
      </c>
      <c r="H75" s="324">
        <v>445</v>
      </c>
      <c r="I75" s="324">
        <v>447.22499999999997</v>
      </c>
      <c r="J75" s="324"/>
      <c r="K75" s="324">
        <f t="shared" si="9"/>
        <v>447.22499999999997</v>
      </c>
      <c r="L75" s="335"/>
    </row>
    <row r="76" spans="1:12" s="303" customFormat="1" x14ac:dyDescent="0.2">
      <c r="A76" s="315" t="str">
        <f t="shared" ref="A76:A152" si="25">+$E$1</f>
        <v>Viljandi Muusikakool</v>
      </c>
      <c r="B76" s="321" t="str">
        <f t="shared" si="4"/>
        <v>55</v>
      </c>
      <c r="C76" s="321" t="str">
        <f t="shared" si="5"/>
        <v>5514</v>
      </c>
      <c r="D76" s="341" t="s">
        <v>43</v>
      </c>
      <c r="E76" s="342" t="s">
        <v>44</v>
      </c>
      <c r="F76" s="324">
        <v>45.24</v>
      </c>
      <c r="G76" s="324">
        <v>22.31</v>
      </c>
      <c r="H76" s="324">
        <v>33</v>
      </c>
      <c r="I76" s="324">
        <v>33.164999999999999</v>
      </c>
      <c r="J76" s="324"/>
      <c r="K76" s="324">
        <f t="shared" si="9"/>
        <v>33.164999999999999</v>
      </c>
      <c r="L76" s="343"/>
    </row>
    <row r="77" spans="1:12" x14ac:dyDescent="0.2">
      <c r="A77" s="315" t="str">
        <f t="shared" si="25"/>
        <v>Viljandi Muusikakool</v>
      </c>
      <c r="B77" s="321" t="str">
        <f t="shared" ref="B77:B150" si="26">LEFT(D77,2)</f>
        <v>55</v>
      </c>
      <c r="C77" s="321" t="str">
        <f t="shared" ref="C77:C150" si="27">LEFT(D77,4)</f>
        <v>5514</v>
      </c>
      <c r="D77" s="333" t="s">
        <v>45</v>
      </c>
      <c r="E77" s="334" t="s">
        <v>46</v>
      </c>
      <c r="F77" s="324">
        <v>483.35</v>
      </c>
      <c r="G77" s="324">
        <v>982.02</v>
      </c>
      <c r="H77" s="324">
        <v>900</v>
      </c>
      <c r="I77" s="324">
        <v>626.1149999999999</v>
      </c>
      <c r="J77" s="324"/>
      <c r="K77" s="324">
        <f t="shared" ref="K77:K113" si="28">SUM(I77:J77)</f>
        <v>626.1149999999999</v>
      </c>
      <c r="L77" s="335"/>
    </row>
    <row r="78" spans="1:12" x14ac:dyDescent="0.2">
      <c r="A78" s="315" t="str">
        <f t="shared" si="25"/>
        <v>Viljandi Muusikakool</v>
      </c>
      <c r="B78" s="321" t="str">
        <f t="shared" si="26"/>
        <v>55</v>
      </c>
      <c r="C78" s="321" t="str">
        <f t="shared" si="27"/>
        <v>5514</v>
      </c>
      <c r="D78" s="333" t="s">
        <v>47</v>
      </c>
      <c r="E78" s="334" t="s">
        <v>48</v>
      </c>
      <c r="F78" s="324">
        <v>0</v>
      </c>
      <c r="G78" s="324">
        <v>0</v>
      </c>
      <c r="H78" s="324">
        <v>0</v>
      </c>
      <c r="I78" s="324">
        <v>0</v>
      </c>
      <c r="J78" s="324"/>
      <c r="K78" s="324">
        <f t="shared" si="28"/>
        <v>0</v>
      </c>
      <c r="L78" s="335"/>
    </row>
    <row r="79" spans="1:12" x14ac:dyDescent="0.2">
      <c r="A79" s="315" t="str">
        <f t="shared" si="25"/>
        <v>Viljandi Muusikakool</v>
      </c>
      <c r="B79" s="321"/>
      <c r="C79" s="321"/>
      <c r="D79" s="329" t="s">
        <v>860</v>
      </c>
      <c r="E79" s="330" t="s">
        <v>50</v>
      </c>
      <c r="F79" s="337">
        <f t="shared" ref="F79:J79" si="29">SUM(F80:F85)</f>
        <v>3870.8700000000003</v>
      </c>
      <c r="G79" s="337">
        <v>6963.2300000000005</v>
      </c>
      <c r="H79" s="337">
        <f>SUM(H80:H85)</f>
        <v>9202</v>
      </c>
      <c r="I79" s="337">
        <f>SUM(I80:I85)</f>
        <v>3596.8949999999991</v>
      </c>
      <c r="J79" s="337">
        <f t="shared" si="29"/>
        <v>0</v>
      </c>
      <c r="K79" s="337">
        <f t="shared" si="28"/>
        <v>3596.8949999999991</v>
      </c>
      <c r="L79" s="332"/>
    </row>
    <row r="80" spans="1:12" x14ac:dyDescent="0.2">
      <c r="A80" s="315" t="str">
        <f t="shared" si="25"/>
        <v>Viljandi Muusikakool</v>
      </c>
      <c r="B80" s="321" t="str">
        <f t="shared" si="26"/>
        <v>55</v>
      </c>
      <c r="C80" s="321" t="str">
        <f t="shared" si="27"/>
        <v>5515</v>
      </c>
      <c r="D80" s="333" t="s">
        <v>51</v>
      </c>
      <c r="E80" s="334" t="s">
        <v>52</v>
      </c>
      <c r="F80" s="324">
        <v>365.24</v>
      </c>
      <c r="G80" s="324">
        <v>0</v>
      </c>
      <c r="H80" s="324">
        <v>503</v>
      </c>
      <c r="I80" s="324">
        <v>505.51499999999993</v>
      </c>
      <c r="J80" s="324"/>
      <c r="K80" s="324">
        <f t="shared" si="28"/>
        <v>505.51499999999993</v>
      </c>
      <c r="L80" s="335"/>
    </row>
    <row r="81" spans="1:12" x14ac:dyDescent="0.2">
      <c r="A81" s="315" t="str">
        <f t="shared" si="25"/>
        <v>Viljandi Muusikakool</v>
      </c>
      <c r="B81" s="321" t="str">
        <f t="shared" si="26"/>
        <v>55</v>
      </c>
      <c r="C81" s="321" t="str">
        <f t="shared" si="27"/>
        <v>5515</v>
      </c>
      <c r="D81" s="333" t="s">
        <v>53</v>
      </c>
      <c r="E81" s="334" t="s">
        <v>54</v>
      </c>
      <c r="F81" s="324">
        <v>1228.67</v>
      </c>
      <c r="G81" s="324">
        <v>3007.19</v>
      </c>
      <c r="H81" s="324">
        <v>927</v>
      </c>
      <c r="I81" s="324">
        <v>931.63499999999988</v>
      </c>
      <c r="J81" s="324"/>
      <c r="K81" s="324">
        <f t="shared" si="28"/>
        <v>931.63499999999988</v>
      </c>
      <c r="L81" s="335"/>
    </row>
    <row r="82" spans="1:12" x14ac:dyDescent="0.2">
      <c r="A82" s="315" t="str">
        <f t="shared" si="25"/>
        <v>Viljandi Muusikakool</v>
      </c>
      <c r="B82" s="321" t="str">
        <f t="shared" si="26"/>
        <v>55</v>
      </c>
      <c r="C82" s="321" t="str">
        <f t="shared" si="27"/>
        <v>5515</v>
      </c>
      <c r="D82" s="333" t="s">
        <v>70</v>
      </c>
      <c r="E82" s="334" t="s">
        <v>71</v>
      </c>
      <c r="F82" s="324">
        <v>1700.4900000000002</v>
      </c>
      <c r="G82" s="324">
        <v>1657.49</v>
      </c>
      <c r="H82" s="324">
        <v>6398</v>
      </c>
      <c r="I82" s="324">
        <v>1605.9899999999998</v>
      </c>
      <c r="J82" s="324"/>
      <c r="K82" s="324">
        <f t="shared" si="28"/>
        <v>1605.9899999999998</v>
      </c>
      <c r="L82" s="335"/>
    </row>
    <row r="83" spans="1:12" x14ac:dyDescent="0.2">
      <c r="A83" s="315" t="str">
        <f t="shared" si="25"/>
        <v>Viljandi Muusikakool</v>
      </c>
      <c r="B83" s="321" t="str">
        <f t="shared" si="26"/>
        <v>55</v>
      </c>
      <c r="C83" s="321" t="str">
        <f t="shared" si="27"/>
        <v>5515</v>
      </c>
      <c r="D83" s="333" t="s">
        <v>72</v>
      </c>
      <c r="E83" s="334" t="s">
        <v>73</v>
      </c>
      <c r="F83" s="324">
        <v>451.81</v>
      </c>
      <c r="G83" s="324">
        <v>46.35</v>
      </c>
      <c r="H83" s="324">
        <v>138</v>
      </c>
      <c r="I83" s="324">
        <v>417.07499999999993</v>
      </c>
      <c r="J83" s="324"/>
      <c r="K83" s="324">
        <f t="shared" si="28"/>
        <v>417.07499999999993</v>
      </c>
      <c r="L83" s="335"/>
    </row>
    <row r="84" spans="1:12" x14ac:dyDescent="0.2">
      <c r="A84" s="315" t="str">
        <f t="shared" si="25"/>
        <v>Viljandi Muusikakool</v>
      </c>
      <c r="B84" s="321" t="str">
        <f t="shared" si="26"/>
        <v>55</v>
      </c>
      <c r="C84" s="321" t="str">
        <f t="shared" si="27"/>
        <v>5515</v>
      </c>
      <c r="D84" s="333" t="s">
        <v>74</v>
      </c>
      <c r="E84" s="334" t="s">
        <v>75</v>
      </c>
      <c r="F84" s="324">
        <v>0</v>
      </c>
      <c r="G84" s="324">
        <v>2248.9</v>
      </c>
      <c r="H84" s="324">
        <v>1100</v>
      </c>
      <c r="I84" s="324">
        <v>0</v>
      </c>
      <c r="J84" s="324"/>
      <c r="K84" s="324">
        <f t="shared" si="28"/>
        <v>0</v>
      </c>
      <c r="L84" s="335"/>
    </row>
    <row r="85" spans="1:12" x14ac:dyDescent="0.2">
      <c r="A85" s="315" t="str">
        <f t="shared" si="25"/>
        <v>Viljandi Muusikakool</v>
      </c>
      <c r="B85" s="321" t="str">
        <f t="shared" si="26"/>
        <v>55</v>
      </c>
      <c r="C85" s="321" t="str">
        <f t="shared" si="27"/>
        <v>5515</v>
      </c>
      <c r="D85" s="333" t="s">
        <v>76</v>
      </c>
      <c r="E85" s="334" t="s">
        <v>77</v>
      </c>
      <c r="F85" s="324">
        <v>124.66</v>
      </c>
      <c r="G85" s="324">
        <v>3.3</v>
      </c>
      <c r="H85" s="324">
        <v>136</v>
      </c>
      <c r="I85" s="324">
        <v>136.67999999999998</v>
      </c>
      <c r="J85" s="324"/>
      <c r="K85" s="324">
        <f t="shared" si="28"/>
        <v>136.67999999999998</v>
      </c>
      <c r="L85" s="335"/>
    </row>
    <row r="86" spans="1:12" x14ac:dyDescent="0.2">
      <c r="A86" s="315" t="str">
        <f t="shared" si="25"/>
        <v>Viljandi Muusikakool</v>
      </c>
      <c r="B86" s="321" t="str">
        <f t="shared" si="26"/>
        <v>55</v>
      </c>
      <c r="C86" s="321" t="str">
        <f t="shared" si="27"/>
        <v>5516</v>
      </c>
      <c r="D86" s="322" t="s">
        <v>78</v>
      </c>
      <c r="E86" s="344" t="s">
        <v>79</v>
      </c>
      <c r="F86" s="345">
        <v>0</v>
      </c>
      <c r="G86" s="324">
        <v>0</v>
      </c>
      <c r="H86" s="324">
        <v>0</v>
      </c>
      <c r="I86" s="324">
        <v>0</v>
      </c>
      <c r="J86" s="345"/>
      <c r="K86" s="324">
        <f t="shared" si="28"/>
        <v>0</v>
      </c>
      <c r="L86" s="325"/>
    </row>
    <row r="87" spans="1:12" x14ac:dyDescent="0.2">
      <c r="A87" s="315" t="str">
        <f t="shared" si="25"/>
        <v>Viljandi Muusikakool</v>
      </c>
      <c r="B87" s="321" t="str">
        <f t="shared" si="26"/>
        <v>55</v>
      </c>
      <c r="C87" s="321" t="str">
        <f t="shared" si="27"/>
        <v>5521</v>
      </c>
      <c r="D87" s="322" t="s">
        <v>80</v>
      </c>
      <c r="E87" s="323" t="s">
        <v>81</v>
      </c>
      <c r="F87" s="345">
        <v>0</v>
      </c>
      <c r="G87" s="324">
        <v>0</v>
      </c>
      <c r="H87" s="324">
        <v>0</v>
      </c>
      <c r="I87" s="324">
        <v>0</v>
      </c>
      <c r="J87" s="345"/>
      <c r="K87" s="324">
        <f t="shared" si="28"/>
        <v>0</v>
      </c>
      <c r="L87" s="325"/>
    </row>
    <row r="88" spans="1:12" x14ac:dyDescent="0.2">
      <c r="A88" s="315" t="str">
        <f t="shared" si="25"/>
        <v>Viljandi Muusikakool</v>
      </c>
      <c r="B88" s="321"/>
      <c r="C88" s="321"/>
      <c r="D88" s="329" t="s">
        <v>861</v>
      </c>
      <c r="E88" s="330" t="s">
        <v>83</v>
      </c>
      <c r="F88" s="337">
        <f t="shared" ref="F88:J88" si="30">SUM(F89:F91)</f>
        <v>510.18000000000006</v>
      </c>
      <c r="G88" s="337">
        <f t="shared" si="30"/>
        <v>526.70000000000005</v>
      </c>
      <c r="H88" s="337">
        <f t="shared" si="30"/>
        <v>525.37</v>
      </c>
      <c r="I88" s="337">
        <f t="shared" si="30"/>
        <v>527.99684999999999</v>
      </c>
      <c r="J88" s="337">
        <f t="shared" si="30"/>
        <v>0</v>
      </c>
      <c r="K88" s="337">
        <f t="shared" si="28"/>
        <v>527.99684999999999</v>
      </c>
      <c r="L88" s="332"/>
    </row>
    <row r="89" spans="1:12" x14ac:dyDescent="0.2">
      <c r="A89" s="315" t="str">
        <f t="shared" si="25"/>
        <v>Viljandi Muusikakool</v>
      </c>
      <c r="B89" s="321" t="str">
        <f t="shared" si="26"/>
        <v>55</v>
      </c>
      <c r="C89" s="321" t="str">
        <f t="shared" si="27"/>
        <v>5522</v>
      </c>
      <c r="D89" s="333" t="s">
        <v>84</v>
      </c>
      <c r="E89" s="334" t="s">
        <v>85</v>
      </c>
      <c r="F89" s="324">
        <v>477.34000000000003</v>
      </c>
      <c r="G89" s="324">
        <v>496.69</v>
      </c>
      <c r="H89" s="324">
        <v>493.37</v>
      </c>
      <c r="I89" s="324">
        <v>495.83684999999997</v>
      </c>
      <c r="J89" s="324"/>
      <c r="K89" s="324">
        <f t="shared" si="28"/>
        <v>495.83684999999997</v>
      </c>
      <c r="L89" s="335"/>
    </row>
    <row r="90" spans="1:12" x14ac:dyDescent="0.2">
      <c r="A90" s="315" t="str">
        <f t="shared" si="25"/>
        <v>Viljandi Muusikakool</v>
      </c>
      <c r="B90" s="321" t="str">
        <f t="shared" si="26"/>
        <v>55</v>
      </c>
      <c r="C90" s="321" t="str">
        <f t="shared" si="27"/>
        <v>5522</v>
      </c>
      <c r="D90" s="333" t="s">
        <v>86</v>
      </c>
      <c r="E90" s="334" t="s">
        <v>87</v>
      </c>
      <c r="F90" s="324">
        <v>32.840000000000003</v>
      </c>
      <c r="G90" s="324">
        <v>30.01</v>
      </c>
      <c r="H90" s="324">
        <v>32</v>
      </c>
      <c r="I90" s="324">
        <v>32.159999999999997</v>
      </c>
      <c r="J90" s="324"/>
      <c r="K90" s="324">
        <f t="shared" si="28"/>
        <v>32.159999999999997</v>
      </c>
      <c r="L90" s="335"/>
    </row>
    <row r="91" spans="1:12" x14ac:dyDescent="0.2">
      <c r="A91" s="315" t="str">
        <f t="shared" si="25"/>
        <v>Viljandi Muusikakool</v>
      </c>
      <c r="B91" s="321" t="str">
        <f t="shared" si="26"/>
        <v>55</v>
      </c>
      <c r="C91" s="321" t="str">
        <f t="shared" si="27"/>
        <v>5522</v>
      </c>
      <c r="D91" s="333" t="s">
        <v>88</v>
      </c>
      <c r="E91" s="334" t="s">
        <v>89</v>
      </c>
      <c r="F91" s="324">
        <v>0</v>
      </c>
      <c r="G91" s="324">
        <v>0</v>
      </c>
      <c r="H91" s="324">
        <v>0</v>
      </c>
      <c r="I91" s="324">
        <v>0</v>
      </c>
      <c r="J91" s="324"/>
      <c r="K91" s="324">
        <f t="shared" si="28"/>
        <v>0</v>
      </c>
      <c r="L91" s="335"/>
    </row>
    <row r="92" spans="1:12" x14ac:dyDescent="0.2">
      <c r="A92" s="315" t="str">
        <f t="shared" si="25"/>
        <v>Viljandi Muusikakool</v>
      </c>
      <c r="B92" s="321" t="str">
        <f t="shared" si="26"/>
        <v>55</v>
      </c>
      <c r="C92" s="321" t="str">
        <f t="shared" si="27"/>
        <v>5523</v>
      </c>
      <c r="D92" s="322" t="s">
        <v>90</v>
      </c>
      <c r="E92" s="323" t="s">
        <v>91</v>
      </c>
      <c r="F92" s="324">
        <v>0</v>
      </c>
      <c r="G92" s="324">
        <v>0</v>
      </c>
      <c r="H92" s="324">
        <v>0</v>
      </c>
      <c r="I92" s="324">
        <v>0</v>
      </c>
      <c r="J92" s="324"/>
      <c r="K92" s="324">
        <f t="shared" si="28"/>
        <v>0</v>
      </c>
      <c r="L92" s="325"/>
    </row>
    <row r="93" spans="1:12" x14ac:dyDescent="0.2">
      <c r="A93" s="315" t="str">
        <f t="shared" si="25"/>
        <v>Viljandi Muusikakool</v>
      </c>
      <c r="B93" s="321"/>
      <c r="C93" s="321"/>
      <c r="D93" s="329" t="s">
        <v>862</v>
      </c>
      <c r="E93" s="330" t="s">
        <v>93</v>
      </c>
      <c r="F93" s="337">
        <f>SUM(F94:F98)</f>
        <v>9331</v>
      </c>
      <c r="G93" s="337">
        <f t="shared" ref="G93:I93" si="31">SUM(G94:G98)</f>
        <v>12080.529999999999</v>
      </c>
      <c r="H93" s="337">
        <f t="shared" si="31"/>
        <v>8681</v>
      </c>
      <c r="I93" s="337">
        <f t="shared" si="31"/>
        <v>8724.4049999999988</v>
      </c>
      <c r="J93" s="337">
        <f>SUM(J94:J98)</f>
        <v>0</v>
      </c>
      <c r="K93" s="337">
        <f t="shared" si="28"/>
        <v>8724.4049999999988</v>
      </c>
      <c r="L93" s="332"/>
    </row>
    <row r="94" spans="1:12" x14ac:dyDescent="0.2">
      <c r="A94" s="315" t="str">
        <f t="shared" si="25"/>
        <v>Viljandi Muusikakool</v>
      </c>
      <c r="B94" s="321" t="str">
        <f t="shared" si="26"/>
        <v>55</v>
      </c>
      <c r="C94" s="321" t="str">
        <f t="shared" si="27"/>
        <v>5524</v>
      </c>
      <c r="D94" s="333" t="s">
        <v>94</v>
      </c>
      <c r="E94" s="334" t="s">
        <v>95</v>
      </c>
      <c r="F94" s="324">
        <v>678.24</v>
      </c>
      <c r="G94" s="324">
        <v>730.05</v>
      </c>
      <c r="H94" s="324">
        <v>639</v>
      </c>
      <c r="I94" s="324">
        <v>642.19499999999994</v>
      </c>
      <c r="J94" s="324"/>
      <c r="K94" s="324">
        <f t="shared" si="28"/>
        <v>642.19499999999994</v>
      </c>
      <c r="L94" s="335"/>
    </row>
    <row r="95" spans="1:12" x14ac:dyDescent="0.2">
      <c r="A95" s="315" t="str">
        <f t="shared" si="25"/>
        <v>Viljandi Muusikakool</v>
      </c>
      <c r="B95" s="321" t="str">
        <f t="shared" si="26"/>
        <v>55</v>
      </c>
      <c r="C95" s="321" t="str">
        <f t="shared" si="27"/>
        <v>5524</v>
      </c>
      <c r="D95" s="333" t="s">
        <v>96</v>
      </c>
      <c r="E95" s="334" t="s">
        <v>97</v>
      </c>
      <c r="F95" s="324">
        <v>0</v>
      </c>
      <c r="G95" s="324">
        <v>0</v>
      </c>
      <c r="H95" s="324">
        <v>0</v>
      </c>
      <c r="I95" s="324">
        <v>0</v>
      </c>
      <c r="J95" s="324"/>
      <c r="K95" s="324">
        <f t="shared" si="28"/>
        <v>0</v>
      </c>
      <c r="L95" s="335"/>
    </row>
    <row r="96" spans="1:12" x14ac:dyDescent="0.2">
      <c r="A96" s="315" t="str">
        <f t="shared" si="25"/>
        <v>Viljandi Muusikakool</v>
      </c>
      <c r="B96" s="321" t="str">
        <f t="shared" si="26"/>
        <v>55</v>
      </c>
      <c r="C96" s="321" t="str">
        <f t="shared" si="27"/>
        <v>5524</v>
      </c>
      <c r="D96" s="333" t="s">
        <v>98</v>
      </c>
      <c r="E96" s="334" t="s">
        <v>99</v>
      </c>
      <c r="F96" s="324">
        <v>8652.76</v>
      </c>
      <c r="G96" s="324">
        <v>11350.48</v>
      </c>
      <c r="H96" s="324">
        <v>7887</v>
      </c>
      <c r="I96" s="324">
        <v>7926.4349999999995</v>
      </c>
      <c r="J96" s="324"/>
      <c r="K96" s="324">
        <f t="shared" si="28"/>
        <v>7926.4349999999995</v>
      </c>
      <c r="L96" s="335"/>
    </row>
    <row r="97" spans="1:12" x14ac:dyDescent="0.2">
      <c r="A97" s="315" t="str">
        <f t="shared" si="25"/>
        <v>Viljandi Muusikakool</v>
      </c>
      <c r="B97" s="321" t="str">
        <f t="shared" si="26"/>
        <v>55</v>
      </c>
      <c r="C97" s="321" t="str">
        <f t="shared" si="27"/>
        <v>5524</v>
      </c>
      <c r="D97" s="333" t="s">
        <v>100</v>
      </c>
      <c r="E97" s="334" t="s">
        <v>101</v>
      </c>
      <c r="F97" s="324">
        <v>0</v>
      </c>
      <c r="G97" s="324">
        <v>0</v>
      </c>
      <c r="H97" s="324">
        <v>155</v>
      </c>
      <c r="I97" s="324">
        <v>155.77499999999998</v>
      </c>
      <c r="J97" s="324"/>
      <c r="K97" s="324">
        <f t="shared" si="28"/>
        <v>155.77499999999998</v>
      </c>
      <c r="L97" s="335"/>
    </row>
    <row r="98" spans="1:12" x14ac:dyDescent="0.2">
      <c r="A98" s="315" t="str">
        <f t="shared" si="25"/>
        <v>Viljandi Muusikakool</v>
      </c>
      <c r="B98" s="321" t="str">
        <f t="shared" si="26"/>
        <v>55</v>
      </c>
      <c r="C98" s="321" t="str">
        <f t="shared" si="27"/>
        <v>5524</v>
      </c>
      <c r="D98" s="333" t="s">
        <v>102</v>
      </c>
      <c r="E98" s="334" t="s">
        <v>103</v>
      </c>
      <c r="F98" s="324">
        <v>0</v>
      </c>
      <c r="G98" s="324">
        <v>0</v>
      </c>
      <c r="H98" s="324">
        <v>0</v>
      </c>
      <c r="I98" s="324">
        <v>0</v>
      </c>
      <c r="J98" s="324"/>
      <c r="K98" s="324">
        <f t="shared" si="28"/>
        <v>0</v>
      </c>
      <c r="L98" s="335"/>
    </row>
    <row r="99" spans="1:12" x14ac:dyDescent="0.2">
      <c r="A99" s="315" t="str">
        <f t="shared" si="25"/>
        <v>Viljandi Muusikakool</v>
      </c>
      <c r="B99" s="321" t="str">
        <f t="shared" si="26"/>
        <v>55</v>
      </c>
      <c r="C99" s="321" t="str">
        <f t="shared" si="27"/>
        <v>5525</v>
      </c>
      <c r="D99" s="322" t="s">
        <v>104</v>
      </c>
      <c r="E99" s="323" t="s">
        <v>844</v>
      </c>
      <c r="F99" s="345">
        <v>12111.93</v>
      </c>
      <c r="G99" s="345">
        <v>10373.030000000001</v>
      </c>
      <c r="H99" s="345">
        <v>10963</v>
      </c>
      <c r="I99" s="345">
        <v>12098.189999999999</v>
      </c>
      <c r="J99" s="345"/>
      <c r="K99" s="345">
        <f t="shared" si="28"/>
        <v>12098.189999999999</v>
      </c>
      <c r="L99" s="576"/>
    </row>
    <row r="100" spans="1:12" x14ac:dyDescent="0.2">
      <c r="A100" s="315"/>
      <c r="B100" s="321"/>
      <c r="C100" s="321"/>
      <c r="D100" s="329" t="s">
        <v>259</v>
      </c>
      <c r="E100" s="330" t="s">
        <v>1616</v>
      </c>
      <c r="F100" s="337">
        <f>SUM(F101:F102)</f>
        <v>0</v>
      </c>
      <c r="G100" s="337">
        <f t="shared" ref="G100:I100" si="32">SUM(G101:G102)</f>
        <v>0</v>
      </c>
      <c r="H100" s="337">
        <f t="shared" si="32"/>
        <v>0</v>
      </c>
      <c r="I100" s="337">
        <f t="shared" si="32"/>
        <v>0</v>
      </c>
      <c r="J100" s="337">
        <f>SUM(J101:J102)</f>
        <v>0</v>
      </c>
      <c r="K100" s="337">
        <f t="shared" ref="K100" si="33">SUM(K101:K102)</f>
        <v>0</v>
      </c>
      <c r="L100" s="576"/>
    </row>
    <row r="101" spans="1:12" x14ac:dyDescent="0.2">
      <c r="A101" s="315" t="str">
        <f t="shared" si="25"/>
        <v>Viljandi Muusikakool</v>
      </c>
      <c r="B101" s="321" t="str">
        <f t="shared" si="26"/>
        <v>55</v>
      </c>
      <c r="C101" s="321" t="str">
        <f t="shared" si="27"/>
        <v>5526</v>
      </c>
      <c r="D101" s="627" t="s">
        <v>106</v>
      </c>
      <c r="E101" s="336" t="s">
        <v>107</v>
      </c>
      <c r="F101" s="324">
        <v>0</v>
      </c>
      <c r="G101" s="324">
        <v>0</v>
      </c>
      <c r="H101" s="324">
        <v>0</v>
      </c>
      <c r="I101" s="324">
        <v>0</v>
      </c>
      <c r="J101" s="324"/>
      <c r="K101" s="324">
        <f t="shared" si="28"/>
        <v>0</v>
      </c>
      <c r="L101" s="576"/>
    </row>
    <row r="102" spans="1:12" x14ac:dyDescent="0.2">
      <c r="A102" s="315"/>
      <c r="B102" s="321"/>
      <c r="C102" s="321"/>
      <c r="D102" s="627" t="s">
        <v>1617</v>
      </c>
      <c r="E102" s="336" t="s">
        <v>1657</v>
      </c>
      <c r="F102" s="324">
        <v>0</v>
      </c>
      <c r="G102" s="324">
        <v>0</v>
      </c>
      <c r="H102" s="324">
        <v>0</v>
      </c>
      <c r="I102" s="324">
        <v>0</v>
      </c>
      <c r="J102" s="324"/>
      <c r="K102" s="324">
        <f t="shared" si="28"/>
        <v>0</v>
      </c>
      <c r="L102" s="576"/>
    </row>
    <row r="103" spans="1:12" x14ac:dyDescent="0.2">
      <c r="A103" s="315" t="str">
        <f t="shared" si="25"/>
        <v>Viljandi Muusikakool</v>
      </c>
      <c r="B103" s="321" t="str">
        <f t="shared" si="26"/>
        <v>55</v>
      </c>
      <c r="C103" s="321" t="str">
        <f t="shared" si="27"/>
        <v>5539</v>
      </c>
      <c r="D103" s="322" t="s">
        <v>108</v>
      </c>
      <c r="E103" s="323" t="s">
        <v>845</v>
      </c>
      <c r="F103" s="345">
        <v>0</v>
      </c>
      <c r="G103" s="345">
        <v>0</v>
      </c>
      <c r="H103" s="345">
        <v>0</v>
      </c>
      <c r="I103" s="345">
        <v>0</v>
      </c>
      <c r="J103" s="345"/>
      <c r="K103" s="345">
        <f t="shared" si="28"/>
        <v>0</v>
      </c>
      <c r="L103" s="576"/>
    </row>
    <row r="104" spans="1:12" x14ac:dyDescent="0.2">
      <c r="A104" s="315" t="str">
        <f t="shared" si="25"/>
        <v>Viljandi Muusikakool</v>
      </c>
      <c r="B104" s="321" t="str">
        <f t="shared" si="26"/>
        <v>55</v>
      </c>
      <c r="C104" s="321" t="str">
        <f t="shared" si="27"/>
        <v>5540</v>
      </c>
      <c r="D104" s="322" t="s">
        <v>110</v>
      </c>
      <c r="E104" s="323" t="s">
        <v>111</v>
      </c>
      <c r="F104" s="345">
        <v>0</v>
      </c>
      <c r="G104" s="345">
        <v>0</v>
      </c>
      <c r="H104" s="345">
        <v>0</v>
      </c>
      <c r="I104" s="345">
        <v>0</v>
      </c>
      <c r="J104" s="345"/>
      <c r="K104" s="345">
        <f t="shared" si="28"/>
        <v>0</v>
      </c>
      <c r="L104" s="576"/>
    </row>
    <row r="105" spans="1:12" ht="13.5" x14ac:dyDescent="0.25">
      <c r="A105" s="315" t="str">
        <f t="shared" si="25"/>
        <v>Viljandi Muusikakool</v>
      </c>
      <c r="B105" s="321"/>
      <c r="C105" s="321"/>
      <c r="D105" s="326" t="s">
        <v>189</v>
      </c>
      <c r="E105" s="327" t="s">
        <v>188</v>
      </c>
      <c r="F105" s="319">
        <f>F106+F107</f>
        <v>593.54000000000008</v>
      </c>
      <c r="G105" s="319">
        <f t="shared" ref="G105:I105" si="34">G106+G107</f>
        <v>252.69</v>
      </c>
      <c r="H105" s="319">
        <f t="shared" si="34"/>
        <v>10</v>
      </c>
      <c r="I105" s="319">
        <f t="shared" si="34"/>
        <v>0</v>
      </c>
      <c r="J105" s="319">
        <f>J106+J107</f>
        <v>0</v>
      </c>
      <c r="K105" s="337">
        <f t="shared" si="28"/>
        <v>0</v>
      </c>
      <c r="L105" s="577"/>
    </row>
    <row r="106" spans="1:12" x14ac:dyDescent="0.2">
      <c r="A106" s="315" t="str">
        <f t="shared" si="25"/>
        <v>Viljandi Muusikakool</v>
      </c>
      <c r="B106" s="321" t="str">
        <f t="shared" si="26"/>
        <v>60</v>
      </c>
      <c r="C106" s="321" t="str">
        <f t="shared" si="27"/>
        <v>6011</v>
      </c>
      <c r="D106" s="322" t="s">
        <v>112</v>
      </c>
      <c r="E106" s="323" t="s">
        <v>113</v>
      </c>
      <c r="F106" s="345">
        <v>0</v>
      </c>
      <c r="G106" s="324">
        <v>0</v>
      </c>
      <c r="H106" s="324">
        <v>0</v>
      </c>
      <c r="I106" s="324">
        <v>0</v>
      </c>
      <c r="J106" s="345"/>
      <c r="K106" s="324">
        <f t="shared" si="28"/>
        <v>0</v>
      </c>
      <c r="L106" s="576"/>
    </row>
    <row r="107" spans="1:12" x14ac:dyDescent="0.2">
      <c r="A107" s="315" t="str">
        <f t="shared" si="25"/>
        <v>Viljandi Muusikakool</v>
      </c>
      <c r="B107" s="321" t="str">
        <f t="shared" si="26"/>
        <v>65</v>
      </c>
      <c r="C107" s="321" t="str">
        <f t="shared" si="27"/>
        <v>6502</v>
      </c>
      <c r="D107" s="322" t="s">
        <v>114</v>
      </c>
      <c r="E107" s="323" t="s">
        <v>115</v>
      </c>
      <c r="F107" s="345">
        <v>593.54000000000008</v>
      </c>
      <c r="G107" s="324">
        <v>252.69</v>
      </c>
      <c r="H107" s="324">
        <v>10</v>
      </c>
      <c r="I107" s="324">
        <v>0</v>
      </c>
      <c r="J107" s="345"/>
      <c r="K107" s="324">
        <f t="shared" si="28"/>
        <v>0</v>
      </c>
      <c r="L107" s="576"/>
    </row>
    <row r="108" spans="1:12" ht="13.5" x14ac:dyDescent="0.25">
      <c r="A108" s="315" t="str">
        <f t="shared" si="25"/>
        <v>Viljandi Muusikakool</v>
      </c>
      <c r="B108" s="321"/>
      <c r="C108" s="321"/>
      <c r="D108" s="326" t="s">
        <v>181</v>
      </c>
      <c r="E108" s="346" t="s">
        <v>179</v>
      </c>
      <c r="F108" s="319">
        <f>F109+F110+F111</f>
        <v>0</v>
      </c>
      <c r="G108" s="319">
        <f t="shared" ref="G108:I108" si="35">G109+G110+G111</f>
        <v>0</v>
      </c>
      <c r="H108" s="319">
        <f t="shared" si="35"/>
        <v>0</v>
      </c>
      <c r="I108" s="319">
        <f t="shared" si="35"/>
        <v>0</v>
      </c>
      <c r="J108" s="319">
        <f>J109+J110+J111</f>
        <v>0</v>
      </c>
      <c r="K108" s="337">
        <f t="shared" si="28"/>
        <v>0</v>
      </c>
      <c r="L108" s="578"/>
    </row>
    <row r="109" spans="1:12" x14ac:dyDescent="0.2">
      <c r="A109" s="315" t="str">
        <f t="shared" si="25"/>
        <v>Viljandi Muusikakool</v>
      </c>
      <c r="B109" s="321" t="str">
        <f t="shared" si="26"/>
        <v>15</v>
      </c>
      <c r="C109" s="321" t="str">
        <f t="shared" si="27"/>
        <v>1551</v>
      </c>
      <c r="D109" s="322" t="s">
        <v>116</v>
      </c>
      <c r="E109" s="323" t="s">
        <v>117</v>
      </c>
      <c r="F109" s="324">
        <v>0</v>
      </c>
      <c r="G109" s="324">
        <v>0</v>
      </c>
      <c r="H109" s="324">
        <v>0</v>
      </c>
      <c r="I109" s="324">
        <v>0</v>
      </c>
      <c r="J109" s="324"/>
      <c r="K109" s="324">
        <f t="shared" si="28"/>
        <v>0</v>
      </c>
      <c r="L109" s="576"/>
    </row>
    <row r="110" spans="1:12" x14ac:dyDescent="0.2">
      <c r="A110" s="315" t="str">
        <f t="shared" si="25"/>
        <v>Viljandi Muusikakool</v>
      </c>
      <c r="B110" s="321" t="str">
        <f t="shared" si="26"/>
        <v>15</v>
      </c>
      <c r="C110" s="321" t="str">
        <f t="shared" si="27"/>
        <v>1554</v>
      </c>
      <c r="D110" s="322" t="s">
        <v>118</v>
      </c>
      <c r="E110" s="323" t="s">
        <v>119</v>
      </c>
      <c r="F110" s="324">
        <v>0</v>
      </c>
      <c r="G110" s="324">
        <v>0</v>
      </c>
      <c r="H110" s="324">
        <v>0</v>
      </c>
      <c r="I110" s="324">
        <v>0</v>
      </c>
      <c r="J110" s="324"/>
      <c r="K110" s="324">
        <f t="shared" si="28"/>
        <v>0</v>
      </c>
      <c r="L110" s="576"/>
    </row>
    <row r="111" spans="1:12" x14ac:dyDescent="0.2">
      <c r="A111" s="315" t="str">
        <f t="shared" si="25"/>
        <v>Viljandi Muusikakool</v>
      </c>
      <c r="B111" s="321" t="str">
        <f t="shared" si="26"/>
        <v>15</v>
      </c>
      <c r="C111" s="321" t="str">
        <f t="shared" si="27"/>
        <v>1555</v>
      </c>
      <c r="D111" s="322" t="s">
        <v>120</v>
      </c>
      <c r="E111" s="323" t="s">
        <v>125</v>
      </c>
      <c r="F111" s="324">
        <v>0</v>
      </c>
      <c r="G111" s="324">
        <v>0</v>
      </c>
      <c r="H111" s="324">
        <v>0</v>
      </c>
      <c r="I111" s="324">
        <v>0</v>
      </c>
      <c r="J111" s="324"/>
      <c r="K111" s="324">
        <f t="shared" si="28"/>
        <v>0</v>
      </c>
      <c r="L111" s="576"/>
    </row>
    <row r="112" spans="1:12" ht="13.5" x14ac:dyDescent="0.25">
      <c r="A112" s="315" t="str">
        <f t="shared" si="25"/>
        <v>Viljandi Muusikakool</v>
      </c>
      <c r="B112" s="321" t="str">
        <f t="shared" si="26"/>
        <v/>
      </c>
      <c r="C112" s="321" t="str">
        <f t="shared" si="27"/>
        <v/>
      </c>
      <c r="D112" s="347"/>
      <c r="E112" s="327" t="s">
        <v>182</v>
      </c>
      <c r="F112" s="319">
        <f>F113</f>
        <v>5773</v>
      </c>
      <c r="G112" s="319">
        <f t="shared" ref="G112:I112" si="36">G113</f>
        <v>6114.15</v>
      </c>
      <c r="H112" s="319">
        <f t="shared" si="36"/>
        <v>1054</v>
      </c>
      <c r="I112" s="319">
        <f t="shared" si="36"/>
        <v>0</v>
      </c>
      <c r="J112" s="319">
        <f>J113</f>
        <v>0</v>
      </c>
      <c r="K112" s="337">
        <f t="shared" si="28"/>
        <v>0</v>
      </c>
      <c r="L112" s="577"/>
    </row>
    <row r="113" spans="1:12" x14ac:dyDescent="0.2">
      <c r="A113" s="315" t="str">
        <f t="shared" si="25"/>
        <v>Viljandi Muusikakool</v>
      </c>
      <c r="B113" s="321" t="str">
        <f t="shared" si="26"/>
        <v>20</v>
      </c>
      <c r="C113" s="321" t="str">
        <f t="shared" si="27"/>
        <v>2082</v>
      </c>
      <c r="D113" s="322" t="s">
        <v>988</v>
      </c>
      <c r="E113" s="323" t="s">
        <v>127</v>
      </c>
      <c r="F113" s="324">
        <v>5773</v>
      </c>
      <c r="G113" s="324">
        <v>6114.15</v>
      </c>
      <c r="H113" s="324">
        <v>1054</v>
      </c>
      <c r="I113" s="324">
        <v>0</v>
      </c>
      <c r="J113" s="324"/>
      <c r="K113" s="324">
        <f t="shared" si="28"/>
        <v>0</v>
      </c>
      <c r="L113" s="576"/>
    </row>
    <row r="114" spans="1:12" x14ac:dyDescent="0.2">
      <c r="A114" s="315" t="str">
        <f t="shared" si="25"/>
        <v>Viljandi Muusikakool</v>
      </c>
      <c r="B114" s="321" t="str">
        <f t="shared" si="26"/>
        <v/>
      </c>
      <c r="C114" s="321" t="str">
        <f t="shared" si="27"/>
        <v/>
      </c>
      <c r="D114" s="348"/>
      <c r="E114" s="349" t="s">
        <v>128</v>
      </c>
      <c r="F114" s="350">
        <f>F4+F5+F6+F7+F8+F10+F17+F18+F19+F20+F21+F22+F26+F31+F41+F44+F48+F59+F65+F72+F79+F86+F87+F88+F92+F93+F99+F100+F103+F104+F106+F107+F108+F112</f>
        <v>362570.29999999993</v>
      </c>
      <c r="G114" s="350">
        <f t="shared" ref="G114:I114" si="37">G4+G5+G6+G7+G8+G10+G17+G18+G19+G20+G21+G22+G26+G31+G41+G44+G48+G59+G65+G72+G79+G86+G87+G88+G92+G93+G99+G100+G103+G104+G106+G107+G108+G112</f>
        <v>381176.48000000004</v>
      </c>
      <c r="H114" s="350">
        <f t="shared" si="37"/>
        <v>404516.29</v>
      </c>
      <c r="I114" s="350">
        <f t="shared" si="37"/>
        <v>398395.82690000004</v>
      </c>
      <c r="J114" s="350">
        <f>J4+J10+J17+J18+J19+J20+J21+J22+J26+J31+J41+J44+J48+J59+J65+J72+J79+J86+J87+J88+J92+J93+J99+J101+J103+J104+J106+J107+J110+J111+J112</f>
        <v>0</v>
      </c>
      <c r="K114" s="350">
        <f t="shared" ref="K114:K152" si="38">+I114+J114</f>
        <v>398395.82690000004</v>
      </c>
      <c r="L114" s="351"/>
    </row>
    <row r="115" spans="1:12" x14ac:dyDescent="0.2">
      <c r="A115" s="315" t="str">
        <f t="shared" si="25"/>
        <v>Viljandi Muusikakool</v>
      </c>
      <c r="B115" s="321" t="str">
        <f t="shared" si="26"/>
        <v/>
      </c>
      <c r="C115" s="321" t="str">
        <f t="shared" si="27"/>
        <v/>
      </c>
      <c r="D115" s="348"/>
      <c r="E115" s="349"/>
      <c r="F115" s="349"/>
      <c r="G115" s="349"/>
      <c r="H115" s="349"/>
      <c r="I115" s="349"/>
      <c r="J115" s="349"/>
      <c r="K115" s="349"/>
      <c r="L115" s="351"/>
    </row>
    <row r="116" spans="1:12" x14ac:dyDescent="0.2">
      <c r="A116" s="315" t="str">
        <f t="shared" si="25"/>
        <v>Viljandi Muusikakool</v>
      </c>
      <c r="B116" s="321" t="str">
        <f t="shared" si="26"/>
        <v/>
      </c>
      <c r="C116" s="321" t="str">
        <f t="shared" si="27"/>
        <v/>
      </c>
      <c r="D116" s="348"/>
      <c r="E116" s="349"/>
      <c r="F116" s="349"/>
      <c r="G116" s="349"/>
      <c r="H116" s="349"/>
      <c r="I116" s="349"/>
      <c r="J116" s="349"/>
      <c r="K116" s="349"/>
      <c r="L116" s="351"/>
    </row>
    <row r="117" spans="1:12" x14ac:dyDescent="0.2">
      <c r="A117" s="315" t="str">
        <f t="shared" si="25"/>
        <v>Viljandi Muusikakool</v>
      </c>
      <c r="B117" s="321" t="str">
        <f t="shared" si="26"/>
        <v/>
      </c>
      <c r="C117" s="321" t="str">
        <f t="shared" si="27"/>
        <v/>
      </c>
      <c r="D117" s="352"/>
      <c r="E117" s="330" t="s">
        <v>129</v>
      </c>
      <c r="F117" s="353">
        <f>F118+F144+F151</f>
        <v>38022.800000000003</v>
      </c>
      <c r="G117" s="353">
        <f t="shared" ref="G117:I117" si="39">G118+G144+G151</f>
        <v>47884.33</v>
      </c>
      <c r="H117" s="353">
        <f t="shared" si="39"/>
        <v>35240</v>
      </c>
      <c r="I117" s="353">
        <f t="shared" si="39"/>
        <v>33155</v>
      </c>
      <c r="J117" s="353">
        <f>J118+J144+J151</f>
        <v>0</v>
      </c>
      <c r="K117" s="353">
        <f t="shared" si="38"/>
        <v>33155</v>
      </c>
      <c r="L117" s="332"/>
    </row>
    <row r="118" spans="1:12" x14ac:dyDescent="0.2">
      <c r="A118" s="315" t="str">
        <f t="shared" si="25"/>
        <v>Viljandi Muusikakool</v>
      </c>
      <c r="B118" s="321"/>
      <c r="C118" s="321"/>
      <c r="D118" s="352" t="s">
        <v>156</v>
      </c>
      <c r="E118" s="354" t="s">
        <v>130</v>
      </c>
      <c r="F118" s="355">
        <f>SUM(F119:F143)</f>
        <v>35787.57</v>
      </c>
      <c r="G118" s="355">
        <f t="shared" ref="G118:I118" si="40">SUM(G119:G143)</f>
        <v>36622.33</v>
      </c>
      <c r="H118" s="355">
        <f t="shared" si="40"/>
        <v>35240</v>
      </c>
      <c r="I118" s="355">
        <f t="shared" si="40"/>
        <v>33155</v>
      </c>
      <c r="J118" s="355">
        <f>SUM(J119:J143)</f>
        <v>0</v>
      </c>
      <c r="K118" s="355">
        <f t="shared" si="38"/>
        <v>33155</v>
      </c>
      <c r="L118" s="356"/>
    </row>
    <row r="119" spans="1:12" x14ac:dyDescent="0.2">
      <c r="A119" s="315" t="str">
        <f t="shared" si="25"/>
        <v>Viljandi Muusikakool</v>
      </c>
      <c r="B119" s="321" t="str">
        <f t="shared" si="26"/>
        <v>32</v>
      </c>
      <c r="C119" s="321" t="str">
        <f t="shared" si="27"/>
        <v>3220</v>
      </c>
      <c r="D119" s="333" t="s">
        <v>1589</v>
      </c>
      <c r="E119" s="334" t="s">
        <v>166</v>
      </c>
      <c r="F119" s="324">
        <v>0</v>
      </c>
      <c r="G119" s="324">
        <v>0</v>
      </c>
      <c r="H119" s="324">
        <v>0</v>
      </c>
      <c r="I119" s="324">
        <v>0</v>
      </c>
      <c r="J119" s="324"/>
      <c r="K119" s="324">
        <f t="shared" si="38"/>
        <v>0</v>
      </c>
      <c r="L119" s="335"/>
    </row>
    <row r="120" spans="1:12" x14ac:dyDescent="0.2">
      <c r="A120" s="315" t="str">
        <f t="shared" si="25"/>
        <v>Viljandi Muusikakool</v>
      </c>
      <c r="B120" s="321" t="str">
        <f t="shared" si="26"/>
        <v>32</v>
      </c>
      <c r="C120" s="321" t="str">
        <f t="shared" si="27"/>
        <v>3220</v>
      </c>
      <c r="D120" s="333" t="s">
        <v>1590</v>
      </c>
      <c r="E120" s="334" t="s">
        <v>838</v>
      </c>
      <c r="F120" s="324">
        <v>0</v>
      </c>
      <c r="G120" s="324">
        <v>0</v>
      </c>
      <c r="H120" s="324">
        <v>0</v>
      </c>
      <c r="I120" s="324">
        <v>0</v>
      </c>
      <c r="J120" s="324"/>
      <c r="K120" s="324">
        <f t="shared" si="38"/>
        <v>0</v>
      </c>
      <c r="L120" s="335"/>
    </row>
    <row r="121" spans="1:12" x14ac:dyDescent="0.2">
      <c r="A121" s="315" t="str">
        <f t="shared" si="25"/>
        <v>Viljandi Muusikakool</v>
      </c>
      <c r="B121" s="321" t="str">
        <f t="shared" si="26"/>
        <v>32</v>
      </c>
      <c r="C121" s="321" t="str">
        <f t="shared" si="27"/>
        <v>3220</v>
      </c>
      <c r="D121" s="333" t="s">
        <v>1591</v>
      </c>
      <c r="E121" s="334" t="s">
        <v>839</v>
      </c>
      <c r="F121" s="324">
        <v>0</v>
      </c>
      <c r="G121" s="324">
        <v>0</v>
      </c>
      <c r="H121" s="324">
        <v>0</v>
      </c>
      <c r="I121" s="324">
        <v>0</v>
      </c>
      <c r="J121" s="324"/>
      <c r="K121" s="324">
        <f t="shared" si="38"/>
        <v>0</v>
      </c>
      <c r="L121" s="335"/>
    </row>
    <row r="122" spans="1:12" x14ac:dyDescent="0.2">
      <c r="A122" s="315" t="str">
        <f t="shared" si="25"/>
        <v>Viljandi Muusikakool</v>
      </c>
      <c r="B122" s="321" t="str">
        <f t="shared" si="26"/>
        <v>32</v>
      </c>
      <c r="C122" s="321" t="str">
        <f t="shared" si="27"/>
        <v>3220</v>
      </c>
      <c r="D122" s="333" t="s">
        <v>1592</v>
      </c>
      <c r="E122" s="334" t="s">
        <v>840</v>
      </c>
      <c r="F122" s="324">
        <v>0</v>
      </c>
      <c r="G122" s="324">
        <v>0</v>
      </c>
      <c r="H122" s="324">
        <v>0</v>
      </c>
      <c r="I122" s="324">
        <v>0</v>
      </c>
      <c r="J122" s="324"/>
      <c r="K122" s="324">
        <f t="shared" si="38"/>
        <v>0</v>
      </c>
      <c r="L122" s="335"/>
    </row>
    <row r="123" spans="1:12" x14ac:dyDescent="0.2">
      <c r="A123" s="315" t="str">
        <f t="shared" si="25"/>
        <v>Viljandi Muusikakool</v>
      </c>
      <c r="B123" s="321" t="str">
        <f t="shared" si="26"/>
        <v>32</v>
      </c>
      <c r="C123" s="321" t="str">
        <f t="shared" si="27"/>
        <v>3220</v>
      </c>
      <c r="D123" s="333" t="s">
        <v>1593</v>
      </c>
      <c r="E123" s="334" t="s">
        <v>841</v>
      </c>
      <c r="F123" s="324">
        <v>0</v>
      </c>
      <c r="G123" s="324">
        <v>0</v>
      </c>
      <c r="H123" s="324">
        <v>0</v>
      </c>
      <c r="I123" s="324">
        <v>0</v>
      </c>
      <c r="J123" s="324"/>
      <c r="K123" s="324">
        <f t="shared" si="38"/>
        <v>0</v>
      </c>
      <c r="L123" s="335"/>
    </row>
    <row r="124" spans="1:12" x14ac:dyDescent="0.2">
      <c r="A124" s="315" t="str">
        <f t="shared" si="25"/>
        <v>Viljandi Muusikakool</v>
      </c>
      <c r="B124" s="321" t="str">
        <f t="shared" si="26"/>
        <v>32</v>
      </c>
      <c r="C124" s="321" t="str">
        <f t="shared" si="27"/>
        <v>3220</v>
      </c>
      <c r="D124" s="333" t="s">
        <v>1594</v>
      </c>
      <c r="E124" s="334" t="s">
        <v>842</v>
      </c>
      <c r="F124" s="324">
        <v>0</v>
      </c>
      <c r="G124" s="324">
        <v>0</v>
      </c>
      <c r="H124" s="324">
        <v>0</v>
      </c>
      <c r="I124" s="324">
        <v>0</v>
      </c>
      <c r="J124" s="324"/>
      <c r="K124" s="324">
        <f t="shared" si="38"/>
        <v>0</v>
      </c>
      <c r="L124" s="335"/>
    </row>
    <row r="125" spans="1:12" x14ac:dyDescent="0.2">
      <c r="A125" s="315" t="str">
        <f t="shared" si="25"/>
        <v>Viljandi Muusikakool</v>
      </c>
      <c r="B125" s="321" t="str">
        <f t="shared" si="26"/>
        <v>32</v>
      </c>
      <c r="C125" s="321" t="str">
        <f t="shared" si="27"/>
        <v>3220</v>
      </c>
      <c r="D125" s="333" t="s">
        <v>1595</v>
      </c>
      <c r="E125" s="334" t="s">
        <v>843</v>
      </c>
      <c r="F125" s="324">
        <v>0</v>
      </c>
      <c r="G125" s="324">
        <v>0</v>
      </c>
      <c r="H125" s="324">
        <v>0</v>
      </c>
      <c r="I125" s="324">
        <v>0</v>
      </c>
      <c r="J125" s="324"/>
      <c r="K125" s="324">
        <f t="shared" si="38"/>
        <v>0</v>
      </c>
      <c r="L125" s="335"/>
    </row>
    <row r="126" spans="1:12" x14ac:dyDescent="0.2">
      <c r="A126" s="315" t="str">
        <f t="shared" si="25"/>
        <v>Viljandi Muusikakool</v>
      </c>
      <c r="B126" s="321" t="str">
        <f t="shared" si="26"/>
        <v>32</v>
      </c>
      <c r="C126" s="321" t="str">
        <f t="shared" si="27"/>
        <v>3221</v>
      </c>
      <c r="D126" s="333" t="s">
        <v>1609</v>
      </c>
      <c r="E126" s="334" t="s">
        <v>969</v>
      </c>
      <c r="F126" s="324">
        <v>0</v>
      </c>
      <c r="G126" s="324">
        <v>0</v>
      </c>
      <c r="H126" s="324">
        <v>0</v>
      </c>
      <c r="I126" s="324">
        <v>0</v>
      </c>
      <c r="J126" s="324"/>
      <c r="K126" s="324">
        <f t="shared" si="38"/>
        <v>0</v>
      </c>
      <c r="L126" s="335"/>
    </row>
    <row r="127" spans="1:12" x14ac:dyDescent="0.2">
      <c r="A127" s="315" t="str">
        <f t="shared" si="25"/>
        <v>Viljandi Muusikakool</v>
      </c>
      <c r="B127" s="321" t="str">
        <f t="shared" si="26"/>
        <v>32</v>
      </c>
      <c r="C127" s="321" t="str">
        <f t="shared" si="27"/>
        <v>3221</v>
      </c>
      <c r="D127" s="333" t="s">
        <v>1610</v>
      </c>
      <c r="E127" s="334" t="s">
        <v>970</v>
      </c>
      <c r="F127" s="324">
        <v>35767.57</v>
      </c>
      <c r="G127" s="324">
        <v>36622.33</v>
      </c>
      <c r="H127" s="324">
        <v>35000</v>
      </c>
      <c r="I127" s="324">
        <v>32915</v>
      </c>
      <c r="J127" s="324"/>
      <c r="K127" s="324">
        <f t="shared" si="38"/>
        <v>32915</v>
      </c>
      <c r="L127" s="335"/>
    </row>
    <row r="128" spans="1:12" x14ac:dyDescent="0.2">
      <c r="A128" s="315" t="str">
        <f t="shared" si="25"/>
        <v>Viljandi Muusikakool</v>
      </c>
      <c r="B128" s="321" t="str">
        <f t="shared" si="26"/>
        <v>32</v>
      </c>
      <c r="C128" s="321" t="str">
        <f t="shared" si="27"/>
        <v>3221</v>
      </c>
      <c r="D128" s="333" t="s">
        <v>1611</v>
      </c>
      <c r="E128" s="334" t="s">
        <v>971</v>
      </c>
      <c r="F128" s="324">
        <v>0</v>
      </c>
      <c r="G128" s="324">
        <v>0</v>
      </c>
      <c r="H128" s="324">
        <v>0</v>
      </c>
      <c r="I128" s="324">
        <v>0</v>
      </c>
      <c r="J128" s="324"/>
      <c r="K128" s="324">
        <f t="shared" si="38"/>
        <v>0</v>
      </c>
      <c r="L128" s="335"/>
    </row>
    <row r="129" spans="1:12" x14ac:dyDescent="0.2">
      <c r="A129" s="315" t="str">
        <f t="shared" si="25"/>
        <v>Viljandi Muusikakool</v>
      </c>
      <c r="B129" s="321" t="str">
        <f t="shared" si="26"/>
        <v>32</v>
      </c>
      <c r="C129" s="321" t="str">
        <f t="shared" si="27"/>
        <v>3221</v>
      </c>
      <c r="D129" s="333" t="s">
        <v>1603</v>
      </c>
      <c r="E129" s="334" t="s">
        <v>972</v>
      </c>
      <c r="F129" s="324">
        <v>0</v>
      </c>
      <c r="G129" s="324">
        <v>0</v>
      </c>
      <c r="H129" s="324">
        <v>0</v>
      </c>
      <c r="I129" s="324">
        <v>0</v>
      </c>
      <c r="J129" s="324"/>
      <c r="K129" s="324">
        <f t="shared" si="38"/>
        <v>0</v>
      </c>
      <c r="L129" s="335"/>
    </row>
    <row r="130" spans="1:12" x14ac:dyDescent="0.2">
      <c r="A130" s="315" t="str">
        <f t="shared" si="25"/>
        <v>Viljandi Muusikakool</v>
      </c>
      <c r="B130" s="321" t="str">
        <f t="shared" si="26"/>
        <v>32</v>
      </c>
      <c r="C130" s="321" t="str">
        <f t="shared" si="27"/>
        <v>3221</v>
      </c>
      <c r="D130" s="333" t="s">
        <v>1612</v>
      </c>
      <c r="E130" s="334" t="s">
        <v>973</v>
      </c>
      <c r="F130" s="324">
        <v>0</v>
      </c>
      <c r="G130" s="324">
        <v>0</v>
      </c>
      <c r="H130" s="324">
        <v>0</v>
      </c>
      <c r="I130" s="324">
        <v>0</v>
      </c>
      <c r="J130" s="324"/>
      <c r="K130" s="324">
        <f t="shared" si="38"/>
        <v>0</v>
      </c>
      <c r="L130" s="335"/>
    </row>
    <row r="131" spans="1:12" x14ac:dyDescent="0.2">
      <c r="A131" s="315" t="str">
        <f t="shared" si="25"/>
        <v>Viljandi Muusikakool</v>
      </c>
      <c r="B131" s="321" t="str">
        <f t="shared" si="26"/>
        <v>32</v>
      </c>
      <c r="C131" s="321" t="str">
        <f t="shared" si="27"/>
        <v>3221</v>
      </c>
      <c r="D131" s="333" t="s">
        <v>1613</v>
      </c>
      <c r="E131" s="334" t="s">
        <v>974</v>
      </c>
      <c r="F131" s="324">
        <v>0</v>
      </c>
      <c r="G131" s="324">
        <v>0</v>
      </c>
      <c r="H131" s="324">
        <v>0</v>
      </c>
      <c r="I131" s="324">
        <v>0</v>
      </c>
      <c r="J131" s="324"/>
      <c r="K131" s="324">
        <f t="shared" si="38"/>
        <v>0</v>
      </c>
      <c r="L131" s="335"/>
    </row>
    <row r="132" spans="1:12" x14ac:dyDescent="0.2">
      <c r="A132" s="315" t="str">
        <f t="shared" si="25"/>
        <v>Viljandi Muusikakool</v>
      </c>
      <c r="B132" s="321" t="str">
        <f t="shared" si="26"/>
        <v>32</v>
      </c>
      <c r="C132" s="321" t="str">
        <f t="shared" si="27"/>
        <v>3221</v>
      </c>
      <c r="D132" s="333" t="s">
        <v>1614</v>
      </c>
      <c r="E132" s="334" t="s">
        <v>975</v>
      </c>
      <c r="F132" s="324">
        <v>20</v>
      </c>
      <c r="G132" s="324">
        <v>0</v>
      </c>
      <c r="H132" s="324">
        <v>0</v>
      </c>
      <c r="I132" s="324">
        <v>0</v>
      </c>
      <c r="J132" s="324"/>
      <c r="K132" s="324">
        <f t="shared" si="38"/>
        <v>0</v>
      </c>
      <c r="L132" s="335"/>
    </row>
    <row r="133" spans="1:12" x14ac:dyDescent="0.2">
      <c r="A133" s="315" t="str">
        <f t="shared" si="25"/>
        <v>Viljandi Muusikakool</v>
      </c>
      <c r="B133" s="321" t="str">
        <f t="shared" si="26"/>
        <v>32</v>
      </c>
      <c r="C133" s="321" t="str">
        <f t="shared" si="27"/>
        <v>3221</v>
      </c>
      <c r="D133" s="333" t="s">
        <v>1630</v>
      </c>
      <c r="E133" s="334" t="s">
        <v>976</v>
      </c>
      <c r="F133" s="324">
        <v>0</v>
      </c>
      <c r="G133" s="324">
        <v>0</v>
      </c>
      <c r="H133" s="324">
        <v>0</v>
      </c>
      <c r="I133" s="324">
        <v>0</v>
      </c>
      <c r="J133" s="324"/>
      <c r="K133" s="324">
        <f t="shared" si="38"/>
        <v>0</v>
      </c>
      <c r="L133" s="335"/>
    </row>
    <row r="134" spans="1:12" x14ac:dyDescent="0.2">
      <c r="A134" s="315" t="str">
        <f t="shared" si="25"/>
        <v>Viljandi Muusikakool</v>
      </c>
      <c r="B134" s="321" t="str">
        <f t="shared" si="26"/>
        <v>32</v>
      </c>
      <c r="C134" s="321" t="str">
        <f t="shared" si="27"/>
        <v>3221</v>
      </c>
      <c r="D134" s="333" t="s">
        <v>1604</v>
      </c>
      <c r="E134" s="334" t="s">
        <v>977</v>
      </c>
      <c r="F134" s="324">
        <v>0</v>
      </c>
      <c r="G134" s="324">
        <v>0</v>
      </c>
      <c r="H134" s="324">
        <v>240</v>
      </c>
      <c r="I134" s="324">
        <v>240</v>
      </c>
      <c r="J134" s="324"/>
      <c r="K134" s="324">
        <f t="shared" si="38"/>
        <v>240</v>
      </c>
      <c r="L134" s="335"/>
    </row>
    <row r="135" spans="1:12" x14ac:dyDescent="0.2">
      <c r="A135" s="315" t="str">
        <f t="shared" si="25"/>
        <v>Viljandi Muusikakool</v>
      </c>
      <c r="B135" s="321" t="str">
        <f t="shared" si="26"/>
        <v>32</v>
      </c>
      <c r="C135" s="321" t="str">
        <f t="shared" si="27"/>
        <v>3222</v>
      </c>
      <c r="D135" s="333" t="s">
        <v>1618</v>
      </c>
      <c r="E135" s="334" t="s">
        <v>984</v>
      </c>
      <c r="F135" s="324">
        <v>0</v>
      </c>
      <c r="G135" s="324">
        <v>0</v>
      </c>
      <c r="H135" s="324">
        <v>0</v>
      </c>
      <c r="I135" s="324">
        <v>0</v>
      </c>
      <c r="J135" s="324"/>
      <c r="K135" s="324">
        <f t="shared" si="38"/>
        <v>0</v>
      </c>
      <c r="L135" s="335"/>
    </row>
    <row r="136" spans="1:12" x14ac:dyDescent="0.2">
      <c r="A136" s="315" t="str">
        <f t="shared" si="25"/>
        <v>Viljandi Muusikakool</v>
      </c>
      <c r="B136" s="321" t="str">
        <f t="shared" si="26"/>
        <v>32</v>
      </c>
      <c r="C136" s="321" t="str">
        <f t="shared" si="27"/>
        <v>3222</v>
      </c>
      <c r="D136" s="333" t="s">
        <v>1619</v>
      </c>
      <c r="E136" s="334" t="s">
        <v>985</v>
      </c>
      <c r="F136" s="324">
        <v>0</v>
      </c>
      <c r="G136" s="324">
        <v>0</v>
      </c>
      <c r="H136" s="324">
        <v>0</v>
      </c>
      <c r="I136" s="324">
        <v>0</v>
      </c>
      <c r="J136" s="324"/>
      <c r="K136" s="324">
        <f t="shared" si="38"/>
        <v>0</v>
      </c>
      <c r="L136" s="335"/>
    </row>
    <row r="137" spans="1:12" x14ac:dyDescent="0.2">
      <c r="A137" s="315" t="str">
        <f t="shared" si="25"/>
        <v>Viljandi Muusikakool</v>
      </c>
      <c r="B137" s="321" t="str">
        <f t="shared" si="26"/>
        <v>32</v>
      </c>
      <c r="C137" s="321" t="str">
        <f t="shared" si="27"/>
        <v>3222</v>
      </c>
      <c r="D137" s="333" t="s">
        <v>1615</v>
      </c>
      <c r="E137" s="334" t="s">
        <v>986</v>
      </c>
      <c r="F137" s="324">
        <v>0</v>
      </c>
      <c r="G137" s="324">
        <v>0</v>
      </c>
      <c r="H137" s="324">
        <v>0</v>
      </c>
      <c r="I137" s="324">
        <v>0</v>
      </c>
      <c r="J137" s="324"/>
      <c r="K137" s="324">
        <f t="shared" si="38"/>
        <v>0</v>
      </c>
      <c r="L137" s="335"/>
    </row>
    <row r="138" spans="1:12" x14ac:dyDescent="0.2">
      <c r="A138" s="315" t="str">
        <f t="shared" si="25"/>
        <v>Viljandi Muusikakool</v>
      </c>
      <c r="B138" s="321" t="str">
        <f t="shared" si="26"/>
        <v>32</v>
      </c>
      <c r="C138" s="321" t="str">
        <f t="shared" si="27"/>
        <v>3222</v>
      </c>
      <c r="D138" s="333" t="s">
        <v>1605</v>
      </c>
      <c r="E138" s="334" t="s">
        <v>986</v>
      </c>
      <c r="F138" s="324">
        <v>0</v>
      </c>
      <c r="G138" s="324">
        <v>0</v>
      </c>
      <c r="H138" s="324">
        <v>0</v>
      </c>
      <c r="I138" s="324">
        <v>0</v>
      </c>
      <c r="J138" s="324"/>
      <c r="K138" s="324">
        <f t="shared" si="38"/>
        <v>0</v>
      </c>
      <c r="L138" s="335"/>
    </row>
    <row r="139" spans="1:12" x14ac:dyDescent="0.2">
      <c r="A139" s="315" t="str">
        <f t="shared" si="25"/>
        <v>Viljandi Muusikakool</v>
      </c>
      <c r="B139" s="321" t="str">
        <f t="shared" si="26"/>
        <v>32</v>
      </c>
      <c r="C139" s="321" t="str">
        <f t="shared" si="27"/>
        <v>3222</v>
      </c>
      <c r="D139" s="333" t="s">
        <v>1620</v>
      </c>
      <c r="E139" s="334" t="s">
        <v>987</v>
      </c>
      <c r="F139" s="324">
        <v>0</v>
      </c>
      <c r="G139" s="324">
        <v>0</v>
      </c>
      <c r="H139" s="324">
        <v>0</v>
      </c>
      <c r="I139" s="324">
        <v>0</v>
      </c>
      <c r="J139" s="324"/>
      <c r="K139" s="324">
        <f t="shared" si="38"/>
        <v>0</v>
      </c>
      <c r="L139" s="335"/>
    </row>
    <row r="140" spans="1:12" x14ac:dyDescent="0.2">
      <c r="A140" s="315" t="str">
        <f t="shared" si="25"/>
        <v>Viljandi Muusikakool</v>
      </c>
      <c r="B140" s="321" t="str">
        <f t="shared" si="26"/>
        <v>32</v>
      </c>
      <c r="C140" s="321" t="str">
        <f t="shared" si="27"/>
        <v>3222</v>
      </c>
      <c r="D140" s="333" t="s">
        <v>1606</v>
      </c>
      <c r="E140" s="334" t="s">
        <v>982</v>
      </c>
      <c r="F140" s="324">
        <v>0</v>
      </c>
      <c r="G140" s="324">
        <v>0</v>
      </c>
      <c r="H140" s="324">
        <v>0</v>
      </c>
      <c r="I140" s="324">
        <v>0</v>
      </c>
      <c r="J140" s="324"/>
      <c r="K140" s="324">
        <f t="shared" si="38"/>
        <v>0</v>
      </c>
      <c r="L140" s="335"/>
    </row>
    <row r="141" spans="1:12" x14ac:dyDescent="0.2">
      <c r="A141" s="315" t="str">
        <f t="shared" si="25"/>
        <v>Viljandi Muusikakool</v>
      </c>
      <c r="B141" s="321" t="str">
        <f t="shared" si="26"/>
        <v>32</v>
      </c>
      <c r="C141" s="321" t="str">
        <f t="shared" si="27"/>
        <v>3224</v>
      </c>
      <c r="D141" s="333" t="s">
        <v>1626</v>
      </c>
      <c r="E141" s="579" t="s">
        <v>966</v>
      </c>
      <c r="F141" s="324">
        <v>0</v>
      </c>
      <c r="G141" s="324">
        <v>0</v>
      </c>
      <c r="H141" s="324">
        <v>0</v>
      </c>
      <c r="I141" s="324">
        <v>0</v>
      </c>
      <c r="J141" s="324"/>
      <c r="K141" s="324">
        <f t="shared" si="38"/>
        <v>0</v>
      </c>
      <c r="L141" s="335"/>
    </row>
    <row r="142" spans="1:12" x14ac:dyDescent="0.2">
      <c r="A142" s="315" t="str">
        <f t="shared" si="25"/>
        <v>Viljandi Muusikakool</v>
      </c>
      <c r="B142" s="321" t="str">
        <f t="shared" si="26"/>
        <v>32</v>
      </c>
      <c r="C142" s="321" t="str">
        <f t="shared" si="27"/>
        <v>3224</v>
      </c>
      <c r="D142" s="333" t="s">
        <v>1627</v>
      </c>
      <c r="E142" s="579" t="s">
        <v>967</v>
      </c>
      <c r="F142" s="324">
        <v>0</v>
      </c>
      <c r="G142" s="324">
        <v>0</v>
      </c>
      <c r="H142" s="324">
        <v>0</v>
      </c>
      <c r="I142" s="324">
        <v>0</v>
      </c>
      <c r="J142" s="324"/>
      <c r="K142" s="324">
        <f t="shared" si="38"/>
        <v>0</v>
      </c>
      <c r="L142" s="335"/>
    </row>
    <row r="143" spans="1:12" x14ac:dyDescent="0.2">
      <c r="A143" s="315" t="str">
        <f t="shared" si="25"/>
        <v>Viljandi Muusikakool</v>
      </c>
      <c r="B143" s="321" t="str">
        <f t="shared" si="26"/>
        <v>32</v>
      </c>
      <c r="C143" s="321" t="str">
        <f t="shared" si="27"/>
        <v>3224</v>
      </c>
      <c r="D143" s="333" t="s">
        <v>1628</v>
      </c>
      <c r="E143" s="579" t="s">
        <v>968</v>
      </c>
      <c r="F143" s="324">
        <v>0</v>
      </c>
      <c r="G143" s="324">
        <v>0</v>
      </c>
      <c r="H143" s="324">
        <v>0</v>
      </c>
      <c r="I143" s="324">
        <v>0</v>
      </c>
      <c r="J143" s="324"/>
      <c r="K143" s="324">
        <f t="shared" si="38"/>
        <v>0</v>
      </c>
      <c r="L143" s="335"/>
    </row>
    <row r="144" spans="1:12" x14ac:dyDescent="0.2">
      <c r="A144" s="315" t="str">
        <f t="shared" si="25"/>
        <v>Viljandi Muusikakool</v>
      </c>
      <c r="B144" s="321"/>
      <c r="C144" s="321"/>
      <c r="D144" s="352" t="s">
        <v>157</v>
      </c>
      <c r="E144" s="354" t="s">
        <v>133</v>
      </c>
      <c r="F144" s="355">
        <f>SUM(F145:F150)</f>
        <v>2235.23</v>
      </c>
      <c r="G144" s="355">
        <f t="shared" ref="G144:I144" si="41">SUM(G145:G150)</f>
        <v>11262</v>
      </c>
      <c r="H144" s="355">
        <f t="shared" si="41"/>
        <v>0</v>
      </c>
      <c r="I144" s="355">
        <f t="shared" si="41"/>
        <v>0</v>
      </c>
      <c r="J144" s="355">
        <f>SUM(J145:J150)</f>
        <v>0</v>
      </c>
      <c r="K144" s="355">
        <f t="shared" si="38"/>
        <v>0</v>
      </c>
      <c r="L144" s="356"/>
    </row>
    <row r="145" spans="1:12" x14ac:dyDescent="0.2">
      <c r="A145" s="315" t="str">
        <f t="shared" si="25"/>
        <v>Viljandi Muusikakool</v>
      </c>
      <c r="B145" s="321" t="str">
        <f t="shared" si="26"/>
        <v>35</v>
      </c>
      <c r="C145" s="321" t="str">
        <f t="shared" si="27"/>
        <v>3500</v>
      </c>
      <c r="D145" s="333" t="s">
        <v>1596</v>
      </c>
      <c r="E145" s="334" t="s">
        <v>832</v>
      </c>
      <c r="F145" s="324">
        <v>1091.4000000000001</v>
      </c>
      <c r="G145" s="324">
        <v>1800</v>
      </c>
      <c r="H145" s="324">
        <v>0</v>
      </c>
      <c r="I145" s="324">
        <v>0</v>
      </c>
      <c r="J145" s="324"/>
      <c r="K145" s="324">
        <f t="shared" si="38"/>
        <v>0</v>
      </c>
      <c r="L145" s="335"/>
    </row>
    <row r="146" spans="1:12" x14ac:dyDescent="0.2">
      <c r="A146" s="315" t="str">
        <f t="shared" si="25"/>
        <v>Viljandi Muusikakool</v>
      </c>
      <c r="B146" s="321" t="str">
        <f t="shared" si="26"/>
        <v>35</v>
      </c>
      <c r="C146" s="321" t="str">
        <f t="shared" si="27"/>
        <v>3500</v>
      </c>
      <c r="D146" s="333" t="s">
        <v>1631</v>
      </c>
      <c r="E146" s="334" t="s">
        <v>833</v>
      </c>
      <c r="F146" s="324">
        <v>0</v>
      </c>
      <c r="G146" s="324">
        <v>0</v>
      </c>
      <c r="H146" s="324">
        <v>0</v>
      </c>
      <c r="I146" s="324">
        <v>0</v>
      </c>
      <c r="J146" s="324"/>
      <c r="K146" s="324">
        <f t="shared" si="38"/>
        <v>0</v>
      </c>
      <c r="L146" s="335"/>
    </row>
    <row r="147" spans="1:12" x14ac:dyDescent="0.2">
      <c r="A147" s="315" t="str">
        <f t="shared" si="25"/>
        <v>Viljandi Muusikakool</v>
      </c>
      <c r="B147" s="321" t="str">
        <f t="shared" si="26"/>
        <v>35</v>
      </c>
      <c r="C147" s="321" t="str">
        <f t="shared" si="27"/>
        <v>3500</v>
      </c>
      <c r="D147" s="333" t="s">
        <v>1597</v>
      </c>
      <c r="E147" s="334" t="s">
        <v>834</v>
      </c>
      <c r="F147" s="324">
        <v>364.78</v>
      </c>
      <c r="G147" s="324">
        <v>1350</v>
      </c>
      <c r="H147" s="324">
        <v>0</v>
      </c>
      <c r="I147" s="324">
        <v>0</v>
      </c>
      <c r="J147" s="324"/>
      <c r="K147" s="324">
        <f t="shared" si="38"/>
        <v>0</v>
      </c>
      <c r="L147" s="335"/>
    </row>
    <row r="148" spans="1:12" x14ac:dyDescent="0.2">
      <c r="A148" s="315" t="str">
        <f t="shared" si="25"/>
        <v>Viljandi Muusikakool</v>
      </c>
      <c r="B148" s="321" t="str">
        <f t="shared" si="26"/>
        <v>35</v>
      </c>
      <c r="C148" s="321" t="str">
        <f t="shared" si="27"/>
        <v>3500</v>
      </c>
      <c r="D148" s="333" t="s">
        <v>1598</v>
      </c>
      <c r="E148" s="334" t="s">
        <v>835</v>
      </c>
      <c r="F148" s="324">
        <v>192</v>
      </c>
      <c r="G148" s="324">
        <v>192</v>
      </c>
      <c r="H148" s="324">
        <v>0</v>
      </c>
      <c r="I148" s="324">
        <v>0</v>
      </c>
      <c r="J148" s="324"/>
      <c r="K148" s="324">
        <f t="shared" si="38"/>
        <v>0</v>
      </c>
      <c r="L148" s="335"/>
    </row>
    <row r="149" spans="1:12" x14ac:dyDescent="0.2">
      <c r="A149" s="315" t="str">
        <f t="shared" si="25"/>
        <v>Viljandi Muusikakool</v>
      </c>
      <c r="B149" s="321" t="str">
        <f t="shared" si="26"/>
        <v>35</v>
      </c>
      <c r="C149" s="321" t="str">
        <f t="shared" si="27"/>
        <v>3500</v>
      </c>
      <c r="D149" s="333" t="s">
        <v>1607</v>
      </c>
      <c r="E149" s="334" t="s">
        <v>836</v>
      </c>
      <c r="F149" s="324">
        <v>587.04999999999995</v>
      </c>
      <c r="G149" s="324">
        <v>7920</v>
      </c>
      <c r="H149" s="324">
        <v>0</v>
      </c>
      <c r="I149" s="324">
        <v>0</v>
      </c>
      <c r="J149" s="324"/>
      <c r="K149" s="324">
        <f t="shared" si="38"/>
        <v>0</v>
      </c>
      <c r="L149" s="335"/>
    </row>
    <row r="150" spans="1:12" x14ac:dyDescent="0.2">
      <c r="A150" s="315" t="str">
        <f t="shared" si="25"/>
        <v>Viljandi Muusikakool</v>
      </c>
      <c r="B150" s="321" t="str">
        <f t="shared" si="26"/>
        <v>35</v>
      </c>
      <c r="C150" s="321" t="str">
        <f t="shared" si="27"/>
        <v>3500</v>
      </c>
      <c r="D150" s="333" t="s">
        <v>1599</v>
      </c>
      <c r="E150" s="334" t="s">
        <v>837</v>
      </c>
      <c r="F150" s="324">
        <v>0</v>
      </c>
      <c r="G150" s="324">
        <v>0</v>
      </c>
      <c r="H150" s="324">
        <v>0</v>
      </c>
      <c r="I150" s="324">
        <v>0</v>
      </c>
      <c r="J150" s="324"/>
      <c r="K150" s="324">
        <f t="shared" si="38"/>
        <v>0</v>
      </c>
      <c r="L150" s="335"/>
    </row>
    <row r="151" spans="1:12" x14ac:dyDescent="0.2">
      <c r="A151" s="315" t="str">
        <f t="shared" si="25"/>
        <v>Viljandi Muusikakool</v>
      </c>
      <c r="B151" s="321"/>
      <c r="C151" s="321"/>
      <c r="D151" s="352" t="s">
        <v>158</v>
      </c>
      <c r="E151" s="354" t="s">
        <v>151</v>
      </c>
      <c r="F151" s="355">
        <f>SUM(F152:F152)</f>
        <v>0</v>
      </c>
      <c r="G151" s="355">
        <f t="shared" ref="G151:I151" si="42">SUM(G152:G152)</f>
        <v>0</v>
      </c>
      <c r="H151" s="355">
        <f t="shared" si="42"/>
        <v>0</v>
      </c>
      <c r="I151" s="355">
        <f t="shared" si="42"/>
        <v>0</v>
      </c>
      <c r="J151" s="355">
        <f>SUM(J152:J152)</f>
        <v>0</v>
      </c>
      <c r="K151" s="355">
        <f t="shared" si="38"/>
        <v>0</v>
      </c>
      <c r="L151" s="356"/>
    </row>
    <row r="152" spans="1:12" x14ac:dyDescent="0.2">
      <c r="A152" s="315" t="str">
        <f t="shared" si="25"/>
        <v>Viljandi Muusikakool</v>
      </c>
      <c r="B152" s="321" t="str">
        <f>LEFT(D152,2)</f>
        <v>38</v>
      </c>
      <c r="C152" s="321" t="str">
        <f>LEFT(D152,4)</f>
        <v>3888</v>
      </c>
      <c r="D152" s="333" t="s">
        <v>1600</v>
      </c>
      <c r="E152" s="334" t="s">
        <v>152</v>
      </c>
      <c r="F152" s="324">
        <v>0</v>
      </c>
      <c r="G152" s="324">
        <v>0</v>
      </c>
      <c r="H152" s="324">
        <v>0</v>
      </c>
      <c r="I152" s="324">
        <v>0</v>
      </c>
      <c r="J152" s="324"/>
      <c r="K152" s="324">
        <f t="shared" si="38"/>
        <v>0</v>
      </c>
      <c r="L152" s="335"/>
    </row>
    <row r="158" spans="1:12" x14ac:dyDescent="0.2">
      <c r="E158" s="305"/>
      <c r="F158" s="305"/>
      <c r="G158" s="305"/>
      <c r="H158" s="305"/>
      <c r="I158" s="305"/>
      <c r="J158" s="305"/>
      <c r="K158" s="305"/>
      <c r="L158" s="310"/>
    </row>
    <row r="166" spans="5:12" x14ac:dyDescent="0.2">
      <c r="E166" s="306"/>
      <c r="F166" s="306"/>
      <c r="G166" s="306"/>
      <c r="H166" s="306"/>
      <c r="I166" s="306"/>
      <c r="J166" s="306"/>
      <c r="K166" s="306"/>
      <c r="L166" s="309"/>
    </row>
    <row r="171" spans="5:12" x14ac:dyDescent="0.2">
      <c r="E171" s="306"/>
      <c r="F171" s="306"/>
      <c r="G171" s="306"/>
      <c r="H171" s="306"/>
      <c r="I171" s="306"/>
      <c r="J171" s="306"/>
      <c r="K171" s="306"/>
      <c r="L171" s="309"/>
    </row>
    <row r="176" spans="5:12" x14ac:dyDescent="0.2">
      <c r="E176" s="304"/>
      <c r="F176" s="304"/>
      <c r="G176" s="304"/>
      <c r="H176" s="304"/>
      <c r="I176" s="304"/>
      <c r="J176" s="304"/>
      <c r="K176" s="304"/>
      <c r="L176" s="309"/>
    </row>
  </sheetData>
  <printOptions gridLines="1"/>
  <pageMargins left="0.39370078740157483" right="0" top="0" bottom="0" header="0" footer="0"/>
  <pageSetup paperSize="9" scale="59" orientation="portrait" r:id="rId1"/>
  <headerFooter alignWithMargins="0">
    <oddFooter>&amp;A</oddFooter>
  </headerFooter>
  <rowBreaks count="1" manualBreakCount="1">
    <brk id="11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176"/>
  <sheetViews>
    <sheetView topLeftCell="D1" zoomScaleNormal="100" workbookViewId="0">
      <pane ySplit="2" topLeftCell="A3" activePane="bottomLeft" state="frozen"/>
      <selection activeCell="E70" sqref="E70"/>
      <selection pane="bottomLeft" activeCell="L3" sqref="L3"/>
    </sheetView>
  </sheetViews>
  <sheetFormatPr defaultRowHeight="12.75" x14ac:dyDescent="0.2"/>
  <cols>
    <col min="1" max="1" width="19.85546875" style="298" hidden="1" customWidth="1"/>
    <col min="2" max="2" width="3.28515625" style="298" hidden="1" customWidth="1"/>
    <col min="3" max="3" width="5" style="298" hidden="1" customWidth="1"/>
    <col min="4" max="4" width="10.28515625" style="299" customWidth="1"/>
    <col min="5" max="5" width="45.42578125" style="301" customWidth="1"/>
    <col min="6" max="9" width="10.85546875" style="301" customWidth="1"/>
    <col min="10" max="10" width="12.28515625" style="301" customWidth="1"/>
    <col min="11" max="11" width="10.85546875" style="301" customWidth="1"/>
    <col min="12" max="12" width="43" style="308" customWidth="1"/>
    <col min="13" max="16384" width="9.140625" style="298"/>
  </cols>
  <sheetData>
    <row r="1" spans="1:12" x14ac:dyDescent="0.2">
      <c r="E1" s="300" t="s">
        <v>959</v>
      </c>
      <c r="F1" s="298" t="s">
        <v>1632</v>
      </c>
      <c r="G1" s="300"/>
      <c r="H1" s="300"/>
      <c r="I1" s="300"/>
      <c r="J1" s="300"/>
      <c r="K1" s="300"/>
      <c r="L1" s="307"/>
    </row>
    <row r="2" spans="1:12" ht="54.75" x14ac:dyDescent="0.2">
      <c r="A2" s="358" t="s">
        <v>826</v>
      </c>
      <c r="B2" s="311" t="s">
        <v>827</v>
      </c>
      <c r="C2" s="311" t="s">
        <v>831</v>
      </c>
      <c r="D2" s="357" t="s">
        <v>830</v>
      </c>
      <c r="E2" s="312" t="s">
        <v>828</v>
      </c>
      <c r="F2" s="313" t="s">
        <v>848</v>
      </c>
      <c r="G2" s="313" t="s">
        <v>1553</v>
      </c>
      <c r="H2" s="313" t="s">
        <v>1634</v>
      </c>
      <c r="I2" s="313" t="s">
        <v>1633</v>
      </c>
      <c r="J2" s="656" t="s">
        <v>863</v>
      </c>
      <c r="K2" s="313" t="s">
        <v>1554</v>
      </c>
      <c r="L2" s="657" t="s">
        <v>849</v>
      </c>
    </row>
    <row r="3" spans="1:12" ht="13.5" x14ac:dyDescent="0.25">
      <c r="A3" s="315" t="str">
        <f t="shared" ref="A3:A75" si="0">+$E$1</f>
        <v>Viljandi Huvikool</v>
      </c>
      <c r="B3" s="311"/>
      <c r="C3" s="311"/>
      <c r="D3" s="316" t="s">
        <v>187</v>
      </c>
      <c r="E3" s="317" t="s">
        <v>180</v>
      </c>
      <c r="F3" s="318">
        <f>SUM(F4:F8)</f>
        <v>0</v>
      </c>
      <c r="G3" s="318">
        <f t="shared" ref="G3:I3" si="1">SUM(G4:G8)</f>
        <v>0</v>
      </c>
      <c r="H3" s="318">
        <f t="shared" si="1"/>
        <v>0</v>
      </c>
      <c r="I3" s="318">
        <f t="shared" si="1"/>
        <v>0</v>
      </c>
      <c r="J3" s="319">
        <f t="shared" ref="J3:K3" si="2">SUM(J4:J8)</f>
        <v>0</v>
      </c>
      <c r="K3" s="319">
        <f t="shared" si="2"/>
        <v>0</v>
      </c>
      <c r="L3" s="320"/>
    </row>
    <row r="4" spans="1:12" x14ac:dyDescent="0.2">
      <c r="A4" s="315" t="str">
        <f t="shared" si="0"/>
        <v>Viljandi Huvikool</v>
      </c>
      <c r="B4" s="321" t="str">
        <f>LEFT(D4,2)</f>
        <v>41</v>
      </c>
      <c r="C4" s="321" t="str">
        <f>LEFT(D4,4)</f>
        <v>4134</v>
      </c>
      <c r="D4" s="322" t="s">
        <v>1601</v>
      </c>
      <c r="E4" s="323" t="s">
        <v>178</v>
      </c>
      <c r="F4" s="324">
        <v>0</v>
      </c>
      <c r="G4" s="324">
        <v>0</v>
      </c>
      <c r="H4" s="324">
        <v>0</v>
      </c>
      <c r="I4" s="324">
        <v>0</v>
      </c>
      <c r="J4" s="324"/>
      <c r="K4" s="324">
        <f t="shared" ref="K4:K8" si="3">+I4+J4</f>
        <v>0</v>
      </c>
      <c r="L4" s="325"/>
    </row>
    <row r="5" spans="1:12" x14ac:dyDescent="0.2">
      <c r="A5" s="315" t="str">
        <f t="shared" si="0"/>
        <v>Viljandi Huvikool</v>
      </c>
      <c r="B5" s="321" t="str">
        <f>LEFT(D5,2)</f>
        <v>41</v>
      </c>
      <c r="C5" s="321" t="str">
        <f>LEFT(D5,4)</f>
        <v>4134</v>
      </c>
      <c r="D5" s="322" t="s">
        <v>1608</v>
      </c>
      <c r="E5" s="323" t="s">
        <v>1625</v>
      </c>
      <c r="F5" s="324">
        <v>0</v>
      </c>
      <c r="G5" s="324">
        <v>0</v>
      </c>
      <c r="H5" s="324">
        <v>0</v>
      </c>
      <c r="I5" s="324">
        <v>0</v>
      </c>
      <c r="J5" s="324"/>
      <c r="K5" s="324">
        <f t="shared" si="3"/>
        <v>0</v>
      </c>
      <c r="L5" s="325"/>
    </row>
    <row r="6" spans="1:12" x14ac:dyDescent="0.2">
      <c r="A6" s="315"/>
      <c r="B6" s="321"/>
      <c r="C6" s="321"/>
      <c r="D6" s="322" t="s">
        <v>1131</v>
      </c>
      <c r="E6" s="323" t="s">
        <v>1656</v>
      </c>
      <c r="F6" s="324">
        <v>0</v>
      </c>
      <c r="G6" s="324">
        <v>0</v>
      </c>
      <c r="H6" s="324">
        <v>0</v>
      </c>
      <c r="I6" s="324">
        <v>0</v>
      </c>
      <c r="J6" s="324"/>
      <c r="K6" s="324">
        <f t="shared" si="3"/>
        <v>0</v>
      </c>
      <c r="L6" s="325"/>
    </row>
    <row r="7" spans="1:12" x14ac:dyDescent="0.2">
      <c r="A7" s="315" t="str">
        <f t="shared" si="0"/>
        <v>Viljandi Huvikool</v>
      </c>
      <c r="B7" s="321" t="str">
        <f t="shared" ref="B7:B76" si="4">LEFT(D7,2)</f>
        <v>45</v>
      </c>
      <c r="C7" s="321" t="str">
        <f t="shared" ref="C7:C76" si="5">LEFT(D7,4)</f>
        <v>4500</v>
      </c>
      <c r="D7" s="322" t="s">
        <v>357</v>
      </c>
      <c r="E7" s="323" t="s">
        <v>358</v>
      </c>
      <c r="F7" s="324">
        <v>0</v>
      </c>
      <c r="G7" s="324">
        <v>0</v>
      </c>
      <c r="H7" s="324">
        <v>0</v>
      </c>
      <c r="I7" s="324">
        <v>0</v>
      </c>
      <c r="J7" s="324"/>
      <c r="K7" s="324">
        <f t="shared" si="3"/>
        <v>0</v>
      </c>
      <c r="L7" s="325"/>
    </row>
    <row r="8" spans="1:12" x14ac:dyDescent="0.2">
      <c r="A8" s="315"/>
      <c r="B8" s="321"/>
      <c r="C8" s="321"/>
      <c r="D8" s="322" t="s">
        <v>1072</v>
      </c>
      <c r="E8" s="323" t="s">
        <v>1651</v>
      </c>
      <c r="F8" s="324">
        <v>0</v>
      </c>
      <c r="G8" s="324">
        <v>0</v>
      </c>
      <c r="H8" s="324">
        <v>0</v>
      </c>
      <c r="I8" s="324">
        <v>0</v>
      </c>
      <c r="J8" s="324"/>
      <c r="K8" s="324">
        <f t="shared" si="3"/>
        <v>0</v>
      </c>
      <c r="L8" s="325"/>
    </row>
    <row r="9" spans="1:12" ht="13.5" x14ac:dyDescent="0.25">
      <c r="A9" s="315" t="str">
        <f t="shared" si="0"/>
        <v>Viljandi Huvikool</v>
      </c>
      <c r="B9" s="321"/>
      <c r="C9" s="321"/>
      <c r="D9" s="326" t="s">
        <v>184</v>
      </c>
      <c r="E9" s="327" t="s">
        <v>183</v>
      </c>
      <c r="F9" s="319">
        <f t="shared" ref="F9:K9" si="6">F10+F17+F18+F19+F20+F21+F22+F26</f>
        <v>112264.58000000002</v>
      </c>
      <c r="G9" s="319">
        <f t="shared" si="6"/>
        <v>127017.99999999999</v>
      </c>
      <c r="H9" s="319">
        <f t="shared" si="6"/>
        <v>140310.42000000001</v>
      </c>
      <c r="I9" s="319">
        <f t="shared" si="6"/>
        <v>139045.19999999998</v>
      </c>
      <c r="J9" s="319">
        <f t="shared" si="6"/>
        <v>0</v>
      </c>
      <c r="K9" s="319">
        <f t="shared" si="6"/>
        <v>139045.19999999998</v>
      </c>
      <c r="L9" s="328"/>
    </row>
    <row r="10" spans="1:12" ht="25.5" x14ac:dyDescent="0.2">
      <c r="A10" s="315" t="str">
        <f t="shared" si="0"/>
        <v>Viljandi Huvikool</v>
      </c>
      <c r="B10" s="321"/>
      <c r="C10" s="321"/>
      <c r="D10" s="329" t="s">
        <v>850</v>
      </c>
      <c r="E10" s="330" t="s">
        <v>360</v>
      </c>
      <c r="F10" s="331">
        <f>SUM(F11:F16)</f>
        <v>80992.02</v>
      </c>
      <c r="G10" s="331">
        <f t="shared" ref="G10:I10" si="7">SUM(G11:G16)</f>
        <v>92106.4</v>
      </c>
      <c r="H10" s="331">
        <f t="shared" si="7"/>
        <v>101591</v>
      </c>
      <c r="I10" s="331">
        <f t="shared" si="7"/>
        <v>101591</v>
      </c>
      <c r="J10" s="331">
        <f t="shared" ref="J10" si="8">SUM(J11:J14)</f>
        <v>0</v>
      </c>
      <c r="K10" s="331">
        <f>SUM(K11:K16)</f>
        <v>101591</v>
      </c>
      <c r="L10" s="640" t="s">
        <v>1555</v>
      </c>
    </row>
    <row r="11" spans="1:12" x14ac:dyDescent="0.2">
      <c r="A11" s="315" t="str">
        <f t="shared" si="0"/>
        <v>Viljandi Huvikool</v>
      </c>
      <c r="B11" s="321" t="str">
        <f t="shared" si="4"/>
        <v>50</v>
      </c>
      <c r="C11" s="321" t="str">
        <f t="shared" si="5"/>
        <v>5002</v>
      </c>
      <c r="D11" s="333" t="s">
        <v>361</v>
      </c>
      <c r="E11" s="334" t="s">
        <v>847</v>
      </c>
      <c r="F11" s="324">
        <v>0</v>
      </c>
      <c r="G11" s="324">
        <v>0</v>
      </c>
      <c r="H11" s="324">
        <v>0</v>
      </c>
      <c r="I11" s="324">
        <v>0</v>
      </c>
      <c r="J11" s="324"/>
      <c r="K11" s="324">
        <f>SUM(I11:J11)</f>
        <v>0</v>
      </c>
      <c r="L11" s="335"/>
    </row>
    <row r="12" spans="1:12" x14ac:dyDescent="0.2">
      <c r="A12" s="315" t="str">
        <f t="shared" si="0"/>
        <v>Viljandi Huvikool</v>
      </c>
      <c r="B12" s="321" t="str">
        <f t="shared" si="4"/>
        <v>50</v>
      </c>
      <c r="C12" s="321" t="str">
        <f t="shared" si="5"/>
        <v>5002</v>
      </c>
      <c r="D12" s="333" t="s">
        <v>363</v>
      </c>
      <c r="E12" s="334" t="s">
        <v>194</v>
      </c>
      <c r="F12" s="324">
        <v>80797.02</v>
      </c>
      <c r="G12" s="324">
        <v>92106.4</v>
      </c>
      <c r="H12" s="324">
        <v>101591</v>
      </c>
      <c r="I12" s="324">
        <v>101591</v>
      </c>
      <c r="J12" s="324"/>
      <c r="K12" s="324">
        <f t="shared" ref="K12:K76" si="9">SUM(I12:J12)</f>
        <v>101591</v>
      </c>
      <c r="L12" s="335"/>
    </row>
    <row r="13" spans="1:12" x14ac:dyDescent="0.2">
      <c r="A13" s="315" t="str">
        <f t="shared" si="0"/>
        <v>Viljandi Huvikool</v>
      </c>
      <c r="B13" s="321" t="str">
        <f t="shared" si="4"/>
        <v>50</v>
      </c>
      <c r="C13" s="321" t="str">
        <f t="shared" si="5"/>
        <v>5002</v>
      </c>
      <c r="D13" s="333" t="s">
        <v>365</v>
      </c>
      <c r="E13" s="334" t="s">
        <v>328</v>
      </c>
      <c r="F13" s="324">
        <v>0</v>
      </c>
      <c r="G13" s="324">
        <v>0</v>
      </c>
      <c r="H13" s="324">
        <v>0</v>
      </c>
      <c r="I13" s="324">
        <v>0</v>
      </c>
      <c r="J13" s="324"/>
      <c r="K13" s="324">
        <f t="shared" si="9"/>
        <v>0</v>
      </c>
      <c r="L13" s="335"/>
    </row>
    <row r="14" spans="1:12" x14ac:dyDescent="0.2">
      <c r="A14" s="315" t="str">
        <f t="shared" si="0"/>
        <v>Viljandi Huvikool</v>
      </c>
      <c r="B14" s="321" t="str">
        <f t="shared" si="4"/>
        <v>50</v>
      </c>
      <c r="C14" s="321" t="str">
        <f t="shared" si="5"/>
        <v>5002</v>
      </c>
      <c r="D14" s="333" t="s">
        <v>367</v>
      </c>
      <c r="E14" s="336" t="s">
        <v>368</v>
      </c>
      <c r="F14" s="324">
        <v>195</v>
      </c>
      <c r="G14" s="324">
        <v>0</v>
      </c>
      <c r="H14" s="324">
        <v>0</v>
      </c>
      <c r="I14" s="324">
        <v>0</v>
      </c>
      <c r="J14" s="324"/>
      <c r="K14" s="324">
        <f t="shared" si="9"/>
        <v>0</v>
      </c>
      <c r="L14" s="325"/>
    </row>
    <row r="15" spans="1:12" x14ac:dyDescent="0.2">
      <c r="A15" s="315"/>
      <c r="B15" s="321"/>
      <c r="C15" s="321"/>
      <c r="D15" s="333" t="s">
        <v>1602</v>
      </c>
      <c r="E15" s="336" t="s">
        <v>1652</v>
      </c>
      <c r="F15" s="324">
        <v>0</v>
      </c>
      <c r="G15" s="324">
        <v>0</v>
      </c>
      <c r="H15" s="324">
        <v>0</v>
      </c>
      <c r="I15" s="324">
        <v>0</v>
      </c>
      <c r="J15" s="324"/>
      <c r="K15" s="324">
        <f t="shared" si="9"/>
        <v>0</v>
      </c>
      <c r="L15" s="325"/>
    </row>
    <row r="16" spans="1:12" x14ac:dyDescent="0.2">
      <c r="A16" s="315"/>
      <c r="B16" s="321"/>
      <c r="C16" s="321"/>
      <c r="D16" s="333" t="s">
        <v>1621</v>
      </c>
      <c r="E16" s="336" t="s">
        <v>1653</v>
      </c>
      <c r="F16" s="324">
        <v>0</v>
      </c>
      <c r="G16" s="324">
        <v>0</v>
      </c>
      <c r="H16" s="324">
        <v>0</v>
      </c>
      <c r="I16" s="324">
        <v>0</v>
      </c>
      <c r="J16" s="324"/>
      <c r="K16" s="324">
        <f t="shared" si="9"/>
        <v>0</v>
      </c>
      <c r="L16" s="325"/>
    </row>
    <row r="17" spans="1:12" x14ac:dyDescent="0.2">
      <c r="A17" s="315" t="str">
        <f t="shared" si="0"/>
        <v>Viljandi Huvikool</v>
      </c>
      <c r="B17" s="321" t="str">
        <f t="shared" si="4"/>
        <v>50</v>
      </c>
      <c r="C17" s="321" t="str">
        <f t="shared" si="5"/>
        <v>5005</v>
      </c>
      <c r="D17" s="322" t="s">
        <v>369</v>
      </c>
      <c r="E17" s="323" t="s">
        <v>370</v>
      </c>
      <c r="F17" s="324">
        <v>1137.8499999999999</v>
      </c>
      <c r="G17" s="324">
        <v>517.64</v>
      </c>
      <c r="H17" s="324">
        <v>1522</v>
      </c>
      <c r="I17" s="324">
        <v>639</v>
      </c>
      <c r="J17" s="324"/>
      <c r="K17" s="324">
        <f t="shared" si="9"/>
        <v>639</v>
      </c>
      <c r="L17" s="325"/>
    </row>
    <row r="18" spans="1:12" x14ac:dyDescent="0.2">
      <c r="A18" s="315" t="str">
        <f t="shared" si="0"/>
        <v>Viljandi Huvikool</v>
      </c>
      <c r="B18" s="321" t="str">
        <f t="shared" si="4"/>
        <v>50</v>
      </c>
      <c r="C18" s="321" t="str">
        <f t="shared" si="5"/>
        <v>5051</v>
      </c>
      <c r="D18" s="322" t="s">
        <v>371</v>
      </c>
      <c r="E18" s="323" t="s">
        <v>202</v>
      </c>
      <c r="F18" s="324">
        <v>1237.49</v>
      </c>
      <c r="G18" s="324">
        <v>1261.25</v>
      </c>
      <c r="H18" s="324">
        <v>1270</v>
      </c>
      <c r="I18" s="324">
        <v>1222</v>
      </c>
      <c r="J18" s="324"/>
      <c r="K18" s="324">
        <f t="shared" si="9"/>
        <v>1222</v>
      </c>
      <c r="L18" s="325"/>
    </row>
    <row r="19" spans="1:12" x14ac:dyDescent="0.2">
      <c r="A19" s="315" t="str">
        <f t="shared" si="0"/>
        <v>Viljandi Huvikool</v>
      </c>
      <c r="B19" s="321" t="str">
        <f t="shared" si="4"/>
        <v>50</v>
      </c>
      <c r="C19" s="321" t="str">
        <f t="shared" si="5"/>
        <v>5053</v>
      </c>
      <c r="D19" s="322" t="s">
        <v>372</v>
      </c>
      <c r="E19" s="323" t="s">
        <v>373</v>
      </c>
      <c r="F19" s="324">
        <v>0</v>
      </c>
      <c r="G19" s="324">
        <v>0</v>
      </c>
      <c r="H19" s="324">
        <v>0</v>
      </c>
      <c r="I19" s="324">
        <v>0</v>
      </c>
      <c r="J19" s="324"/>
      <c r="K19" s="324">
        <f t="shared" si="9"/>
        <v>0</v>
      </c>
      <c r="L19" s="325"/>
    </row>
    <row r="20" spans="1:12" x14ac:dyDescent="0.2">
      <c r="A20" s="315" t="str">
        <f t="shared" si="0"/>
        <v>Viljandi Huvikool</v>
      </c>
      <c r="B20" s="321" t="str">
        <f t="shared" si="4"/>
        <v>50</v>
      </c>
      <c r="C20" s="321" t="str">
        <f t="shared" si="5"/>
        <v>5061</v>
      </c>
      <c r="D20" s="322" t="s">
        <v>374</v>
      </c>
      <c r="E20" s="323" t="s">
        <v>375</v>
      </c>
      <c r="F20" s="324">
        <v>513.97</v>
      </c>
      <c r="G20" s="324">
        <v>569.55999999999995</v>
      </c>
      <c r="H20" s="324">
        <v>531</v>
      </c>
      <c r="I20" s="324">
        <v>510</v>
      </c>
      <c r="J20" s="324"/>
      <c r="K20" s="324">
        <f t="shared" si="9"/>
        <v>510</v>
      </c>
      <c r="L20" s="325"/>
    </row>
    <row r="21" spans="1:12" x14ac:dyDescent="0.2">
      <c r="A21" s="315" t="str">
        <f t="shared" si="0"/>
        <v>Viljandi Huvikool</v>
      </c>
      <c r="B21" s="321" t="str">
        <f t="shared" si="4"/>
        <v>50</v>
      </c>
      <c r="C21" s="321" t="str">
        <f t="shared" si="5"/>
        <v>5062</v>
      </c>
      <c r="D21" s="322" t="s">
        <v>376</v>
      </c>
      <c r="E21" s="323" t="s">
        <v>377</v>
      </c>
      <c r="F21" s="324">
        <v>327.05999999999995</v>
      </c>
      <c r="G21" s="324">
        <v>362.45</v>
      </c>
      <c r="H21" s="324">
        <v>338</v>
      </c>
      <c r="I21" s="324">
        <v>325</v>
      </c>
      <c r="J21" s="324"/>
      <c r="K21" s="324">
        <f t="shared" si="9"/>
        <v>325</v>
      </c>
      <c r="L21" s="325"/>
    </row>
    <row r="22" spans="1:12" x14ac:dyDescent="0.2">
      <c r="A22" s="315" t="str">
        <f t="shared" si="0"/>
        <v>Viljandi Huvikool</v>
      </c>
      <c r="B22" s="321"/>
      <c r="C22" s="321"/>
      <c r="D22" s="329" t="s">
        <v>851</v>
      </c>
      <c r="E22" s="330" t="s">
        <v>379</v>
      </c>
      <c r="F22" s="337">
        <f>SUM(F23:F25)</f>
        <v>26918.760000000002</v>
      </c>
      <c r="G22" s="337">
        <f t="shared" ref="G22:I22" si="10">SUM(G23:G25)</f>
        <v>30897.25</v>
      </c>
      <c r="H22" s="337">
        <f t="shared" si="10"/>
        <v>34027.29</v>
      </c>
      <c r="I22" s="337">
        <f t="shared" si="10"/>
        <v>33735.9</v>
      </c>
      <c r="J22" s="337">
        <f t="shared" ref="J22" si="11">SUM(J23:J24)</f>
        <v>0</v>
      </c>
      <c r="K22" s="337">
        <f>SUM(K23:K25)</f>
        <v>33735.9</v>
      </c>
      <c r="L22" s="332"/>
    </row>
    <row r="23" spans="1:12" x14ac:dyDescent="0.2">
      <c r="A23" s="315" t="str">
        <f t="shared" si="0"/>
        <v>Viljandi Huvikool</v>
      </c>
      <c r="B23" s="321" t="str">
        <f t="shared" si="4"/>
        <v>50</v>
      </c>
      <c r="C23" s="321" t="str">
        <f t="shared" si="5"/>
        <v>5063</v>
      </c>
      <c r="D23" s="333" t="s">
        <v>380</v>
      </c>
      <c r="E23" s="334" t="s">
        <v>381</v>
      </c>
      <c r="F23" s="324">
        <v>0</v>
      </c>
      <c r="G23" s="324">
        <v>0</v>
      </c>
      <c r="H23" s="324">
        <f>SUM(H11+H15)*0.33</f>
        <v>0</v>
      </c>
      <c r="I23" s="324">
        <f>SUM(I11+I15)*0.33</f>
        <v>0</v>
      </c>
      <c r="J23" s="324"/>
      <c r="K23" s="324">
        <f t="shared" si="9"/>
        <v>0</v>
      </c>
      <c r="L23" s="335"/>
    </row>
    <row r="24" spans="1:12" x14ac:dyDescent="0.2">
      <c r="A24" s="315" t="str">
        <f t="shared" si="0"/>
        <v>Viljandi Huvikool</v>
      </c>
      <c r="B24" s="321" t="str">
        <f t="shared" si="4"/>
        <v>50</v>
      </c>
      <c r="C24" s="321" t="str">
        <f t="shared" si="5"/>
        <v>5063</v>
      </c>
      <c r="D24" s="333" t="s">
        <v>382</v>
      </c>
      <c r="E24" s="334" t="s">
        <v>383</v>
      </c>
      <c r="F24" s="324">
        <v>26918.760000000002</v>
      </c>
      <c r="G24" s="324">
        <v>30897.25</v>
      </c>
      <c r="H24" s="324">
        <f>SUM(H12+H13+H14+H17)*0.33</f>
        <v>34027.29</v>
      </c>
      <c r="I24" s="324">
        <f>SUM(I12+I13+I14+I17)*0.33</f>
        <v>33735.9</v>
      </c>
      <c r="J24" s="324">
        <f t="shared" ref="J24" si="12">SUM(J10+J17)*0.33</f>
        <v>0</v>
      </c>
      <c r="K24" s="324">
        <f t="shared" si="9"/>
        <v>33735.9</v>
      </c>
      <c r="L24" s="335"/>
    </row>
    <row r="25" spans="1:12" x14ac:dyDescent="0.2">
      <c r="A25" s="315"/>
      <c r="B25" s="321"/>
      <c r="C25" s="321"/>
      <c r="D25" s="333" t="s">
        <v>1622</v>
      </c>
      <c r="E25" s="334" t="s">
        <v>1623</v>
      </c>
      <c r="F25" s="324">
        <v>0</v>
      </c>
      <c r="G25" s="324">
        <v>0</v>
      </c>
      <c r="H25" s="324">
        <f>SUM(H16*0.33)</f>
        <v>0</v>
      </c>
      <c r="I25" s="324">
        <f>SUM(I16*0.33)</f>
        <v>0</v>
      </c>
      <c r="J25" s="324"/>
      <c r="K25" s="324">
        <f t="shared" si="9"/>
        <v>0</v>
      </c>
      <c r="L25" s="335"/>
    </row>
    <row r="26" spans="1:12" x14ac:dyDescent="0.2">
      <c r="A26" s="315" t="str">
        <f t="shared" si="0"/>
        <v>Viljandi Huvikool</v>
      </c>
      <c r="B26" s="321"/>
      <c r="C26" s="321"/>
      <c r="D26" s="329" t="s">
        <v>852</v>
      </c>
      <c r="E26" s="330" t="s">
        <v>385</v>
      </c>
      <c r="F26" s="337">
        <f>SUM(F27:F29)</f>
        <v>1137.4299999999998</v>
      </c>
      <c r="G26" s="337">
        <f t="shared" ref="G26:I26" si="13">SUM(G27:G29)</f>
        <v>1303.45</v>
      </c>
      <c r="H26" s="337">
        <f t="shared" si="13"/>
        <v>1031.1300000000001</v>
      </c>
      <c r="I26" s="337">
        <f t="shared" si="13"/>
        <v>1022.3000000000001</v>
      </c>
      <c r="J26" s="337">
        <f t="shared" ref="J26" si="14">SUM(J27:J28)</f>
        <v>0</v>
      </c>
      <c r="K26" s="337">
        <f>SUM(K27:K29)</f>
        <v>1022.3000000000001</v>
      </c>
      <c r="L26" s="332"/>
    </row>
    <row r="27" spans="1:12" x14ac:dyDescent="0.2">
      <c r="A27" s="315" t="str">
        <f t="shared" si="0"/>
        <v>Viljandi Huvikool</v>
      </c>
      <c r="B27" s="321" t="str">
        <f t="shared" si="4"/>
        <v>50</v>
      </c>
      <c r="C27" s="321" t="str">
        <f t="shared" si="5"/>
        <v>5064</v>
      </c>
      <c r="D27" s="333" t="s">
        <v>386</v>
      </c>
      <c r="E27" s="334" t="s">
        <v>1654</v>
      </c>
      <c r="F27" s="324">
        <v>0</v>
      </c>
      <c r="G27" s="324">
        <v>0</v>
      </c>
      <c r="H27" s="324">
        <f>SUM(H11+H15)*0.01</f>
        <v>0</v>
      </c>
      <c r="I27" s="324">
        <v>0</v>
      </c>
      <c r="J27" s="324"/>
      <c r="K27" s="324">
        <f t="shared" si="9"/>
        <v>0</v>
      </c>
      <c r="L27" s="335"/>
    </row>
    <row r="28" spans="1:12" x14ac:dyDescent="0.2">
      <c r="A28" s="315" t="str">
        <f t="shared" si="0"/>
        <v>Viljandi Huvikool</v>
      </c>
      <c r="B28" s="321" t="str">
        <f t="shared" si="4"/>
        <v>50</v>
      </c>
      <c r="C28" s="321" t="str">
        <f t="shared" si="5"/>
        <v>5064</v>
      </c>
      <c r="D28" s="333" t="s">
        <v>388</v>
      </c>
      <c r="E28" s="334" t="s">
        <v>389</v>
      </c>
      <c r="F28" s="324">
        <v>1137.4299999999998</v>
      </c>
      <c r="G28" s="324">
        <v>1303.45</v>
      </c>
      <c r="H28" s="324">
        <f>SUM(H12+H13+H14+H17)*0.01</f>
        <v>1031.1300000000001</v>
      </c>
      <c r="I28" s="324">
        <f>SUM(I12+I13+I14+I17)*0.01</f>
        <v>1022.3000000000001</v>
      </c>
      <c r="J28" s="324">
        <f t="shared" ref="J28" si="15">SUM(J10+J17)*0.01</f>
        <v>0</v>
      </c>
      <c r="K28" s="324">
        <f t="shared" si="9"/>
        <v>1022.3000000000001</v>
      </c>
      <c r="L28" s="335"/>
    </row>
    <row r="29" spans="1:12" x14ac:dyDescent="0.2">
      <c r="A29" s="315"/>
      <c r="B29" s="321"/>
      <c r="C29" s="321"/>
      <c r="D29" s="333" t="s">
        <v>1624</v>
      </c>
      <c r="E29" s="334" t="s">
        <v>1655</v>
      </c>
      <c r="F29" s="324">
        <v>0</v>
      </c>
      <c r="G29" s="324">
        <v>0</v>
      </c>
      <c r="H29" s="324">
        <f>SUM(H16*0.01)</f>
        <v>0</v>
      </c>
      <c r="I29" s="324">
        <v>0</v>
      </c>
      <c r="J29" s="324"/>
      <c r="K29" s="324">
        <f t="shared" si="9"/>
        <v>0</v>
      </c>
      <c r="L29" s="335"/>
    </row>
    <row r="30" spans="1:12" s="301" customFormat="1" ht="13.5" x14ac:dyDescent="0.25">
      <c r="A30" s="315" t="str">
        <f t="shared" si="0"/>
        <v>Viljandi Huvikool</v>
      </c>
      <c r="B30" s="321"/>
      <c r="C30" s="321"/>
      <c r="D30" s="326" t="s">
        <v>186</v>
      </c>
      <c r="E30" s="327" t="s">
        <v>185</v>
      </c>
      <c r="F30" s="319">
        <f>F31+F41+F44+F48+F59+F65+F72+F79+F86+F87+F88+F92+F93+F99+F100+F103+F104</f>
        <v>49192.450000000004</v>
      </c>
      <c r="G30" s="319">
        <v>63047.78</v>
      </c>
      <c r="H30" s="319">
        <f t="shared" ref="H30:J30" si="16">H31+H41+H44+H48+H59+H65+H72+H79+H86+H87+H88+H92+H93+H99+H101+H103+H104</f>
        <v>60642.53</v>
      </c>
      <c r="I30" s="319">
        <f t="shared" si="16"/>
        <v>61091.461199999998</v>
      </c>
      <c r="J30" s="319">
        <f t="shared" si="16"/>
        <v>0</v>
      </c>
      <c r="K30" s="319">
        <f t="shared" si="9"/>
        <v>61091.461199999998</v>
      </c>
      <c r="L30" s="328"/>
    </row>
    <row r="31" spans="1:12" ht="13.5" x14ac:dyDescent="0.25">
      <c r="A31" s="315" t="str">
        <f t="shared" si="0"/>
        <v>Viljandi Huvikool</v>
      </c>
      <c r="B31" s="321"/>
      <c r="C31" s="321"/>
      <c r="D31" s="329" t="s">
        <v>853</v>
      </c>
      <c r="E31" s="330" t="s">
        <v>391</v>
      </c>
      <c r="F31" s="337">
        <f t="shared" ref="F31:J31" si="17">SUM(F32:F40)</f>
        <v>1609.49</v>
      </c>
      <c r="G31" s="337">
        <f t="shared" si="17"/>
        <v>1580.18</v>
      </c>
      <c r="H31" s="337">
        <f t="shared" si="17"/>
        <v>2025</v>
      </c>
      <c r="I31" s="337">
        <f t="shared" si="17"/>
        <v>2035.1249999999998</v>
      </c>
      <c r="J31" s="337">
        <f t="shared" si="17"/>
        <v>0</v>
      </c>
      <c r="K31" s="319">
        <f t="shared" si="9"/>
        <v>2035.1249999999998</v>
      </c>
      <c r="L31" s="332"/>
    </row>
    <row r="32" spans="1:12" x14ac:dyDescent="0.2">
      <c r="A32" s="315" t="str">
        <f t="shared" si="0"/>
        <v>Viljandi Huvikool</v>
      </c>
      <c r="B32" s="321" t="str">
        <f t="shared" si="4"/>
        <v>55</v>
      </c>
      <c r="C32" s="321" t="str">
        <f t="shared" si="5"/>
        <v>5500</v>
      </c>
      <c r="D32" s="333" t="s">
        <v>392</v>
      </c>
      <c r="E32" s="334" t="s">
        <v>393</v>
      </c>
      <c r="F32" s="324">
        <v>223.96</v>
      </c>
      <c r="G32" s="324">
        <v>287.89999999999998</v>
      </c>
      <c r="H32" s="324">
        <v>384</v>
      </c>
      <c r="I32" s="324">
        <v>385.91999999999996</v>
      </c>
      <c r="J32" s="324"/>
      <c r="K32" s="324">
        <f t="shared" si="9"/>
        <v>385.91999999999996</v>
      </c>
      <c r="L32" s="335"/>
    </row>
    <row r="33" spans="1:12" x14ac:dyDescent="0.2">
      <c r="A33" s="315" t="str">
        <f t="shared" si="0"/>
        <v>Viljandi Huvikool</v>
      </c>
      <c r="B33" s="321" t="str">
        <f t="shared" si="4"/>
        <v>55</v>
      </c>
      <c r="C33" s="321" t="str">
        <f t="shared" si="5"/>
        <v>5500</v>
      </c>
      <c r="D33" s="333" t="s">
        <v>394</v>
      </c>
      <c r="E33" s="334" t="s">
        <v>395</v>
      </c>
      <c r="F33" s="324">
        <v>168.7</v>
      </c>
      <c r="G33" s="324">
        <v>171.75</v>
      </c>
      <c r="H33" s="324">
        <v>64</v>
      </c>
      <c r="I33" s="324">
        <v>64.319999999999993</v>
      </c>
      <c r="J33" s="324"/>
      <c r="K33" s="324">
        <f t="shared" si="9"/>
        <v>64.319999999999993</v>
      </c>
      <c r="L33" s="335"/>
    </row>
    <row r="34" spans="1:12" x14ac:dyDescent="0.2">
      <c r="A34" s="315" t="str">
        <f t="shared" si="0"/>
        <v>Viljandi Huvikool</v>
      </c>
      <c r="B34" s="321" t="str">
        <f t="shared" si="4"/>
        <v>55</v>
      </c>
      <c r="C34" s="321" t="str">
        <f t="shared" si="5"/>
        <v>5500</v>
      </c>
      <c r="D34" s="333" t="s">
        <v>396</v>
      </c>
      <c r="E34" s="334" t="s">
        <v>397</v>
      </c>
      <c r="F34" s="324">
        <v>185.67000000000002</v>
      </c>
      <c r="G34" s="324">
        <v>233.78</v>
      </c>
      <c r="H34" s="324">
        <v>218</v>
      </c>
      <c r="I34" s="324">
        <v>219.08999999999997</v>
      </c>
      <c r="J34" s="324"/>
      <c r="K34" s="324">
        <f t="shared" si="9"/>
        <v>219.08999999999997</v>
      </c>
      <c r="L34" s="335"/>
    </row>
    <row r="35" spans="1:12" x14ac:dyDescent="0.2">
      <c r="A35" s="315" t="str">
        <f t="shared" si="0"/>
        <v>Viljandi Huvikool</v>
      </c>
      <c r="B35" s="321" t="str">
        <f t="shared" si="4"/>
        <v>55</v>
      </c>
      <c r="C35" s="321" t="str">
        <f t="shared" si="5"/>
        <v>5500</v>
      </c>
      <c r="D35" s="333" t="s">
        <v>398</v>
      </c>
      <c r="E35" s="334" t="s">
        <v>399</v>
      </c>
      <c r="F35" s="324">
        <v>508.75</v>
      </c>
      <c r="G35" s="324">
        <v>438.1</v>
      </c>
      <c r="H35" s="324">
        <v>867</v>
      </c>
      <c r="I35" s="324">
        <v>871.33499999999992</v>
      </c>
      <c r="J35" s="324"/>
      <c r="K35" s="324">
        <f t="shared" si="9"/>
        <v>871.33499999999992</v>
      </c>
      <c r="L35" s="335"/>
    </row>
    <row r="36" spans="1:12" x14ac:dyDescent="0.2">
      <c r="A36" s="315" t="str">
        <f t="shared" si="0"/>
        <v>Viljandi Huvikool</v>
      </c>
      <c r="B36" s="321" t="str">
        <f t="shared" si="4"/>
        <v>55</v>
      </c>
      <c r="C36" s="321" t="str">
        <f t="shared" si="5"/>
        <v>5500</v>
      </c>
      <c r="D36" s="333" t="s">
        <v>400</v>
      </c>
      <c r="E36" s="334" t="s">
        <v>401</v>
      </c>
      <c r="F36" s="324">
        <v>45.91</v>
      </c>
      <c r="G36" s="324">
        <v>40.64</v>
      </c>
      <c r="H36" s="324">
        <v>45</v>
      </c>
      <c r="I36" s="324">
        <v>45.224999999999994</v>
      </c>
      <c r="J36" s="324"/>
      <c r="K36" s="324">
        <f t="shared" si="9"/>
        <v>45.224999999999994</v>
      </c>
      <c r="L36" s="335"/>
    </row>
    <row r="37" spans="1:12" x14ac:dyDescent="0.2">
      <c r="A37" s="315" t="str">
        <f t="shared" si="0"/>
        <v>Viljandi Huvikool</v>
      </c>
      <c r="B37" s="321" t="str">
        <f t="shared" si="4"/>
        <v>55</v>
      </c>
      <c r="C37" s="321" t="str">
        <f t="shared" si="5"/>
        <v>5500</v>
      </c>
      <c r="D37" s="333" t="s">
        <v>402</v>
      </c>
      <c r="E37" s="334" t="s">
        <v>403</v>
      </c>
      <c r="F37" s="324">
        <v>0</v>
      </c>
      <c r="G37" s="324">
        <v>0</v>
      </c>
      <c r="H37" s="324">
        <v>0</v>
      </c>
      <c r="I37" s="324">
        <v>0</v>
      </c>
      <c r="J37" s="324"/>
      <c r="K37" s="324">
        <f t="shared" si="9"/>
        <v>0</v>
      </c>
      <c r="L37" s="335"/>
    </row>
    <row r="38" spans="1:12" x14ac:dyDescent="0.2">
      <c r="A38" s="315" t="str">
        <f t="shared" si="0"/>
        <v>Viljandi Huvikool</v>
      </c>
      <c r="B38" s="321" t="str">
        <f t="shared" si="4"/>
        <v>55</v>
      </c>
      <c r="C38" s="321" t="str">
        <f t="shared" si="5"/>
        <v>5500</v>
      </c>
      <c r="D38" s="333" t="s">
        <v>404</v>
      </c>
      <c r="E38" s="334" t="s">
        <v>405</v>
      </c>
      <c r="F38" s="324">
        <v>0</v>
      </c>
      <c r="G38" s="324">
        <v>0</v>
      </c>
      <c r="H38" s="324">
        <v>0</v>
      </c>
      <c r="I38" s="324">
        <v>0</v>
      </c>
      <c r="J38" s="324"/>
      <c r="K38" s="324">
        <f t="shared" si="9"/>
        <v>0</v>
      </c>
      <c r="L38" s="335"/>
    </row>
    <row r="39" spans="1:12" x14ac:dyDescent="0.2">
      <c r="A39" s="315" t="str">
        <f t="shared" si="0"/>
        <v>Viljandi Huvikool</v>
      </c>
      <c r="B39" s="321" t="str">
        <f t="shared" si="4"/>
        <v>55</v>
      </c>
      <c r="C39" s="321" t="str">
        <f t="shared" si="5"/>
        <v>5500</v>
      </c>
      <c r="D39" s="333" t="s">
        <v>406</v>
      </c>
      <c r="E39" s="334" t="s">
        <v>846</v>
      </c>
      <c r="F39" s="324">
        <v>426.33</v>
      </c>
      <c r="G39" s="324">
        <v>408.01</v>
      </c>
      <c r="H39" s="324">
        <v>400</v>
      </c>
      <c r="I39" s="324">
        <v>401.99999999999994</v>
      </c>
      <c r="J39" s="324"/>
      <c r="K39" s="324">
        <f t="shared" si="9"/>
        <v>401.99999999999994</v>
      </c>
      <c r="L39" s="335"/>
    </row>
    <row r="40" spans="1:12" x14ac:dyDescent="0.2">
      <c r="A40" s="315" t="str">
        <f t="shared" si="0"/>
        <v>Viljandi Huvikool</v>
      </c>
      <c r="B40" s="321" t="str">
        <f t="shared" si="4"/>
        <v>55</v>
      </c>
      <c r="C40" s="321" t="str">
        <f t="shared" si="5"/>
        <v>5500</v>
      </c>
      <c r="D40" s="333" t="s">
        <v>408</v>
      </c>
      <c r="E40" s="334" t="s">
        <v>409</v>
      </c>
      <c r="F40" s="324">
        <v>50.17</v>
      </c>
      <c r="G40" s="324">
        <v>0</v>
      </c>
      <c r="H40" s="324">
        <v>47</v>
      </c>
      <c r="I40" s="324">
        <v>47.234999999999992</v>
      </c>
      <c r="J40" s="324"/>
      <c r="K40" s="324">
        <f t="shared" si="9"/>
        <v>47.234999999999992</v>
      </c>
      <c r="L40" s="335"/>
    </row>
    <row r="41" spans="1:12" x14ac:dyDescent="0.2">
      <c r="A41" s="315" t="str">
        <f t="shared" si="0"/>
        <v>Viljandi Huvikool</v>
      </c>
      <c r="B41" s="321"/>
      <c r="C41" s="321"/>
      <c r="D41" s="329" t="s">
        <v>854</v>
      </c>
      <c r="E41" s="330" t="s">
        <v>411</v>
      </c>
      <c r="F41" s="337">
        <f t="shared" ref="F41:J41" si="18">SUM(F42:F43)</f>
        <v>75</v>
      </c>
      <c r="G41" s="337">
        <v>34.200000000000003</v>
      </c>
      <c r="H41" s="337">
        <f>SUM(H42:H43)</f>
        <v>94</v>
      </c>
      <c r="I41" s="337">
        <f>SUM(I42:I43)</f>
        <v>0</v>
      </c>
      <c r="J41" s="337">
        <f t="shared" si="18"/>
        <v>0</v>
      </c>
      <c r="K41" s="337">
        <f t="shared" si="9"/>
        <v>0</v>
      </c>
      <c r="L41" s="332"/>
    </row>
    <row r="42" spans="1:12" x14ac:dyDescent="0.2">
      <c r="A42" s="315" t="str">
        <f t="shared" si="0"/>
        <v>Viljandi Huvikool</v>
      </c>
      <c r="B42" s="321" t="str">
        <f t="shared" si="4"/>
        <v>55</v>
      </c>
      <c r="C42" s="321" t="str">
        <f t="shared" si="5"/>
        <v>5503</v>
      </c>
      <c r="D42" s="333" t="s">
        <v>412</v>
      </c>
      <c r="E42" s="334" t="s">
        <v>413</v>
      </c>
      <c r="F42" s="324">
        <v>75</v>
      </c>
      <c r="G42" s="324">
        <v>34.200000000000003</v>
      </c>
      <c r="H42" s="324">
        <v>94</v>
      </c>
      <c r="I42" s="324">
        <v>0</v>
      </c>
      <c r="J42" s="324"/>
      <c r="K42" s="324">
        <f t="shared" si="9"/>
        <v>0</v>
      </c>
      <c r="L42" s="335"/>
    </row>
    <row r="43" spans="1:12" x14ac:dyDescent="0.2">
      <c r="A43" s="315" t="str">
        <f t="shared" si="0"/>
        <v>Viljandi Huvikool</v>
      </c>
      <c r="B43" s="321" t="str">
        <f t="shared" si="4"/>
        <v>55</v>
      </c>
      <c r="C43" s="321" t="str">
        <f t="shared" si="5"/>
        <v>5503</v>
      </c>
      <c r="D43" s="333" t="s">
        <v>414</v>
      </c>
      <c r="E43" s="334" t="s">
        <v>415</v>
      </c>
      <c r="F43" s="324">
        <v>0</v>
      </c>
      <c r="G43" s="324">
        <v>0</v>
      </c>
      <c r="H43" s="324">
        <v>0</v>
      </c>
      <c r="I43" s="324">
        <v>0</v>
      </c>
      <c r="J43" s="324"/>
      <c r="K43" s="324">
        <f t="shared" si="9"/>
        <v>0</v>
      </c>
      <c r="L43" s="335"/>
    </row>
    <row r="44" spans="1:12" x14ac:dyDescent="0.2">
      <c r="A44" s="315" t="str">
        <f t="shared" si="0"/>
        <v>Viljandi Huvikool</v>
      </c>
      <c r="B44" s="321"/>
      <c r="C44" s="321"/>
      <c r="D44" s="329" t="s">
        <v>855</v>
      </c>
      <c r="E44" s="330" t="s">
        <v>417</v>
      </c>
      <c r="F44" s="337">
        <f t="shared" ref="F44:J44" si="19">SUM(F45:F47)</f>
        <v>1239.97</v>
      </c>
      <c r="G44" s="337">
        <f t="shared" si="19"/>
        <v>1297.79</v>
      </c>
      <c r="H44" s="337">
        <f t="shared" si="19"/>
        <v>1250</v>
      </c>
      <c r="I44" s="337">
        <f t="shared" si="19"/>
        <v>1350.7199999999998</v>
      </c>
      <c r="J44" s="337">
        <f t="shared" si="19"/>
        <v>0</v>
      </c>
      <c r="K44" s="337">
        <f t="shared" si="9"/>
        <v>1350.7199999999998</v>
      </c>
      <c r="L44" s="332"/>
    </row>
    <row r="45" spans="1:12" x14ac:dyDescent="0.2">
      <c r="A45" s="315" t="str">
        <f t="shared" si="0"/>
        <v>Viljandi Huvikool</v>
      </c>
      <c r="B45" s="321" t="str">
        <f t="shared" si="4"/>
        <v>55</v>
      </c>
      <c r="C45" s="321" t="str">
        <f t="shared" si="5"/>
        <v>5504</v>
      </c>
      <c r="D45" s="333" t="s">
        <v>418</v>
      </c>
      <c r="E45" s="334" t="s">
        <v>419</v>
      </c>
      <c r="F45" s="324">
        <v>1172.75</v>
      </c>
      <c r="G45" s="324">
        <v>1215.5999999999999</v>
      </c>
      <c r="H45" s="324">
        <v>1250</v>
      </c>
      <c r="I45" s="324">
        <v>1350.7199999999998</v>
      </c>
      <c r="J45" s="324"/>
      <c r="K45" s="324">
        <f t="shared" si="9"/>
        <v>1350.7199999999998</v>
      </c>
      <c r="L45" s="335"/>
    </row>
    <row r="46" spans="1:12" x14ac:dyDescent="0.2">
      <c r="A46" s="315" t="str">
        <f t="shared" si="0"/>
        <v>Viljandi Huvikool</v>
      </c>
      <c r="B46" s="321" t="str">
        <f t="shared" si="4"/>
        <v>55</v>
      </c>
      <c r="C46" s="321" t="str">
        <f t="shared" si="5"/>
        <v>5504</v>
      </c>
      <c r="D46" s="333" t="s">
        <v>420</v>
      </c>
      <c r="E46" s="334" t="s">
        <v>421</v>
      </c>
      <c r="F46" s="324">
        <v>0</v>
      </c>
      <c r="G46" s="324">
        <v>0</v>
      </c>
      <c r="H46" s="324">
        <v>0</v>
      </c>
      <c r="I46" s="324">
        <v>0</v>
      </c>
      <c r="J46" s="324"/>
      <c r="K46" s="324">
        <f t="shared" si="9"/>
        <v>0</v>
      </c>
      <c r="L46" s="335"/>
    </row>
    <row r="47" spans="1:12" x14ac:dyDescent="0.2">
      <c r="A47" s="315" t="str">
        <f t="shared" si="0"/>
        <v>Viljandi Huvikool</v>
      </c>
      <c r="B47" s="321" t="str">
        <f t="shared" si="4"/>
        <v>55</v>
      </c>
      <c r="C47" s="321" t="str">
        <f t="shared" si="5"/>
        <v>5504</v>
      </c>
      <c r="D47" s="333" t="s">
        <v>422</v>
      </c>
      <c r="E47" s="334" t="s">
        <v>423</v>
      </c>
      <c r="F47" s="324">
        <v>67.22</v>
      </c>
      <c r="G47" s="324">
        <v>82.19</v>
      </c>
      <c r="H47" s="324">
        <v>0</v>
      </c>
      <c r="I47" s="324">
        <v>0</v>
      </c>
      <c r="J47" s="324"/>
      <c r="K47" s="324">
        <f t="shared" si="9"/>
        <v>0</v>
      </c>
      <c r="L47" s="335"/>
    </row>
    <row r="48" spans="1:12" x14ac:dyDescent="0.2">
      <c r="A48" s="315" t="str">
        <f t="shared" si="0"/>
        <v>Viljandi Huvikool</v>
      </c>
      <c r="B48" s="321"/>
      <c r="C48" s="321"/>
      <c r="D48" s="329" t="s">
        <v>856</v>
      </c>
      <c r="E48" s="330" t="s">
        <v>425</v>
      </c>
      <c r="F48" s="337">
        <f>SUM(F49:F58)</f>
        <v>16165.69</v>
      </c>
      <c r="G48" s="337">
        <f t="shared" ref="G48:I48" si="20">SUM(G49:G58)</f>
        <v>20711.899999999998</v>
      </c>
      <c r="H48" s="337">
        <f t="shared" si="20"/>
        <v>27660.530000000002</v>
      </c>
      <c r="I48" s="337">
        <f t="shared" si="20"/>
        <v>27574.11825</v>
      </c>
      <c r="J48" s="337">
        <f>SUM(J50:J58)</f>
        <v>0</v>
      </c>
      <c r="K48" s="337">
        <f t="shared" si="9"/>
        <v>27574.11825</v>
      </c>
      <c r="L48" s="332"/>
    </row>
    <row r="49" spans="1:12" x14ac:dyDescent="0.2">
      <c r="A49" s="315" t="str">
        <f t="shared" si="0"/>
        <v>Viljandi Huvikool</v>
      </c>
      <c r="B49" s="321" t="str">
        <f t="shared" si="4"/>
        <v>55</v>
      </c>
      <c r="C49" s="321" t="str">
        <f t="shared" si="5"/>
        <v>5511</v>
      </c>
      <c r="D49" s="338" t="s">
        <v>253</v>
      </c>
      <c r="E49" s="339" t="s">
        <v>254</v>
      </c>
      <c r="F49" s="324">
        <v>341.7</v>
      </c>
      <c r="G49" s="324">
        <v>139.19999999999999</v>
      </c>
      <c r="H49" s="324">
        <v>1595</v>
      </c>
      <c r="I49" s="324">
        <v>1602.9749999999999</v>
      </c>
      <c r="J49" s="324"/>
      <c r="K49" s="324">
        <f t="shared" si="9"/>
        <v>1602.9749999999999</v>
      </c>
      <c r="L49" s="340"/>
    </row>
    <row r="50" spans="1:12" x14ac:dyDescent="0.2">
      <c r="A50" s="315" t="str">
        <f t="shared" si="0"/>
        <v>Viljandi Huvikool</v>
      </c>
      <c r="B50" s="321" t="str">
        <f t="shared" si="4"/>
        <v>55</v>
      </c>
      <c r="C50" s="321" t="str">
        <f t="shared" si="5"/>
        <v>5511</v>
      </c>
      <c r="D50" s="333" t="s">
        <v>426</v>
      </c>
      <c r="E50" s="334" t="s">
        <v>427</v>
      </c>
      <c r="F50" s="324">
        <v>6317.0700000000015</v>
      </c>
      <c r="G50" s="324">
        <v>7193.72</v>
      </c>
      <c r="H50" s="324">
        <v>7027.6900000000005</v>
      </c>
      <c r="I50" s="324">
        <v>7027.6900000000005</v>
      </c>
      <c r="J50" s="324"/>
      <c r="K50" s="324">
        <f t="shared" si="9"/>
        <v>7027.6900000000005</v>
      </c>
      <c r="L50" s="335"/>
    </row>
    <row r="51" spans="1:12" x14ac:dyDescent="0.2">
      <c r="A51" s="315" t="str">
        <f t="shared" si="0"/>
        <v>Viljandi Huvikool</v>
      </c>
      <c r="B51" s="321" t="str">
        <f t="shared" si="4"/>
        <v>55</v>
      </c>
      <c r="C51" s="321" t="str">
        <f t="shared" si="5"/>
        <v>5511</v>
      </c>
      <c r="D51" s="333" t="s">
        <v>428</v>
      </c>
      <c r="E51" s="334" t="s">
        <v>2</v>
      </c>
      <c r="F51" s="324">
        <v>3340.5699999999997</v>
      </c>
      <c r="G51" s="324">
        <v>6402.81</v>
      </c>
      <c r="H51" s="324">
        <v>11600</v>
      </c>
      <c r="I51" s="324">
        <v>11948</v>
      </c>
      <c r="J51" s="324"/>
      <c r="K51" s="324">
        <f t="shared" si="9"/>
        <v>11948</v>
      </c>
      <c r="L51" s="335"/>
    </row>
    <row r="52" spans="1:12" x14ac:dyDescent="0.2">
      <c r="A52" s="315" t="str">
        <f t="shared" si="0"/>
        <v>Viljandi Huvikool</v>
      </c>
      <c r="B52" s="321" t="str">
        <f t="shared" si="4"/>
        <v>55</v>
      </c>
      <c r="C52" s="321" t="str">
        <f t="shared" si="5"/>
        <v>5511</v>
      </c>
      <c r="D52" s="333" t="s">
        <v>3</v>
      </c>
      <c r="E52" s="334" t="s">
        <v>4</v>
      </c>
      <c r="F52" s="324">
        <v>324.73</v>
      </c>
      <c r="G52" s="324">
        <v>381.16</v>
      </c>
      <c r="H52" s="324">
        <v>665.68000000000006</v>
      </c>
      <c r="I52" s="324">
        <v>631.14</v>
      </c>
      <c r="J52" s="324"/>
      <c r="K52" s="324">
        <f t="shared" si="9"/>
        <v>631.14</v>
      </c>
      <c r="L52" s="335"/>
    </row>
    <row r="53" spans="1:12" x14ac:dyDescent="0.2">
      <c r="A53" s="315" t="str">
        <f t="shared" si="0"/>
        <v>Viljandi Huvikool</v>
      </c>
      <c r="B53" s="321" t="str">
        <f t="shared" si="4"/>
        <v>55</v>
      </c>
      <c r="C53" s="321" t="str">
        <f t="shared" si="5"/>
        <v>5511</v>
      </c>
      <c r="D53" s="333" t="s">
        <v>5</v>
      </c>
      <c r="E53" s="334" t="s">
        <v>6</v>
      </c>
      <c r="F53" s="324">
        <v>666.5</v>
      </c>
      <c r="G53" s="324">
        <v>671.04</v>
      </c>
      <c r="H53" s="324">
        <v>666</v>
      </c>
      <c r="I53" s="324">
        <v>367.47825</v>
      </c>
      <c r="J53" s="324"/>
      <c r="K53" s="324">
        <f t="shared" si="9"/>
        <v>367.47825</v>
      </c>
      <c r="L53" s="335"/>
    </row>
    <row r="54" spans="1:12" x14ac:dyDescent="0.2">
      <c r="A54" s="315" t="str">
        <f t="shared" si="0"/>
        <v>Viljandi Huvikool</v>
      </c>
      <c r="B54" s="321" t="str">
        <f t="shared" si="4"/>
        <v>55</v>
      </c>
      <c r="C54" s="321" t="str">
        <f t="shared" si="5"/>
        <v>5511</v>
      </c>
      <c r="D54" s="333" t="s">
        <v>7</v>
      </c>
      <c r="E54" s="334" t="s">
        <v>8</v>
      </c>
      <c r="F54" s="324">
        <v>1192.32</v>
      </c>
      <c r="G54" s="324">
        <v>1604.64</v>
      </c>
      <c r="H54" s="324">
        <v>1715</v>
      </c>
      <c r="I54" s="324">
        <v>1723.5749999999998</v>
      </c>
      <c r="J54" s="324"/>
      <c r="K54" s="324">
        <f t="shared" si="9"/>
        <v>1723.5749999999998</v>
      </c>
      <c r="L54" s="335"/>
    </row>
    <row r="55" spans="1:12" x14ac:dyDescent="0.2">
      <c r="A55" s="315" t="str">
        <f t="shared" si="0"/>
        <v>Viljandi Huvikool</v>
      </c>
      <c r="B55" s="321" t="str">
        <f t="shared" si="4"/>
        <v>55</v>
      </c>
      <c r="C55" s="321" t="str">
        <f t="shared" si="5"/>
        <v>5511</v>
      </c>
      <c r="D55" s="333" t="s">
        <v>9</v>
      </c>
      <c r="E55" s="334" t="s">
        <v>10</v>
      </c>
      <c r="F55" s="324">
        <v>1672.92</v>
      </c>
      <c r="G55" s="324">
        <v>3714.24</v>
      </c>
      <c r="H55" s="324">
        <v>2568</v>
      </c>
      <c r="I55" s="324">
        <v>3770.7599999999998</v>
      </c>
      <c r="J55" s="324"/>
      <c r="K55" s="324">
        <f t="shared" si="9"/>
        <v>3770.7599999999998</v>
      </c>
      <c r="L55" s="335"/>
    </row>
    <row r="56" spans="1:12" x14ac:dyDescent="0.2">
      <c r="A56" s="315" t="str">
        <f t="shared" si="0"/>
        <v>Viljandi Huvikool</v>
      </c>
      <c r="B56" s="321" t="str">
        <f t="shared" si="4"/>
        <v>55</v>
      </c>
      <c r="C56" s="321" t="str">
        <f t="shared" si="5"/>
        <v>5511</v>
      </c>
      <c r="D56" s="333" t="s">
        <v>11</v>
      </c>
      <c r="E56" s="334" t="s">
        <v>12</v>
      </c>
      <c r="F56" s="324">
        <v>0</v>
      </c>
      <c r="G56" s="324">
        <v>0</v>
      </c>
      <c r="H56" s="324">
        <v>0</v>
      </c>
      <c r="I56" s="324">
        <v>0</v>
      </c>
      <c r="J56" s="324"/>
      <c r="K56" s="324">
        <f t="shared" si="9"/>
        <v>0</v>
      </c>
      <c r="L56" s="335"/>
    </row>
    <row r="57" spans="1:12" x14ac:dyDescent="0.2">
      <c r="A57" s="315" t="str">
        <f t="shared" si="0"/>
        <v>Viljandi Huvikool</v>
      </c>
      <c r="B57" s="321" t="str">
        <f t="shared" si="4"/>
        <v>55</v>
      </c>
      <c r="C57" s="321" t="str">
        <f t="shared" si="5"/>
        <v>5511</v>
      </c>
      <c r="D57" s="333" t="s">
        <v>13</v>
      </c>
      <c r="E57" s="334" t="s">
        <v>14</v>
      </c>
      <c r="F57" s="324">
        <v>488.94</v>
      </c>
      <c r="G57" s="324">
        <v>430.6</v>
      </c>
      <c r="H57" s="324">
        <v>938</v>
      </c>
      <c r="I57" s="324">
        <v>301.49999999999994</v>
      </c>
      <c r="J57" s="324"/>
      <c r="K57" s="324">
        <f t="shared" si="9"/>
        <v>301.49999999999994</v>
      </c>
      <c r="L57" s="335"/>
    </row>
    <row r="58" spans="1:12" x14ac:dyDescent="0.2">
      <c r="A58" s="315" t="str">
        <f t="shared" si="0"/>
        <v>Viljandi Huvikool</v>
      </c>
      <c r="B58" s="321" t="str">
        <f t="shared" si="4"/>
        <v>55</v>
      </c>
      <c r="C58" s="321" t="str">
        <f t="shared" si="5"/>
        <v>5511</v>
      </c>
      <c r="D58" s="333" t="s">
        <v>15</v>
      </c>
      <c r="E58" s="334" t="s">
        <v>16</v>
      </c>
      <c r="F58" s="324">
        <v>1820.94</v>
      </c>
      <c r="G58" s="324">
        <v>174.49</v>
      </c>
      <c r="H58" s="324">
        <v>885.16000000000008</v>
      </c>
      <c r="I58" s="324">
        <v>200.99999999999997</v>
      </c>
      <c r="J58" s="324"/>
      <c r="K58" s="324">
        <f t="shared" si="9"/>
        <v>200.99999999999997</v>
      </c>
      <c r="L58" s="335"/>
    </row>
    <row r="59" spans="1:12" x14ac:dyDescent="0.2">
      <c r="A59" s="315" t="str">
        <f t="shared" si="0"/>
        <v>Viljandi Huvikool</v>
      </c>
      <c r="B59" s="321"/>
      <c r="C59" s="321"/>
      <c r="D59" s="329" t="s">
        <v>857</v>
      </c>
      <c r="E59" s="330" t="s">
        <v>18</v>
      </c>
      <c r="F59" s="337">
        <f>SUM(F60:F64)</f>
        <v>0</v>
      </c>
      <c r="G59" s="337">
        <f t="shared" ref="G59:I59" si="21">SUM(G60:G64)</f>
        <v>0</v>
      </c>
      <c r="H59" s="337">
        <f t="shared" si="21"/>
        <v>0</v>
      </c>
      <c r="I59" s="337">
        <f t="shared" si="21"/>
        <v>0</v>
      </c>
      <c r="J59" s="337">
        <f t="shared" ref="J59" si="22">SUM(J61:J64)</f>
        <v>0</v>
      </c>
      <c r="K59" s="337">
        <f t="shared" si="9"/>
        <v>0</v>
      </c>
      <c r="L59" s="332"/>
    </row>
    <row r="60" spans="1:12" x14ac:dyDescent="0.2">
      <c r="A60" s="315"/>
      <c r="B60" s="321"/>
      <c r="C60" s="321"/>
      <c r="D60" s="333" t="s">
        <v>1629</v>
      </c>
      <c r="E60" s="334" t="s">
        <v>427</v>
      </c>
      <c r="F60" s="324">
        <v>0</v>
      </c>
      <c r="G60" s="324">
        <v>0</v>
      </c>
      <c r="H60" s="324">
        <v>0</v>
      </c>
      <c r="I60" s="324">
        <v>0</v>
      </c>
      <c r="J60" s="324"/>
      <c r="K60" s="324">
        <f t="shared" si="9"/>
        <v>0</v>
      </c>
      <c r="L60" s="335"/>
    </row>
    <row r="61" spans="1:12" x14ac:dyDescent="0.2">
      <c r="A61" s="315" t="str">
        <f t="shared" si="0"/>
        <v>Viljandi Huvikool</v>
      </c>
      <c r="B61" s="321" t="str">
        <f t="shared" si="4"/>
        <v>55</v>
      </c>
      <c r="C61" s="321" t="str">
        <f t="shared" si="5"/>
        <v>5512</v>
      </c>
      <c r="D61" s="333" t="s">
        <v>19</v>
      </c>
      <c r="E61" s="334" t="s">
        <v>6</v>
      </c>
      <c r="F61" s="324">
        <v>0</v>
      </c>
      <c r="G61" s="324">
        <v>0</v>
      </c>
      <c r="H61" s="324">
        <v>0</v>
      </c>
      <c r="I61" s="324">
        <v>0</v>
      </c>
      <c r="J61" s="324"/>
      <c r="K61" s="324">
        <f t="shared" si="9"/>
        <v>0</v>
      </c>
      <c r="L61" s="335"/>
    </row>
    <row r="62" spans="1:12" x14ac:dyDescent="0.2">
      <c r="A62" s="315" t="str">
        <f t="shared" si="0"/>
        <v>Viljandi Huvikool</v>
      </c>
      <c r="B62" s="321" t="str">
        <f t="shared" si="4"/>
        <v>55</v>
      </c>
      <c r="C62" s="321" t="str">
        <f t="shared" si="5"/>
        <v>5512</v>
      </c>
      <c r="D62" s="333" t="s">
        <v>20</v>
      </c>
      <c r="E62" s="334" t="s">
        <v>8</v>
      </c>
      <c r="F62" s="324">
        <v>0</v>
      </c>
      <c r="G62" s="324">
        <v>0</v>
      </c>
      <c r="H62" s="324">
        <v>0</v>
      </c>
      <c r="I62" s="324">
        <v>0</v>
      </c>
      <c r="J62" s="324"/>
      <c r="K62" s="324">
        <f t="shared" si="9"/>
        <v>0</v>
      </c>
      <c r="L62" s="335"/>
    </row>
    <row r="63" spans="1:12" x14ac:dyDescent="0.2">
      <c r="A63" s="315" t="str">
        <f t="shared" si="0"/>
        <v>Viljandi Huvikool</v>
      </c>
      <c r="B63" s="321" t="str">
        <f t="shared" si="4"/>
        <v>55</v>
      </c>
      <c r="C63" s="321" t="str">
        <f t="shared" si="5"/>
        <v>5512</v>
      </c>
      <c r="D63" s="333" t="s">
        <v>21</v>
      </c>
      <c r="E63" s="334" t="s">
        <v>10</v>
      </c>
      <c r="F63" s="324">
        <v>0</v>
      </c>
      <c r="G63" s="324">
        <v>0</v>
      </c>
      <c r="H63" s="324">
        <v>0</v>
      </c>
      <c r="I63" s="324">
        <v>0</v>
      </c>
      <c r="J63" s="324"/>
      <c r="K63" s="324">
        <f t="shared" si="9"/>
        <v>0</v>
      </c>
      <c r="L63" s="335"/>
    </row>
    <row r="64" spans="1:12" x14ac:dyDescent="0.2">
      <c r="A64" s="315" t="str">
        <f t="shared" si="0"/>
        <v>Viljandi Huvikool</v>
      </c>
      <c r="B64" s="321" t="str">
        <f t="shared" si="4"/>
        <v>55</v>
      </c>
      <c r="C64" s="321" t="str">
        <f t="shared" si="5"/>
        <v>5512</v>
      </c>
      <c r="D64" s="333" t="s">
        <v>22</v>
      </c>
      <c r="E64" s="334" t="s">
        <v>16</v>
      </c>
      <c r="F64" s="324">
        <v>0</v>
      </c>
      <c r="G64" s="324">
        <v>0</v>
      </c>
      <c r="H64" s="324">
        <v>0</v>
      </c>
      <c r="I64" s="324">
        <v>0</v>
      </c>
      <c r="J64" s="324"/>
      <c r="K64" s="324">
        <f t="shared" si="9"/>
        <v>0</v>
      </c>
      <c r="L64" s="335"/>
    </row>
    <row r="65" spans="1:12" x14ac:dyDescent="0.2">
      <c r="A65" s="315" t="str">
        <f t="shared" si="0"/>
        <v>Viljandi Huvikool</v>
      </c>
      <c r="B65" s="321"/>
      <c r="C65" s="321"/>
      <c r="D65" s="329" t="s">
        <v>858</v>
      </c>
      <c r="E65" s="330" t="s">
        <v>24</v>
      </c>
      <c r="F65" s="337">
        <f t="shared" ref="F65:J65" si="23">SUM(F66:F71)</f>
        <v>1515.3</v>
      </c>
      <c r="G65" s="337">
        <f t="shared" si="23"/>
        <v>1580</v>
      </c>
      <c r="H65" s="337">
        <f t="shared" si="23"/>
        <v>1451</v>
      </c>
      <c r="I65" s="337">
        <f t="shared" si="23"/>
        <v>1458.2549999999999</v>
      </c>
      <c r="J65" s="337">
        <f t="shared" si="23"/>
        <v>0</v>
      </c>
      <c r="K65" s="337">
        <f t="shared" si="9"/>
        <v>1458.2549999999999</v>
      </c>
      <c r="L65" s="332"/>
    </row>
    <row r="66" spans="1:12" x14ac:dyDescent="0.2">
      <c r="A66" s="315" t="str">
        <f t="shared" si="0"/>
        <v>Viljandi Huvikool</v>
      </c>
      <c r="B66" s="321" t="str">
        <f t="shared" si="4"/>
        <v>55</v>
      </c>
      <c r="C66" s="321" t="str">
        <f t="shared" si="5"/>
        <v>5513</v>
      </c>
      <c r="D66" s="333" t="s">
        <v>25</v>
      </c>
      <c r="E66" s="334" t="s">
        <v>26</v>
      </c>
      <c r="F66" s="324">
        <v>0</v>
      </c>
      <c r="G66" s="324">
        <v>0</v>
      </c>
      <c r="H66" s="324">
        <v>0</v>
      </c>
      <c r="I66" s="324">
        <v>0</v>
      </c>
      <c r="J66" s="324"/>
      <c r="K66" s="324">
        <f t="shared" si="9"/>
        <v>0</v>
      </c>
      <c r="L66" s="335"/>
    </row>
    <row r="67" spans="1:12" x14ac:dyDescent="0.2">
      <c r="A67" s="315" t="str">
        <f t="shared" si="0"/>
        <v>Viljandi Huvikool</v>
      </c>
      <c r="B67" s="321" t="str">
        <f t="shared" si="4"/>
        <v>55</v>
      </c>
      <c r="C67" s="321" t="str">
        <f t="shared" si="5"/>
        <v>5513</v>
      </c>
      <c r="D67" s="333" t="s">
        <v>27</v>
      </c>
      <c r="E67" s="334" t="s">
        <v>28</v>
      </c>
      <c r="F67" s="324">
        <v>0</v>
      </c>
      <c r="G67" s="324">
        <v>0</v>
      </c>
      <c r="H67" s="324">
        <v>0</v>
      </c>
      <c r="I67" s="324">
        <v>0</v>
      </c>
      <c r="J67" s="324"/>
      <c r="K67" s="324">
        <f t="shared" si="9"/>
        <v>0</v>
      </c>
      <c r="L67" s="335"/>
    </row>
    <row r="68" spans="1:12" x14ac:dyDescent="0.2">
      <c r="A68" s="315" t="str">
        <f t="shared" si="0"/>
        <v>Viljandi Huvikool</v>
      </c>
      <c r="B68" s="321" t="str">
        <f t="shared" si="4"/>
        <v>55</v>
      </c>
      <c r="C68" s="321" t="str">
        <f t="shared" si="5"/>
        <v>5513</v>
      </c>
      <c r="D68" s="333" t="s">
        <v>29</v>
      </c>
      <c r="E68" s="334" t="s">
        <v>12</v>
      </c>
      <c r="F68" s="324">
        <v>0</v>
      </c>
      <c r="G68" s="324">
        <v>0</v>
      </c>
      <c r="H68" s="324">
        <v>0</v>
      </c>
      <c r="I68" s="324">
        <v>0</v>
      </c>
      <c r="J68" s="324"/>
      <c r="K68" s="324">
        <f t="shared" si="9"/>
        <v>0</v>
      </c>
      <c r="L68" s="335"/>
    </row>
    <row r="69" spans="1:12" x14ac:dyDescent="0.2">
      <c r="A69" s="315" t="str">
        <f t="shared" si="0"/>
        <v>Viljandi Huvikool</v>
      </c>
      <c r="B69" s="321" t="str">
        <f t="shared" si="4"/>
        <v>55</v>
      </c>
      <c r="C69" s="321" t="str">
        <f t="shared" si="5"/>
        <v>5513</v>
      </c>
      <c r="D69" s="333" t="s">
        <v>30</v>
      </c>
      <c r="E69" s="334" t="s">
        <v>14</v>
      </c>
      <c r="F69" s="324">
        <v>0</v>
      </c>
      <c r="G69" s="324">
        <v>0</v>
      </c>
      <c r="H69" s="324">
        <v>0</v>
      </c>
      <c r="I69" s="324">
        <v>0</v>
      </c>
      <c r="J69" s="324"/>
      <c r="K69" s="324">
        <f t="shared" si="9"/>
        <v>0</v>
      </c>
      <c r="L69" s="335"/>
    </row>
    <row r="70" spans="1:12" x14ac:dyDescent="0.2">
      <c r="A70" s="315" t="str">
        <f t="shared" si="0"/>
        <v>Viljandi Huvikool</v>
      </c>
      <c r="B70" s="321" t="str">
        <f t="shared" si="4"/>
        <v>55</v>
      </c>
      <c r="C70" s="321" t="str">
        <f t="shared" si="5"/>
        <v>5513</v>
      </c>
      <c r="D70" s="333" t="s">
        <v>31</v>
      </c>
      <c r="E70" s="334" t="s">
        <v>799</v>
      </c>
      <c r="F70" s="324">
        <v>1515.3</v>
      </c>
      <c r="G70" s="324">
        <v>1580</v>
      </c>
      <c r="H70" s="324">
        <v>1451</v>
      </c>
      <c r="I70" s="324">
        <v>1458.2549999999999</v>
      </c>
      <c r="J70" s="324"/>
      <c r="K70" s="324">
        <f t="shared" si="9"/>
        <v>1458.2549999999999</v>
      </c>
      <c r="L70" s="335"/>
    </row>
    <row r="71" spans="1:12" x14ac:dyDescent="0.2">
      <c r="A71" s="315" t="str">
        <f t="shared" si="0"/>
        <v>Viljandi Huvikool</v>
      </c>
      <c r="B71" s="321" t="str">
        <f t="shared" si="4"/>
        <v>55</v>
      </c>
      <c r="C71" s="321" t="str">
        <f t="shared" si="5"/>
        <v>5513</v>
      </c>
      <c r="D71" s="333" t="s">
        <v>33</v>
      </c>
      <c r="E71" s="334" t="s">
        <v>34</v>
      </c>
      <c r="F71" s="324">
        <v>0</v>
      </c>
      <c r="G71" s="324">
        <v>0</v>
      </c>
      <c r="H71" s="324">
        <v>0</v>
      </c>
      <c r="I71" s="324">
        <v>0</v>
      </c>
      <c r="J71" s="324"/>
      <c r="K71" s="324">
        <f t="shared" si="9"/>
        <v>0</v>
      </c>
      <c r="L71" s="335"/>
    </row>
    <row r="72" spans="1:12" x14ac:dyDescent="0.2">
      <c r="A72" s="315" t="str">
        <f t="shared" si="0"/>
        <v>Viljandi Huvikool</v>
      </c>
      <c r="B72" s="321"/>
      <c r="C72" s="321"/>
      <c r="D72" s="329" t="s">
        <v>859</v>
      </c>
      <c r="E72" s="330" t="s">
        <v>36</v>
      </c>
      <c r="F72" s="337">
        <f t="shared" ref="F72:J72" si="24">SUM(F73:F78)</f>
        <v>511.89000000000004</v>
      </c>
      <c r="G72" s="337">
        <f t="shared" si="24"/>
        <v>635.34</v>
      </c>
      <c r="H72" s="337">
        <f t="shared" si="24"/>
        <v>646</v>
      </c>
      <c r="I72" s="337">
        <f t="shared" si="24"/>
        <v>649.23</v>
      </c>
      <c r="J72" s="337">
        <f t="shared" si="24"/>
        <v>0</v>
      </c>
      <c r="K72" s="337">
        <f t="shared" si="9"/>
        <v>649.23</v>
      </c>
      <c r="L72" s="332"/>
    </row>
    <row r="73" spans="1:12" x14ac:dyDescent="0.2">
      <c r="A73" s="315" t="str">
        <f t="shared" si="0"/>
        <v>Viljandi Huvikool</v>
      </c>
      <c r="B73" s="321" t="str">
        <f t="shared" si="4"/>
        <v>55</v>
      </c>
      <c r="C73" s="321" t="str">
        <f t="shared" si="5"/>
        <v>5514</v>
      </c>
      <c r="D73" s="333" t="s">
        <v>37</v>
      </c>
      <c r="E73" s="334" t="s">
        <v>38</v>
      </c>
      <c r="F73" s="324">
        <v>0</v>
      </c>
      <c r="G73" s="324">
        <v>24.93</v>
      </c>
      <c r="H73" s="324">
        <v>0</v>
      </c>
      <c r="I73" s="324">
        <v>0</v>
      </c>
      <c r="J73" s="324"/>
      <c r="K73" s="324">
        <f t="shared" si="9"/>
        <v>0</v>
      </c>
      <c r="L73" s="335"/>
    </row>
    <row r="74" spans="1:12" x14ac:dyDescent="0.2">
      <c r="A74" s="315" t="str">
        <f t="shared" si="0"/>
        <v>Viljandi Huvikool</v>
      </c>
      <c r="B74" s="321" t="str">
        <f t="shared" si="4"/>
        <v>55</v>
      </c>
      <c r="C74" s="321" t="str">
        <f t="shared" si="5"/>
        <v>5514</v>
      </c>
      <c r="D74" s="333" t="s">
        <v>39</v>
      </c>
      <c r="E74" s="334" t="s">
        <v>40</v>
      </c>
      <c r="F74" s="324">
        <v>165.28</v>
      </c>
      <c r="G74" s="324">
        <v>25</v>
      </c>
      <c r="H74" s="324">
        <v>96</v>
      </c>
      <c r="I74" s="324">
        <v>96.47999999999999</v>
      </c>
      <c r="J74" s="324"/>
      <c r="K74" s="324">
        <f t="shared" si="9"/>
        <v>96.47999999999999</v>
      </c>
      <c r="L74" s="335"/>
    </row>
    <row r="75" spans="1:12" x14ac:dyDescent="0.2">
      <c r="A75" s="315" t="str">
        <f t="shared" si="0"/>
        <v>Viljandi Huvikool</v>
      </c>
      <c r="B75" s="321" t="str">
        <f t="shared" si="4"/>
        <v>55</v>
      </c>
      <c r="C75" s="321" t="str">
        <f t="shared" si="5"/>
        <v>5514</v>
      </c>
      <c r="D75" s="333" t="s">
        <v>41</v>
      </c>
      <c r="E75" s="334" t="s">
        <v>42</v>
      </c>
      <c r="F75" s="324">
        <v>158.30000000000001</v>
      </c>
      <c r="G75" s="324">
        <v>91.84</v>
      </c>
      <c r="H75" s="324">
        <v>14</v>
      </c>
      <c r="I75" s="324">
        <v>14.069999999999999</v>
      </c>
      <c r="J75" s="324"/>
      <c r="K75" s="324">
        <f t="shared" si="9"/>
        <v>14.069999999999999</v>
      </c>
      <c r="L75" s="335"/>
    </row>
    <row r="76" spans="1:12" s="303" customFormat="1" x14ac:dyDescent="0.2">
      <c r="A76" s="315" t="str">
        <f t="shared" ref="A76:A152" si="25">+$E$1</f>
        <v>Viljandi Huvikool</v>
      </c>
      <c r="B76" s="321" t="str">
        <f t="shared" si="4"/>
        <v>55</v>
      </c>
      <c r="C76" s="321" t="str">
        <f t="shared" si="5"/>
        <v>5514</v>
      </c>
      <c r="D76" s="341" t="s">
        <v>43</v>
      </c>
      <c r="E76" s="342" t="s">
        <v>44</v>
      </c>
      <c r="F76" s="324">
        <v>188.31</v>
      </c>
      <c r="G76" s="324">
        <v>493.57</v>
      </c>
      <c r="H76" s="324">
        <v>495</v>
      </c>
      <c r="I76" s="324">
        <v>497.47499999999997</v>
      </c>
      <c r="J76" s="324"/>
      <c r="K76" s="324">
        <f t="shared" si="9"/>
        <v>497.47499999999997</v>
      </c>
      <c r="L76" s="343"/>
    </row>
    <row r="77" spans="1:12" x14ac:dyDescent="0.2">
      <c r="A77" s="315" t="str">
        <f t="shared" si="25"/>
        <v>Viljandi Huvikool</v>
      </c>
      <c r="B77" s="321" t="str">
        <f t="shared" ref="B77:B150" si="26">LEFT(D77,2)</f>
        <v>55</v>
      </c>
      <c r="C77" s="321" t="str">
        <f t="shared" ref="C77:C150" si="27">LEFT(D77,4)</f>
        <v>5514</v>
      </c>
      <c r="D77" s="333" t="s">
        <v>45</v>
      </c>
      <c r="E77" s="334" t="s">
        <v>46</v>
      </c>
      <c r="F77" s="324">
        <v>0</v>
      </c>
      <c r="G77" s="324">
        <v>0</v>
      </c>
      <c r="H77" s="324">
        <v>41</v>
      </c>
      <c r="I77" s="324">
        <v>41.204999999999998</v>
      </c>
      <c r="J77" s="324"/>
      <c r="K77" s="324">
        <f t="shared" ref="K77:K113" si="28">SUM(I77:J77)</f>
        <v>41.204999999999998</v>
      </c>
      <c r="L77" s="335"/>
    </row>
    <row r="78" spans="1:12" x14ac:dyDescent="0.2">
      <c r="A78" s="315" t="str">
        <f t="shared" si="25"/>
        <v>Viljandi Huvikool</v>
      </c>
      <c r="B78" s="321" t="str">
        <f t="shared" si="26"/>
        <v>55</v>
      </c>
      <c r="C78" s="321" t="str">
        <f t="shared" si="27"/>
        <v>5514</v>
      </c>
      <c r="D78" s="333" t="s">
        <v>47</v>
      </c>
      <c r="E78" s="334" t="s">
        <v>48</v>
      </c>
      <c r="F78" s="324">
        <v>0</v>
      </c>
      <c r="G78" s="324">
        <v>0</v>
      </c>
      <c r="H78" s="324">
        <v>0</v>
      </c>
      <c r="I78" s="324">
        <v>0</v>
      </c>
      <c r="J78" s="324"/>
      <c r="K78" s="324">
        <f t="shared" si="28"/>
        <v>0</v>
      </c>
      <c r="L78" s="335"/>
    </row>
    <row r="79" spans="1:12" x14ac:dyDescent="0.2">
      <c r="A79" s="315" t="str">
        <f t="shared" si="25"/>
        <v>Viljandi Huvikool</v>
      </c>
      <c r="B79" s="321"/>
      <c r="C79" s="321"/>
      <c r="D79" s="329" t="s">
        <v>860</v>
      </c>
      <c r="E79" s="330" t="s">
        <v>50</v>
      </c>
      <c r="F79" s="337">
        <f t="shared" ref="F79:J79" si="29">SUM(F80:F85)</f>
        <v>399.9</v>
      </c>
      <c r="G79" s="337">
        <v>1912.4700000000003</v>
      </c>
      <c r="H79" s="337">
        <f>SUM(H80:H85)</f>
        <v>400</v>
      </c>
      <c r="I79" s="337">
        <f>SUM(I80:I85)</f>
        <v>401.99999999999994</v>
      </c>
      <c r="J79" s="337">
        <f t="shared" si="29"/>
        <v>0</v>
      </c>
      <c r="K79" s="337">
        <f t="shared" si="28"/>
        <v>401.99999999999994</v>
      </c>
      <c r="L79" s="332"/>
    </row>
    <row r="80" spans="1:12" x14ac:dyDescent="0.2">
      <c r="A80" s="315" t="str">
        <f t="shared" si="25"/>
        <v>Viljandi Huvikool</v>
      </c>
      <c r="B80" s="321" t="str">
        <f t="shared" si="26"/>
        <v>55</v>
      </c>
      <c r="C80" s="321" t="str">
        <f t="shared" si="27"/>
        <v>5515</v>
      </c>
      <c r="D80" s="333" t="s">
        <v>51</v>
      </c>
      <c r="E80" s="334" t="s">
        <v>52</v>
      </c>
      <c r="F80" s="324">
        <v>0</v>
      </c>
      <c r="G80" s="324">
        <v>473.94</v>
      </c>
      <c r="H80" s="324">
        <v>0</v>
      </c>
      <c r="I80" s="324">
        <v>0</v>
      </c>
      <c r="J80" s="324"/>
      <c r="K80" s="324">
        <f t="shared" si="28"/>
        <v>0</v>
      </c>
      <c r="L80" s="335"/>
    </row>
    <row r="81" spans="1:12" x14ac:dyDescent="0.2">
      <c r="A81" s="315" t="str">
        <f t="shared" si="25"/>
        <v>Viljandi Huvikool</v>
      </c>
      <c r="B81" s="321" t="str">
        <f t="shared" si="26"/>
        <v>55</v>
      </c>
      <c r="C81" s="321" t="str">
        <f t="shared" si="27"/>
        <v>5515</v>
      </c>
      <c r="D81" s="333" t="s">
        <v>53</v>
      </c>
      <c r="E81" s="334" t="s">
        <v>54</v>
      </c>
      <c r="F81" s="324">
        <v>0</v>
      </c>
      <c r="G81" s="324">
        <v>1315.38</v>
      </c>
      <c r="H81" s="324">
        <v>0</v>
      </c>
      <c r="I81" s="324">
        <v>0</v>
      </c>
      <c r="J81" s="324"/>
      <c r="K81" s="324">
        <f t="shared" si="28"/>
        <v>0</v>
      </c>
      <c r="L81" s="335"/>
    </row>
    <row r="82" spans="1:12" x14ac:dyDescent="0.2">
      <c r="A82" s="315" t="str">
        <f t="shared" si="25"/>
        <v>Viljandi Huvikool</v>
      </c>
      <c r="B82" s="321" t="str">
        <f t="shared" si="26"/>
        <v>55</v>
      </c>
      <c r="C82" s="321" t="str">
        <f t="shared" si="27"/>
        <v>5515</v>
      </c>
      <c r="D82" s="333" t="s">
        <v>70</v>
      </c>
      <c r="E82" s="334" t="s">
        <v>71</v>
      </c>
      <c r="F82" s="324">
        <v>399.9</v>
      </c>
      <c r="G82" s="324">
        <v>123.15</v>
      </c>
      <c r="H82" s="324">
        <v>400</v>
      </c>
      <c r="I82" s="324">
        <v>401.99999999999994</v>
      </c>
      <c r="J82" s="324"/>
      <c r="K82" s="324">
        <f t="shared" si="28"/>
        <v>401.99999999999994</v>
      </c>
      <c r="L82" s="335"/>
    </row>
    <row r="83" spans="1:12" x14ac:dyDescent="0.2">
      <c r="A83" s="315" t="str">
        <f t="shared" si="25"/>
        <v>Viljandi Huvikool</v>
      </c>
      <c r="B83" s="321" t="str">
        <f t="shared" si="26"/>
        <v>55</v>
      </c>
      <c r="C83" s="321" t="str">
        <f t="shared" si="27"/>
        <v>5515</v>
      </c>
      <c r="D83" s="333" t="s">
        <v>72</v>
      </c>
      <c r="E83" s="334" t="s">
        <v>73</v>
      </c>
      <c r="F83" s="324">
        <v>0</v>
      </c>
      <c r="G83" s="324">
        <v>0</v>
      </c>
      <c r="H83" s="324">
        <v>0</v>
      </c>
      <c r="I83" s="324">
        <v>0</v>
      </c>
      <c r="J83" s="324"/>
      <c r="K83" s="324">
        <f t="shared" si="28"/>
        <v>0</v>
      </c>
      <c r="L83" s="335"/>
    </row>
    <row r="84" spans="1:12" x14ac:dyDescent="0.2">
      <c r="A84" s="315" t="str">
        <f t="shared" si="25"/>
        <v>Viljandi Huvikool</v>
      </c>
      <c r="B84" s="321" t="str">
        <f t="shared" si="26"/>
        <v>55</v>
      </c>
      <c r="C84" s="321" t="str">
        <f t="shared" si="27"/>
        <v>5515</v>
      </c>
      <c r="D84" s="333" t="s">
        <v>74</v>
      </c>
      <c r="E84" s="334" t="s">
        <v>75</v>
      </c>
      <c r="F84" s="324">
        <v>0</v>
      </c>
      <c r="G84" s="324">
        <v>0</v>
      </c>
      <c r="H84" s="324">
        <v>0</v>
      </c>
      <c r="I84" s="324">
        <v>0</v>
      </c>
      <c r="J84" s="324"/>
      <c r="K84" s="324">
        <f t="shared" si="28"/>
        <v>0</v>
      </c>
      <c r="L84" s="335"/>
    </row>
    <row r="85" spans="1:12" x14ac:dyDescent="0.2">
      <c r="A85" s="315" t="str">
        <f t="shared" si="25"/>
        <v>Viljandi Huvikool</v>
      </c>
      <c r="B85" s="321" t="str">
        <f t="shared" si="26"/>
        <v>55</v>
      </c>
      <c r="C85" s="321" t="str">
        <f t="shared" si="27"/>
        <v>5515</v>
      </c>
      <c r="D85" s="333" t="s">
        <v>76</v>
      </c>
      <c r="E85" s="334" t="s">
        <v>77</v>
      </c>
      <c r="F85" s="324">
        <v>0</v>
      </c>
      <c r="G85" s="324">
        <v>0</v>
      </c>
      <c r="H85" s="324">
        <v>0</v>
      </c>
      <c r="I85" s="324">
        <v>0</v>
      </c>
      <c r="J85" s="324"/>
      <c r="K85" s="324">
        <f t="shared" si="28"/>
        <v>0</v>
      </c>
      <c r="L85" s="335"/>
    </row>
    <row r="86" spans="1:12" x14ac:dyDescent="0.2">
      <c r="A86" s="315" t="str">
        <f t="shared" si="25"/>
        <v>Viljandi Huvikool</v>
      </c>
      <c r="B86" s="321" t="str">
        <f t="shared" si="26"/>
        <v>55</v>
      </c>
      <c r="C86" s="321" t="str">
        <f t="shared" si="27"/>
        <v>5516</v>
      </c>
      <c r="D86" s="322" t="s">
        <v>78</v>
      </c>
      <c r="E86" s="344" t="s">
        <v>79</v>
      </c>
      <c r="F86" s="345">
        <v>0</v>
      </c>
      <c r="G86" s="324">
        <v>0</v>
      </c>
      <c r="H86" s="324">
        <v>0</v>
      </c>
      <c r="I86" s="324">
        <v>0</v>
      </c>
      <c r="J86" s="345"/>
      <c r="K86" s="324">
        <f t="shared" si="28"/>
        <v>0</v>
      </c>
      <c r="L86" s="325"/>
    </row>
    <row r="87" spans="1:12" x14ac:dyDescent="0.2">
      <c r="A87" s="315" t="str">
        <f t="shared" si="25"/>
        <v>Viljandi Huvikool</v>
      </c>
      <c r="B87" s="321" t="str">
        <f t="shared" si="26"/>
        <v>55</v>
      </c>
      <c r="C87" s="321" t="str">
        <f t="shared" si="27"/>
        <v>5521</v>
      </c>
      <c r="D87" s="322" t="s">
        <v>80</v>
      </c>
      <c r="E87" s="323" t="s">
        <v>81</v>
      </c>
      <c r="F87" s="345">
        <v>0</v>
      </c>
      <c r="G87" s="324">
        <v>0</v>
      </c>
      <c r="H87" s="324">
        <v>0</v>
      </c>
      <c r="I87" s="324">
        <v>0</v>
      </c>
      <c r="J87" s="345"/>
      <c r="K87" s="324">
        <f t="shared" si="28"/>
        <v>0</v>
      </c>
      <c r="L87" s="325"/>
    </row>
    <row r="88" spans="1:12" x14ac:dyDescent="0.2">
      <c r="A88" s="315" t="str">
        <f t="shared" si="25"/>
        <v>Viljandi Huvikool</v>
      </c>
      <c r="B88" s="321"/>
      <c r="C88" s="321"/>
      <c r="D88" s="329" t="s">
        <v>861</v>
      </c>
      <c r="E88" s="330" t="s">
        <v>83</v>
      </c>
      <c r="F88" s="337">
        <f t="shared" ref="F88:J88" si="30">SUM(F89:F91)</f>
        <v>349.34000000000003</v>
      </c>
      <c r="G88" s="337">
        <f t="shared" si="30"/>
        <v>267.43</v>
      </c>
      <c r="H88" s="337">
        <f t="shared" si="30"/>
        <v>398</v>
      </c>
      <c r="I88" s="337">
        <f t="shared" si="30"/>
        <v>701.07794999999999</v>
      </c>
      <c r="J88" s="337">
        <f t="shared" si="30"/>
        <v>0</v>
      </c>
      <c r="K88" s="337">
        <f t="shared" si="28"/>
        <v>701.07794999999999</v>
      </c>
      <c r="L88" s="332"/>
    </row>
    <row r="89" spans="1:12" x14ac:dyDescent="0.2">
      <c r="A89" s="315" t="str">
        <f t="shared" si="25"/>
        <v>Viljandi Huvikool</v>
      </c>
      <c r="B89" s="321" t="str">
        <f t="shared" si="26"/>
        <v>55</v>
      </c>
      <c r="C89" s="321" t="str">
        <f t="shared" si="27"/>
        <v>5522</v>
      </c>
      <c r="D89" s="333" t="s">
        <v>84</v>
      </c>
      <c r="E89" s="334" t="s">
        <v>85</v>
      </c>
      <c r="F89" s="324">
        <v>326.62</v>
      </c>
      <c r="G89" s="324">
        <v>250.47</v>
      </c>
      <c r="H89" s="324">
        <v>373</v>
      </c>
      <c r="I89" s="324">
        <v>675.95294999999999</v>
      </c>
      <c r="J89" s="324"/>
      <c r="K89" s="324">
        <f t="shared" si="28"/>
        <v>675.95294999999999</v>
      </c>
      <c r="L89" s="335"/>
    </row>
    <row r="90" spans="1:12" x14ac:dyDescent="0.2">
      <c r="A90" s="315" t="str">
        <f t="shared" si="25"/>
        <v>Viljandi Huvikool</v>
      </c>
      <c r="B90" s="321" t="str">
        <f t="shared" si="26"/>
        <v>55</v>
      </c>
      <c r="C90" s="321" t="str">
        <f t="shared" si="27"/>
        <v>5522</v>
      </c>
      <c r="D90" s="333" t="s">
        <v>86</v>
      </c>
      <c r="E90" s="334" t="s">
        <v>87</v>
      </c>
      <c r="F90" s="324">
        <v>22.72</v>
      </c>
      <c r="G90" s="324">
        <v>16.96</v>
      </c>
      <c r="H90" s="324">
        <v>25</v>
      </c>
      <c r="I90" s="324">
        <v>25.124999999999996</v>
      </c>
      <c r="J90" s="324"/>
      <c r="K90" s="324">
        <f t="shared" si="28"/>
        <v>25.124999999999996</v>
      </c>
      <c r="L90" s="335"/>
    </row>
    <row r="91" spans="1:12" x14ac:dyDescent="0.2">
      <c r="A91" s="315" t="str">
        <f t="shared" si="25"/>
        <v>Viljandi Huvikool</v>
      </c>
      <c r="B91" s="321" t="str">
        <f t="shared" si="26"/>
        <v>55</v>
      </c>
      <c r="C91" s="321" t="str">
        <f t="shared" si="27"/>
        <v>5522</v>
      </c>
      <c r="D91" s="333" t="s">
        <v>88</v>
      </c>
      <c r="E91" s="334" t="s">
        <v>89</v>
      </c>
      <c r="F91" s="324">
        <v>0</v>
      </c>
      <c r="G91" s="324">
        <v>0</v>
      </c>
      <c r="H91" s="324">
        <v>0</v>
      </c>
      <c r="I91" s="324">
        <v>0</v>
      </c>
      <c r="J91" s="324"/>
      <c r="K91" s="324">
        <f t="shared" si="28"/>
        <v>0</v>
      </c>
      <c r="L91" s="335"/>
    </row>
    <row r="92" spans="1:12" x14ac:dyDescent="0.2">
      <c r="A92" s="315" t="str">
        <f t="shared" si="25"/>
        <v>Viljandi Huvikool</v>
      </c>
      <c r="B92" s="321" t="str">
        <f t="shared" si="26"/>
        <v>55</v>
      </c>
      <c r="C92" s="321" t="str">
        <f t="shared" si="27"/>
        <v>5523</v>
      </c>
      <c r="D92" s="322" t="s">
        <v>90</v>
      </c>
      <c r="E92" s="323" t="s">
        <v>91</v>
      </c>
      <c r="F92" s="324">
        <v>0</v>
      </c>
      <c r="G92" s="324">
        <v>0</v>
      </c>
      <c r="H92" s="324">
        <v>0</v>
      </c>
      <c r="I92" s="324">
        <v>0</v>
      </c>
      <c r="J92" s="324"/>
      <c r="K92" s="324">
        <f t="shared" si="28"/>
        <v>0</v>
      </c>
      <c r="L92" s="325"/>
    </row>
    <row r="93" spans="1:12" x14ac:dyDescent="0.2">
      <c r="A93" s="315" t="str">
        <f t="shared" si="25"/>
        <v>Viljandi Huvikool</v>
      </c>
      <c r="B93" s="321"/>
      <c r="C93" s="321"/>
      <c r="D93" s="329" t="s">
        <v>862</v>
      </c>
      <c r="E93" s="330" t="s">
        <v>93</v>
      </c>
      <c r="F93" s="337">
        <f>SUM(F94:F98)</f>
        <v>15340.14</v>
      </c>
      <c r="G93" s="337">
        <f t="shared" ref="G93:I93" si="31">SUM(G94:G98)</f>
        <v>16720.189999999999</v>
      </c>
      <c r="H93" s="337">
        <f t="shared" si="31"/>
        <v>10020</v>
      </c>
      <c r="I93" s="337">
        <f t="shared" si="31"/>
        <v>10070.1</v>
      </c>
      <c r="J93" s="337">
        <f>SUM(J94:J98)</f>
        <v>0</v>
      </c>
      <c r="K93" s="337">
        <f t="shared" si="28"/>
        <v>10070.1</v>
      </c>
      <c r="L93" s="332"/>
    </row>
    <row r="94" spans="1:12" x14ac:dyDescent="0.2">
      <c r="A94" s="315" t="str">
        <f t="shared" si="25"/>
        <v>Viljandi Huvikool</v>
      </c>
      <c r="B94" s="321" t="str">
        <f t="shared" si="26"/>
        <v>55</v>
      </c>
      <c r="C94" s="321" t="str">
        <f t="shared" si="27"/>
        <v>5524</v>
      </c>
      <c r="D94" s="333" t="s">
        <v>94</v>
      </c>
      <c r="E94" s="334" t="s">
        <v>95</v>
      </c>
      <c r="F94" s="324">
        <v>0</v>
      </c>
      <c r="G94" s="324">
        <v>0</v>
      </c>
      <c r="H94" s="324">
        <v>0</v>
      </c>
      <c r="I94" s="324">
        <v>0</v>
      </c>
      <c r="J94" s="324"/>
      <c r="K94" s="324">
        <f t="shared" si="28"/>
        <v>0</v>
      </c>
      <c r="L94" s="335"/>
    </row>
    <row r="95" spans="1:12" x14ac:dyDescent="0.2">
      <c r="A95" s="315" t="str">
        <f t="shared" si="25"/>
        <v>Viljandi Huvikool</v>
      </c>
      <c r="B95" s="321" t="str">
        <f t="shared" si="26"/>
        <v>55</v>
      </c>
      <c r="C95" s="321" t="str">
        <f t="shared" si="27"/>
        <v>5524</v>
      </c>
      <c r="D95" s="333" t="s">
        <v>96</v>
      </c>
      <c r="E95" s="334" t="s">
        <v>97</v>
      </c>
      <c r="F95" s="324">
        <v>0</v>
      </c>
      <c r="G95" s="324">
        <v>0</v>
      </c>
      <c r="H95" s="324">
        <v>0</v>
      </c>
      <c r="I95" s="324">
        <v>0</v>
      </c>
      <c r="J95" s="324"/>
      <c r="K95" s="324">
        <f t="shared" si="28"/>
        <v>0</v>
      </c>
      <c r="L95" s="335"/>
    </row>
    <row r="96" spans="1:12" x14ac:dyDescent="0.2">
      <c r="A96" s="315" t="str">
        <f t="shared" si="25"/>
        <v>Viljandi Huvikool</v>
      </c>
      <c r="B96" s="321" t="str">
        <f t="shared" si="26"/>
        <v>55</v>
      </c>
      <c r="C96" s="321" t="str">
        <f t="shared" si="27"/>
        <v>5524</v>
      </c>
      <c r="D96" s="333" t="s">
        <v>98</v>
      </c>
      <c r="E96" s="334" t="s">
        <v>99</v>
      </c>
      <c r="F96" s="324">
        <v>13794.09</v>
      </c>
      <c r="G96" s="324">
        <v>15402.39</v>
      </c>
      <c r="H96" s="324">
        <v>9573</v>
      </c>
      <c r="I96" s="324">
        <v>9620.8649999999998</v>
      </c>
      <c r="J96" s="324"/>
      <c r="K96" s="324">
        <f t="shared" si="28"/>
        <v>9620.8649999999998</v>
      </c>
      <c r="L96" s="335"/>
    </row>
    <row r="97" spans="1:12" x14ac:dyDescent="0.2">
      <c r="A97" s="315" t="str">
        <f t="shared" si="25"/>
        <v>Viljandi Huvikool</v>
      </c>
      <c r="B97" s="321" t="str">
        <f t="shared" si="26"/>
        <v>55</v>
      </c>
      <c r="C97" s="321" t="str">
        <f t="shared" si="27"/>
        <v>5524</v>
      </c>
      <c r="D97" s="333" t="s">
        <v>100</v>
      </c>
      <c r="E97" s="334" t="s">
        <v>101</v>
      </c>
      <c r="F97" s="324">
        <v>1546.0500000000002</v>
      </c>
      <c r="G97" s="324">
        <v>1317.8</v>
      </c>
      <c r="H97" s="324">
        <v>447</v>
      </c>
      <c r="I97" s="324">
        <v>449.23499999999996</v>
      </c>
      <c r="J97" s="324"/>
      <c r="K97" s="324">
        <f t="shared" si="28"/>
        <v>449.23499999999996</v>
      </c>
      <c r="L97" s="335"/>
    </row>
    <row r="98" spans="1:12" x14ac:dyDescent="0.2">
      <c r="A98" s="315" t="str">
        <f t="shared" si="25"/>
        <v>Viljandi Huvikool</v>
      </c>
      <c r="B98" s="321" t="str">
        <f t="shared" si="26"/>
        <v>55</v>
      </c>
      <c r="C98" s="321" t="str">
        <f t="shared" si="27"/>
        <v>5524</v>
      </c>
      <c r="D98" s="333" t="s">
        <v>102</v>
      </c>
      <c r="E98" s="334" t="s">
        <v>103</v>
      </c>
      <c r="F98" s="324">
        <v>0</v>
      </c>
      <c r="G98" s="324">
        <v>0</v>
      </c>
      <c r="H98" s="324">
        <v>0</v>
      </c>
      <c r="I98" s="324">
        <v>0</v>
      </c>
      <c r="J98" s="324"/>
      <c r="K98" s="324">
        <f t="shared" si="28"/>
        <v>0</v>
      </c>
      <c r="L98" s="335"/>
    </row>
    <row r="99" spans="1:12" x14ac:dyDescent="0.2">
      <c r="A99" s="315" t="str">
        <f t="shared" si="25"/>
        <v>Viljandi Huvikool</v>
      </c>
      <c r="B99" s="321" t="str">
        <f t="shared" si="26"/>
        <v>55</v>
      </c>
      <c r="C99" s="321" t="str">
        <f t="shared" si="27"/>
        <v>5525</v>
      </c>
      <c r="D99" s="322" t="s">
        <v>104</v>
      </c>
      <c r="E99" s="323" t="s">
        <v>844</v>
      </c>
      <c r="F99" s="345">
        <v>11985.730000000001</v>
      </c>
      <c r="G99" s="345">
        <v>18308.28</v>
      </c>
      <c r="H99" s="345">
        <v>16698</v>
      </c>
      <c r="I99" s="345">
        <v>16850.834999999999</v>
      </c>
      <c r="J99" s="345"/>
      <c r="K99" s="345">
        <f t="shared" si="28"/>
        <v>16850.834999999999</v>
      </c>
      <c r="L99" s="576"/>
    </row>
    <row r="100" spans="1:12" x14ac:dyDescent="0.2">
      <c r="A100" s="315"/>
      <c r="B100" s="321"/>
      <c r="C100" s="321"/>
      <c r="D100" s="329" t="s">
        <v>259</v>
      </c>
      <c r="E100" s="330" t="s">
        <v>1616</v>
      </c>
      <c r="F100" s="337">
        <f>SUM(F101:F102)</f>
        <v>0</v>
      </c>
      <c r="G100" s="337">
        <f t="shared" ref="G100:I100" si="32">SUM(G101:G102)</f>
        <v>0</v>
      </c>
      <c r="H100" s="337">
        <f t="shared" si="32"/>
        <v>0</v>
      </c>
      <c r="I100" s="337">
        <f t="shared" si="32"/>
        <v>0</v>
      </c>
      <c r="J100" s="337">
        <f>SUM(J101:J102)</f>
        <v>0</v>
      </c>
      <c r="K100" s="337">
        <f t="shared" ref="K100" si="33">SUM(K101:K102)</f>
        <v>0</v>
      </c>
      <c r="L100" s="576"/>
    </row>
    <row r="101" spans="1:12" x14ac:dyDescent="0.2">
      <c r="A101" s="315" t="str">
        <f t="shared" si="25"/>
        <v>Viljandi Huvikool</v>
      </c>
      <c r="B101" s="321" t="str">
        <f t="shared" si="26"/>
        <v>55</v>
      </c>
      <c r="C101" s="321" t="str">
        <f t="shared" si="27"/>
        <v>5526</v>
      </c>
      <c r="D101" s="627" t="s">
        <v>106</v>
      </c>
      <c r="E101" s="336" t="s">
        <v>107</v>
      </c>
      <c r="F101" s="324">
        <v>0</v>
      </c>
      <c r="G101" s="324">
        <v>0</v>
      </c>
      <c r="H101" s="324">
        <v>0</v>
      </c>
      <c r="I101" s="324">
        <v>0</v>
      </c>
      <c r="J101" s="324"/>
      <c r="K101" s="324">
        <f t="shared" si="28"/>
        <v>0</v>
      </c>
      <c r="L101" s="576"/>
    </row>
    <row r="102" spans="1:12" x14ac:dyDescent="0.2">
      <c r="A102" s="315"/>
      <c r="B102" s="321"/>
      <c r="C102" s="321"/>
      <c r="D102" s="627" t="s">
        <v>1617</v>
      </c>
      <c r="E102" s="336" t="s">
        <v>1657</v>
      </c>
      <c r="F102" s="324">
        <v>0</v>
      </c>
      <c r="G102" s="324">
        <v>0</v>
      </c>
      <c r="H102" s="324">
        <v>0</v>
      </c>
      <c r="I102" s="324">
        <v>0</v>
      </c>
      <c r="J102" s="324"/>
      <c r="K102" s="324">
        <f t="shared" si="28"/>
        <v>0</v>
      </c>
      <c r="L102" s="576"/>
    </row>
    <row r="103" spans="1:12" x14ac:dyDescent="0.2">
      <c r="A103" s="315" t="str">
        <f t="shared" si="25"/>
        <v>Viljandi Huvikool</v>
      </c>
      <c r="B103" s="321" t="str">
        <f t="shared" si="26"/>
        <v>55</v>
      </c>
      <c r="C103" s="321" t="str">
        <f t="shared" si="27"/>
        <v>5539</v>
      </c>
      <c r="D103" s="322" t="s">
        <v>108</v>
      </c>
      <c r="E103" s="323" t="s">
        <v>845</v>
      </c>
      <c r="F103" s="345">
        <v>0</v>
      </c>
      <c r="G103" s="345">
        <v>0</v>
      </c>
      <c r="H103" s="345">
        <v>0</v>
      </c>
      <c r="I103" s="345">
        <v>0</v>
      </c>
      <c r="J103" s="345"/>
      <c r="K103" s="345">
        <f t="shared" si="28"/>
        <v>0</v>
      </c>
      <c r="L103" s="576"/>
    </row>
    <row r="104" spans="1:12" x14ac:dyDescent="0.2">
      <c r="A104" s="315" t="str">
        <f t="shared" si="25"/>
        <v>Viljandi Huvikool</v>
      </c>
      <c r="B104" s="321" t="str">
        <f t="shared" si="26"/>
        <v>55</v>
      </c>
      <c r="C104" s="321" t="str">
        <f t="shared" si="27"/>
        <v>5540</v>
      </c>
      <c r="D104" s="322" t="s">
        <v>110</v>
      </c>
      <c r="E104" s="323" t="s">
        <v>111</v>
      </c>
      <c r="F104" s="345">
        <v>0</v>
      </c>
      <c r="G104" s="345">
        <v>0</v>
      </c>
      <c r="H104" s="345">
        <v>0</v>
      </c>
      <c r="I104" s="345">
        <v>0</v>
      </c>
      <c r="J104" s="345"/>
      <c r="K104" s="345">
        <f t="shared" si="28"/>
        <v>0</v>
      </c>
      <c r="L104" s="576"/>
    </row>
    <row r="105" spans="1:12" ht="13.5" x14ac:dyDescent="0.25">
      <c r="A105" s="315" t="str">
        <f t="shared" si="25"/>
        <v>Viljandi Huvikool</v>
      </c>
      <c r="B105" s="321"/>
      <c r="C105" s="321"/>
      <c r="D105" s="326" t="s">
        <v>189</v>
      </c>
      <c r="E105" s="327" t="s">
        <v>188</v>
      </c>
      <c r="F105" s="319">
        <f>F106+F107</f>
        <v>0</v>
      </c>
      <c r="G105" s="319">
        <f t="shared" ref="G105:I105" si="34">G106+G107</f>
        <v>0</v>
      </c>
      <c r="H105" s="319">
        <f t="shared" si="34"/>
        <v>0</v>
      </c>
      <c r="I105" s="319">
        <f t="shared" si="34"/>
        <v>0</v>
      </c>
      <c r="J105" s="319">
        <f>J106+J107</f>
        <v>0</v>
      </c>
      <c r="K105" s="337">
        <f t="shared" si="28"/>
        <v>0</v>
      </c>
      <c r="L105" s="577"/>
    </row>
    <row r="106" spans="1:12" x14ac:dyDescent="0.2">
      <c r="A106" s="315" t="str">
        <f t="shared" si="25"/>
        <v>Viljandi Huvikool</v>
      </c>
      <c r="B106" s="321" t="str">
        <f t="shared" si="26"/>
        <v>60</v>
      </c>
      <c r="C106" s="321" t="str">
        <f t="shared" si="27"/>
        <v>6011</v>
      </c>
      <c r="D106" s="322" t="s">
        <v>112</v>
      </c>
      <c r="E106" s="323" t="s">
        <v>113</v>
      </c>
      <c r="F106" s="345">
        <v>0</v>
      </c>
      <c r="G106" s="324">
        <v>0</v>
      </c>
      <c r="H106" s="324">
        <v>0</v>
      </c>
      <c r="I106" s="324">
        <v>0</v>
      </c>
      <c r="J106" s="345"/>
      <c r="K106" s="324">
        <f t="shared" si="28"/>
        <v>0</v>
      </c>
      <c r="L106" s="576"/>
    </row>
    <row r="107" spans="1:12" x14ac:dyDescent="0.2">
      <c r="A107" s="315" t="str">
        <f t="shared" si="25"/>
        <v>Viljandi Huvikool</v>
      </c>
      <c r="B107" s="321" t="str">
        <f t="shared" si="26"/>
        <v>65</v>
      </c>
      <c r="C107" s="321" t="str">
        <f t="shared" si="27"/>
        <v>6502</v>
      </c>
      <c r="D107" s="322" t="s">
        <v>114</v>
      </c>
      <c r="E107" s="323" t="s">
        <v>115</v>
      </c>
      <c r="F107" s="345">
        <v>0</v>
      </c>
      <c r="G107" s="324">
        <v>0</v>
      </c>
      <c r="H107" s="324">
        <v>0</v>
      </c>
      <c r="I107" s="324">
        <v>0</v>
      </c>
      <c r="J107" s="345"/>
      <c r="K107" s="324">
        <f t="shared" si="28"/>
        <v>0</v>
      </c>
      <c r="L107" s="576"/>
    </row>
    <row r="108" spans="1:12" ht="13.5" x14ac:dyDescent="0.25">
      <c r="A108" s="315" t="str">
        <f t="shared" si="25"/>
        <v>Viljandi Huvikool</v>
      </c>
      <c r="B108" s="321"/>
      <c r="C108" s="321"/>
      <c r="D108" s="326" t="s">
        <v>181</v>
      </c>
      <c r="E108" s="346" t="s">
        <v>179</v>
      </c>
      <c r="F108" s="319">
        <f>F109+F110+F111</f>
        <v>0</v>
      </c>
      <c r="G108" s="319">
        <f t="shared" ref="G108:I108" si="35">G109+G110+G111</f>
        <v>0</v>
      </c>
      <c r="H108" s="319">
        <f t="shared" si="35"/>
        <v>0</v>
      </c>
      <c r="I108" s="319">
        <f t="shared" si="35"/>
        <v>0</v>
      </c>
      <c r="J108" s="319">
        <f>J109+J110+J111</f>
        <v>0</v>
      </c>
      <c r="K108" s="337">
        <f t="shared" si="28"/>
        <v>0</v>
      </c>
      <c r="L108" s="578"/>
    </row>
    <row r="109" spans="1:12" x14ac:dyDescent="0.2">
      <c r="A109" s="315" t="str">
        <f t="shared" si="25"/>
        <v>Viljandi Huvikool</v>
      </c>
      <c r="B109" s="321" t="str">
        <f t="shared" si="26"/>
        <v>15</v>
      </c>
      <c r="C109" s="321" t="str">
        <f t="shared" si="27"/>
        <v>1551</v>
      </c>
      <c r="D109" s="322" t="s">
        <v>116</v>
      </c>
      <c r="E109" s="323" t="s">
        <v>117</v>
      </c>
      <c r="F109" s="324">
        <v>0</v>
      </c>
      <c r="G109" s="324">
        <v>0</v>
      </c>
      <c r="H109" s="324">
        <v>0</v>
      </c>
      <c r="I109" s="324">
        <v>0</v>
      </c>
      <c r="J109" s="324"/>
      <c r="K109" s="324">
        <f t="shared" si="28"/>
        <v>0</v>
      </c>
      <c r="L109" s="576"/>
    </row>
    <row r="110" spans="1:12" x14ac:dyDescent="0.2">
      <c r="A110" s="315" t="str">
        <f t="shared" si="25"/>
        <v>Viljandi Huvikool</v>
      </c>
      <c r="B110" s="321" t="str">
        <f t="shared" si="26"/>
        <v>15</v>
      </c>
      <c r="C110" s="321" t="str">
        <f t="shared" si="27"/>
        <v>1554</v>
      </c>
      <c r="D110" s="322" t="s">
        <v>118</v>
      </c>
      <c r="E110" s="323" t="s">
        <v>119</v>
      </c>
      <c r="F110" s="324">
        <v>0</v>
      </c>
      <c r="G110" s="324">
        <v>0</v>
      </c>
      <c r="H110" s="324">
        <v>0</v>
      </c>
      <c r="I110" s="324">
        <v>0</v>
      </c>
      <c r="J110" s="324"/>
      <c r="K110" s="324">
        <f t="shared" si="28"/>
        <v>0</v>
      </c>
      <c r="L110" s="576"/>
    </row>
    <row r="111" spans="1:12" x14ac:dyDescent="0.2">
      <c r="A111" s="315" t="str">
        <f t="shared" si="25"/>
        <v>Viljandi Huvikool</v>
      </c>
      <c r="B111" s="321" t="str">
        <f t="shared" si="26"/>
        <v>15</v>
      </c>
      <c r="C111" s="321" t="str">
        <f t="shared" si="27"/>
        <v>1555</v>
      </c>
      <c r="D111" s="322" t="s">
        <v>120</v>
      </c>
      <c r="E111" s="323" t="s">
        <v>125</v>
      </c>
      <c r="F111" s="324">
        <v>0</v>
      </c>
      <c r="G111" s="324">
        <v>0</v>
      </c>
      <c r="H111" s="324">
        <v>0</v>
      </c>
      <c r="I111" s="324">
        <v>0</v>
      </c>
      <c r="J111" s="324"/>
      <c r="K111" s="324">
        <f t="shared" si="28"/>
        <v>0</v>
      </c>
      <c r="L111" s="576"/>
    </row>
    <row r="112" spans="1:12" ht="13.5" x14ac:dyDescent="0.25">
      <c r="A112" s="315" t="str">
        <f t="shared" si="25"/>
        <v>Viljandi Huvikool</v>
      </c>
      <c r="B112" s="321" t="str">
        <f t="shared" si="26"/>
        <v/>
      </c>
      <c r="C112" s="321" t="str">
        <f t="shared" si="27"/>
        <v/>
      </c>
      <c r="D112" s="347"/>
      <c r="E112" s="327" t="s">
        <v>182</v>
      </c>
      <c r="F112" s="319">
        <f>F113</f>
        <v>0</v>
      </c>
      <c r="G112" s="319">
        <f t="shared" ref="G112:I112" si="36">G113</f>
        <v>0</v>
      </c>
      <c r="H112" s="319">
        <f t="shared" si="36"/>
        <v>0</v>
      </c>
      <c r="I112" s="319">
        <f t="shared" si="36"/>
        <v>0</v>
      </c>
      <c r="J112" s="319">
        <f>J113</f>
        <v>0</v>
      </c>
      <c r="K112" s="337">
        <f t="shared" si="28"/>
        <v>0</v>
      </c>
      <c r="L112" s="577"/>
    </row>
    <row r="113" spans="1:12" x14ac:dyDescent="0.2">
      <c r="A113" s="315" t="str">
        <f t="shared" si="25"/>
        <v>Viljandi Huvikool</v>
      </c>
      <c r="B113" s="321" t="str">
        <f t="shared" si="26"/>
        <v>20</v>
      </c>
      <c r="C113" s="321" t="str">
        <f t="shared" si="27"/>
        <v>2082</v>
      </c>
      <c r="D113" s="322" t="s">
        <v>988</v>
      </c>
      <c r="E113" s="323" t="s">
        <v>127</v>
      </c>
      <c r="F113" s="324">
        <v>0</v>
      </c>
      <c r="G113" s="324">
        <v>0</v>
      </c>
      <c r="H113" s="324">
        <v>0</v>
      </c>
      <c r="I113" s="324">
        <v>0</v>
      </c>
      <c r="J113" s="324"/>
      <c r="K113" s="324">
        <f t="shared" si="28"/>
        <v>0</v>
      </c>
      <c r="L113" s="576"/>
    </row>
    <row r="114" spans="1:12" x14ac:dyDescent="0.2">
      <c r="A114" s="315" t="str">
        <f t="shared" si="25"/>
        <v>Viljandi Huvikool</v>
      </c>
      <c r="B114" s="321" t="str">
        <f t="shared" si="26"/>
        <v/>
      </c>
      <c r="C114" s="321" t="str">
        <f t="shared" si="27"/>
        <v/>
      </c>
      <c r="D114" s="348"/>
      <c r="E114" s="349" t="s">
        <v>128</v>
      </c>
      <c r="F114" s="350">
        <f>F4+F5+F6+F7+F8+F10+F17+F18+F19+F20+F21+F22+F26+F31+F41+F44+F48+F59+F65+F72+F79+F86+F87+F88+F92+F93+F99+F100+F103+F104+F106+F107+F108+F112</f>
        <v>161457.03</v>
      </c>
      <c r="G114" s="350">
        <f t="shared" ref="G114:I114" si="37">G4+G5+G6+G7+G8+G10+G17+G18+G19+G20+G21+G22+G26+G31+G41+G44+G48+G59+G65+G72+G79+G86+G87+G88+G92+G93+G99+G100+G103+G104+G106+G107+G108+G112</f>
        <v>190065.77999999997</v>
      </c>
      <c r="H114" s="350">
        <f t="shared" si="37"/>
        <v>200952.95</v>
      </c>
      <c r="I114" s="350">
        <f t="shared" si="37"/>
        <v>200136.6612</v>
      </c>
      <c r="J114" s="350">
        <f>J4+J10+J17+J18+J19+J20+J21+J22+J26+J31+J41+J44+J48+J59+J65+J72+J79+J86+J87+J88+J92+J93+J99+J101+J103+J104+J106+J107+J110+J111+J112</f>
        <v>0</v>
      </c>
      <c r="K114" s="350">
        <f t="shared" ref="K114:K152" si="38">+I114+J114</f>
        <v>200136.6612</v>
      </c>
      <c r="L114" s="351"/>
    </row>
    <row r="115" spans="1:12" x14ac:dyDescent="0.2">
      <c r="A115" s="315" t="str">
        <f t="shared" si="25"/>
        <v>Viljandi Huvikool</v>
      </c>
      <c r="B115" s="321" t="str">
        <f t="shared" si="26"/>
        <v/>
      </c>
      <c r="C115" s="321" t="str">
        <f t="shared" si="27"/>
        <v/>
      </c>
      <c r="D115" s="348"/>
      <c r="E115" s="349"/>
      <c r="F115" s="349"/>
      <c r="G115" s="349"/>
      <c r="H115" s="349"/>
      <c r="I115" s="349"/>
      <c r="J115" s="349"/>
      <c r="K115" s="349"/>
      <c r="L115" s="351"/>
    </row>
    <row r="116" spans="1:12" x14ac:dyDescent="0.2">
      <c r="A116" s="315" t="str">
        <f t="shared" si="25"/>
        <v>Viljandi Huvikool</v>
      </c>
      <c r="B116" s="321" t="str">
        <f t="shared" si="26"/>
        <v/>
      </c>
      <c r="C116" s="321" t="str">
        <f t="shared" si="27"/>
        <v/>
      </c>
      <c r="D116" s="348"/>
      <c r="E116" s="349"/>
      <c r="F116" s="349"/>
      <c r="G116" s="349"/>
      <c r="H116" s="349"/>
      <c r="I116" s="349"/>
      <c r="J116" s="349"/>
      <c r="K116" s="349"/>
      <c r="L116" s="351"/>
    </row>
    <row r="117" spans="1:12" x14ac:dyDescent="0.2">
      <c r="A117" s="315" t="str">
        <f t="shared" si="25"/>
        <v>Viljandi Huvikool</v>
      </c>
      <c r="B117" s="321" t="str">
        <f t="shared" si="26"/>
        <v/>
      </c>
      <c r="C117" s="321" t="str">
        <f t="shared" si="27"/>
        <v/>
      </c>
      <c r="D117" s="352"/>
      <c r="E117" s="330" t="s">
        <v>129</v>
      </c>
      <c r="F117" s="353">
        <f>F118+F144+F151</f>
        <v>36365.759999999995</v>
      </c>
      <c r="G117" s="353">
        <f t="shared" ref="G117:I117" si="39">G118+G144+G151</f>
        <v>44458.080000000002</v>
      </c>
      <c r="H117" s="353">
        <f t="shared" si="39"/>
        <v>34968</v>
      </c>
      <c r="I117" s="353">
        <f t="shared" si="39"/>
        <v>32965</v>
      </c>
      <c r="J117" s="353">
        <f>J118+J144+J151</f>
        <v>0</v>
      </c>
      <c r="K117" s="353">
        <f t="shared" si="38"/>
        <v>32965</v>
      </c>
      <c r="L117" s="332"/>
    </row>
    <row r="118" spans="1:12" x14ac:dyDescent="0.2">
      <c r="A118" s="315" t="str">
        <f t="shared" si="25"/>
        <v>Viljandi Huvikool</v>
      </c>
      <c r="B118" s="321"/>
      <c r="C118" s="321"/>
      <c r="D118" s="352" t="s">
        <v>156</v>
      </c>
      <c r="E118" s="354" t="s">
        <v>130</v>
      </c>
      <c r="F118" s="355">
        <f>SUM(F119:F143)</f>
        <v>30509.67</v>
      </c>
      <c r="G118" s="355">
        <f t="shared" ref="G118:I118" si="40">SUM(G119:G143)</f>
        <v>29675.079999999998</v>
      </c>
      <c r="H118" s="355">
        <f t="shared" si="40"/>
        <v>34968</v>
      </c>
      <c r="I118" s="355">
        <f t="shared" si="40"/>
        <v>32965</v>
      </c>
      <c r="J118" s="355">
        <f>SUM(J119:J143)</f>
        <v>0</v>
      </c>
      <c r="K118" s="355">
        <f t="shared" si="38"/>
        <v>32965</v>
      </c>
      <c r="L118" s="356"/>
    </row>
    <row r="119" spans="1:12" x14ac:dyDescent="0.2">
      <c r="A119" s="315" t="str">
        <f t="shared" si="25"/>
        <v>Viljandi Huvikool</v>
      </c>
      <c r="B119" s="321" t="str">
        <f t="shared" si="26"/>
        <v>32</v>
      </c>
      <c r="C119" s="321" t="str">
        <f t="shared" si="27"/>
        <v>3220</v>
      </c>
      <c r="D119" s="333" t="s">
        <v>1589</v>
      </c>
      <c r="E119" s="334" t="s">
        <v>166</v>
      </c>
      <c r="F119" s="324">
        <v>0</v>
      </c>
      <c r="G119" s="324">
        <v>0</v>
      </c>
      <c r="H119" s="324">
        <v>0</v>
      </c>
      <c r="I119" s="324">
        <v>0</v>
      </c>
      <c r="J119" s="324"/>
      <c r="K119" s="324">
        <f t="shared" si="38"/>
        <v>0</v>
      </c>
      <c r="L119" s="335"/>
    </row>
    <row r="120" spans="1:12" x14ac:dyDescent="0.2">
      <c r="A120" s="315" t="str">
        <f t="shared" si="25"/>
        <v>Viljandi Huvikool</v>
      </c>
      <c r="B120" s="321" t="str">
        <f t="shared" si="26"/>
        <v>32</v>
      </c>
      <c r="C120" s="321" t="str">
        <f t="shared" si="27"/>
        <v>3220</v>
      </c>
      <c r="D120" s="333" t="s">
        <v>1590</v>
      </c>
      <c r="E120" s="334" t="s">
        <v>838</v>
      </c>
      <c r="F120" s="324">
        <v>0</v>
      </c>
      <c r="G120" s="324">
        <v>0</v>
      </c>
      <c r="H120" s="324">
        <v>0</v>
      </c>
      <c r="I120" s="324">
        <v>0</v>
      </c>
      <c r="J120" s="324"/>
      <c r="K120" s="324">
        <f t="shared" si="38"/>
        <v>0</v>
      </c>
      <c r="L120" s="335"/>
    </row>
    <row r="121" spans="1:12" x14ac:dyDescent="0.2">
      <c r="A121" s="315" t="str">
        <f t="shared" si="25"/>
        <v>Viljandi Huvikool</v>
      </c>
      <c r="B121" s="321" t="str">
        <f t="shared" si="26"/>
        <v>32</v>
      </c>
      <c r="C121" s="321" t="str">
        <f t="shared" si="27"/>
        <v>3220</v>
      </c>
      <c r="D121" s="333" t="s">
        <v>1591</v>
      </c>
      <c r="E121" s="334" t="s">
        <v>839</v>
      </c>
      <c r="F121" s="324">
        <v>0</v>
      </c>
      <c r="G121" s="324">
        <v>0</v>
      </c>
      <c r="H121" s="324">
        <v>0</v>
      </c>
      <c r="I121" s="324">
        <v>0</v>
      </c>
      <c r="J121" s="324"/>
      <c r="K121" s="324">
        <f t="shared" si="38"/>
        <v>0</v>
      </c>
      <c r="L121" s="335"/>
    </row>
    <row r="122" spans="1:12" x14ac:dyDescent="0.2">
      <c r="A122" s="315" t="str">
        <f t="shared" si="25"/>
        <v>Viljandi Huvikool</v>
      </c>
      <c r="B122" s="321" t="str">
        <f t="shared" si="26"/>
        <v>32</v>
      </c>
      <c r="C122" s="321" t="str">
        <f t="shared" si="27"/>
        <v>3220</v>
      </c>
      <c r="D122" s="333" t="s">
        <v>1592</v>
      </c>
      <c r="E122" s="334" t="s">
        <v>840</v>
      </c>
      <c r="F122" s="324">
        <v>0</v>
      </c>
      <c r="G122" s="324">
        <v>0</v>
      </c>
      <c r="H122" s="324">
        <v>0</v>
      </c>
      <c r="I122" s="324">
        <v>0</v>
      </c>
      <c r="J122" s="324"/>
      <c r="K122" s="324">
        <f t="shared" si="38"/>
        <v>0</v>
      </c>
      <c r="L122" s="335"/>
    </row>
    <row r="123" spans="1:12" x14ac:dyDescent="0.2">
      <c r="A123" s="315" t="str">
        <f t="shared" si="25"/>
        <v>Viljandi Huvikool</v>
      </c>
      <c r="B123" s="321" t="str">
        <f t="shared" si="26"/>
        <v>32</v>
      </c>
      <c r="C123" s="321" t="str">
        <f t="shared" si="27"/>
        <v>3220</v>
      </c>
      <c r="D123" s="333" t="s">
        <v>1593</v>
      </c>
      <c r="E123" s="334" t="s">
        <v>841</v>
      </c>
      <c r="F123" s="324">
        <v>0</v>
      </c>
      <c r="G123" s="324">
        <v>0</v>
      </c>
      <c r="H123" s="324">
        <v>0</v>
      </c>
      <c r="I123" s="324">
        <v>0</v>
      </c>
      <c r="J123" s="324"/>
      <c r="K123" s="324">
        <f t="shared" si="38"/>
        <v>0</v>
      </c>
      <c r="L123" s="335"/>
    </row>
    <row r="124" spans="1:12" x14ac:dyDescent="0.2">
      <c r="A124" s="315" t="str">
        <f t="shared" si="25"/>
        <v>Viljandi Huvikool</v>
      </c>
      <c r="B124" s="321" t="str">
        <f t="shared" si="26"/>
        <v>32</v>
      </c>
      <c r="C124" s="321" t="str">
        <f t="shared" si="27"/>
        <v>3220</v>
      </c>
      <c r="D124" s="333" t="s">
        <v>1594</v>
      </c>
      <c r="E124" s="334" t="s">
        <v>842</v>
      </c>
      <c r="F124" s="324">
        <v>0</v>
      </c>
      <c r="G124" s="324">
        <v>0</v>
      </c>
      <c r="H124" s="324">
        <v>0</v>
      </c>
      <c r="I124" s="324">
        <v>0</v>
      </c>
      <c r="J124" s="324"/>
      <c r="K124" s="324">
        <f t="shared" si="38"/>
        <v>0</v>
      </c>
      <c r="L124" s="335"/>
    </row>
    <row r="125" spans="1:12" x14ac:dyDescent="0.2">
      <c r="A125" s="315" t="str">
        <f t="shared" si="25"/>
        <v>Viljandi Huvikool</v>
      </c>
      <c r="B125" s="321" t="str">
        <f t="shared" si="26"/>
        <v>32</v>
      </c>
      <c r="C125" s="321" t="str">
        <f t="shared" si="27"/>
        <v>3220</v>
      </c>
      <c r="D125" s="333" t="s">
        <v>1595</v>
      </c>
      <c r="E125" s="334" t="s">
        <v>843</v>
      </c>
      <c r="F125" s="324">
        <v>0</v>
      </c>
      <c r="G125" s="324">
        <v>0</v>
      </c>
      <c r="H125" s="324">
        <v>0</v>
      </c>
      <c r="I125" s="324">
        <v>0</v>
      </c>
      <c r="J125" s="324"/>
      <c r="K125" s="324">
        <f t="shared" si="38"/>
        <v>0</v>
      </c>
      <c r="L125" s="335"/>
    </row>
    <row r="126" spans="1:12" x14ac:dyDescent="0.2">
      <c r="A126" s="315" t="str">
        <f t="shared" si="25"/>
        <v>Viljandi Huvikool</v>
      </c>
      <c r="B126" s="321" t="str">
        <f t="shared" si="26"/>
        <v>32</v>
      </c>
      <c r="C126" s="321" t="str">
        <f t="shared" si="27"/>
        <v>3221</v>
      </c>
      <c r="D126" s="333" t="s">
        <v>1609</v>
      </c>
      <c r="E126" s="334" t="s">
        <v>969</v>
      </c>
      <c r="F126" s="324">
        <v>0</v>
      </c>
      <c r="G126" s="324">
        <v>0</v>
      </c>
      <c r="H126" s="324">
        <v>0</v>
      </c>
      <c r="I126" s="324">
        <v>0</v>
      </c>
      <c r="J126" s="324"/>
      <c r="K126" s="324">
        <f t="shared" si="38"/>
        <v>0</v>
      </c>
      <c r="L126" s="335"/>
    </row>
    <row r="127" spans="1:12" x14ac:dyDescent="0.2">
      <c r="A127" s="315" t="str">
        <f t="shared" si="25"/>
        <v>Viljandi Huvikool</v>
      </c>
      <c r="B127" s="321" t="str">
        <f t="shared" si="26"/>
        <v>32</v>
      </c>
      <c r="C127" s="321" t="str">
        <f t="shared" si="27"/>
        <v>3221</v>
      </c>
      <c r="D127" s="333" t="s">
        <v>1610</v>
      </c>
      <c r="E127" s="334" t="s">
        <v>970</v>
      </c>
      <c r="F127" s="324">
        <v>0</v>
      </c>
      <c r="G127" s="324">
        <v>0</v>
      </c>
      <c r="H127" s="324">
        <v>0</v>
      </c>
      <c r="I127" s="324">
        <v>0</v>
      </c>
      <c r="J127" s="324"/>
      <c r="K127" s="324">
        <f t="shared" si="38"/>
        <v>0</v>
      </c>
      <c r="L127" s="335"/>
    </row>
    <row r="128" spans="1:12" x14ac:dyDescent="0.2">
      <c r="A128" s="315" t="str">
        <f t="shared" si="25"/>
        <v>Viljandi Huvikool</v>
      </c>
      <c r="B128" s="321" t="str">
        <f t="shared" si="26"/>
        <v>32</v>
      </c>
      <c r="C128" s="321" t="str">
        <f t="shared" si="27"/>
        <v>3221</v>
      </c>
      <c r="D128" s="333" t="s">
        <v>1611</v>
      </c>
      <c r="E128" s="334" t="s">
        <v>971</v>
      </c>
      <c r="F128" s="324">
        <v>0</v>
      </c>
      <c r="G128" s="324">
        <v>0</v>
      </c>
      <c r="H128" s="324">
        <v>0</v>
      </c>
      <c r="I128" s="324">
        <v>0</v>
      </c>
      <c r="J128" s="324"/>
      <c r="K128" s="324">
        <f t="shared" si="38"/>
        <v>0</v>
      </c>
      <c r="L128" s="335"/>
    </row>
    <row r="129" spans="1:12" x14ac:dyDescent="0.2">
      <c r="A129" s="315" t="str">
        <f t="shared" si="25"/>
        <v>Viljandi Huvikool</v>
      </c>
      <c r="B129" s="321" t="str">
        <f t="shared" si="26"/>
        <v>32</v>
      </c>
      <c r="C129" s="321" t="str">
        <f t="shared" si="27"/>
        <v>3221</v>
      </c>
      <c r="D129" s="333" t="s">
        <v>1603</v>
      </c>
      <c r="E129" s="334" t="s">
        <v>972</v>
      </c>
      <c r="F129" s="324">
        <v>0</v>
      </c>
      <c r="G129" s="324">
        <v>0</v>
      </c>
      <c r="H129" s="324">
        <v>0</v>
      </c>
      <c r="I129" s="324">
        <v>0</v>
      </c>
      <c r="J129" s="324"/>
      <c r="K129" s="324">
        <f t="shared" si="38"/>
        <v>0</v>
      </c>
      <c r="L129" s="335"/>
    </row>
    <row r="130" spans="1:12" x14ac:dyDescent="0.2">
      <c r="A130" s="315" t="str">
        <f t="shared" si="25"/>
        <v>Viljandi Huvikool</v>
      </c>
      <c r="B130" s="321" t="str">
        <f t="shared" si="26"/>
        <v>32</v>
      </c>
      <c r="C130" s="321" t="str">
        <f t="shared" si="27"/>
        <v>3221</v>
      </c>
      <c r="D130" s="333" t="s">
        <v>1612</v>
      </c>
      <c r="E130" s="334" t="s">
        <v>973</v>
      </c>
      <c r="F130" s="324">
        <v>0</v>
      </c>
      <c r="G130" s="324">
        <v>0</v>
      </c>
      <c r="H130" s="324">
        <v>0</v>
      </c>
      <c r="I130" s="324">
        <v>0</v>
      </c>
      <c r="J130" s="324"/>
      <c r="K130" s="324">
        <f t="shared" si="38"/>
        <v>0</v>
      </c>
      <c r="L130" s="335"/>
    </row>
    <row r="131" spans="1:12" x14ac:dyDescent="0.2">
      <c r="A131" s="315" t="str">
        <f t="shared" si="25"/>
        <v>Viljandi Huvikool</v>
      </c>
      <c r="B131" s="321" t="str">
        <f t="shared" si="26"/>
        <v>32</v>
      </c>
      <c r="C131" s="321" t="str">
        <f t="shared" si="27"/>
        <v>3221</v>
      </c>
      <c r="D131" s="333" t="s">
        <v>1613</v>
      </c>
      <c r="E131" s="334" t="s">
        <v>974</v>
      </c>
      <c r="F131" s="324">
        <v>0</v>
      </c>
      <c r="G131" s="324">
        <v>0</v>
      </c>
      <c r="H131" s="324">
        <v>0</v>
      </c>
      <c r="I131" s="324">
        <v>0</v>
      </c>
      <c r="J131" s="324"/>
      <c r="K131" s="324">
        <f t="shared" si="38"/>
        <v>0</v>
      </c>
      <c r="L131" s="335"/>
    </row>
    <row r="132" spans="1:12" x14ac:dyDescent="0.2">
      <c r="A132" s="315" t="str">
        <f t="shared" si="25"/>
        <v>Viljandi Huvikool</v>
      </c>
      <c r="B132" s="321" t="str">
        <f t="shared" si="26"/>
        <v>32</v>
      </c>
      <c r="C132" s="321" t="str">
        <f t="shared" si="27"/>
        <v>3221</v>
      </c>
      <c r="D132" s="333" t="s">
        <v>1614</v>
      </c>
      <c r="E132" s="334" t="s">
        <v>975</v>
      </c>
      <c r="F132" s="324">
        <v>0</v>
      </c>
      <c r="G132" s="324">
        <v>0</v>
      </c>
      <c r="H132" s="324">
        <v>0</v>
      </c>
      <c r="I132" s="324">
        <v>0</v>
      </c>
      <c r="J132" s="324"/>
      <c r="K132" s="324">
        <f t="shared" si="38"/>
        <v>0</v>
      </c>
      <c r="L132" s="335"/>
    </row>
    <row r="133" spans="1:12" x14ac:dyDescent="0.2">
      <c r="A133" s="315" t="str">
        <f t="shared" si="25"/>
        <v>Viljandi Huvikool</v>
      </c>
      <c r="B133" s="321" t="str">
        <f t="shared" si="26"/>
        <v>32</v>
      </c>
      <c r="C133" s="321" t="str">
        <f t="shared" si="27"/>
        <v>3221</v>
      </c>
      <c r="D133" s="333" t="s">
        <v>1630</v>
      </c>
      <c r="E133" s="334" t="s">
        <v>976</v>
      </c>
      <c r="F133" s="324">
        <v>0</v>
      </c>
      <c r="G133" s="324">
        <v>0</v>
      </c>
      <c r="H133" s="324">
        <v>0</v>
      </c>
      <c r="I133" s="324">
        <v>0</v>
      </c>
      <c r="J133" s="324"/>
      <c r="K133" s="324">
        <f t="shared" si="38"/>
        <v>0</v>
      </c>
      <c r="L133" s="335"/>
    </row>
    <row r="134" spans="1:12" x14ac:dyDescent="0.2">
      <c r="A134" s="315" t="str">
        <f t="shared" si="25"/>
        <v>Viljandi Huvikool</v>
      </c>
      <c r="B134" s="321" t="str">
        <f t="shared" si="26"/>
        <v>32</v>
      </c>
      <c r="C134" s="321" t="str">
        <f t="shared" si="27"/>
        <v>3221</v>
      </c>
      <c r="D134" s="333" t="s">
        <v>1604</v>
      </c>
      <c r="E134" s="334" t="s">
        <v>977</v>
      </c>
      <c r="F134" s="324">
        <v>0</v>
      </c>
      <c r="G134" s="324">
        <v>0</v>
      </c>
      <c r="H134" s="324">
        <v>0</v>
      </c>
      <c r="I134" s="324">
        <v>0</v>
      </c>
      <c r="J134" s="324"/>
      <c r="K134" s="324">
        <f t="shared" si="38"/>
        <v>0</v>
      </c>
      <c r="L134" s="335"/>
    </row>
    <row r="135" spans="1:12" x14ac:dyDescent="0.2">
      <c r="A135" s="315" t="str">
        <f t="shared" si="25"/>
        <v>Viljandi Huvikool</v>
      </c>
      <c r="B135" s="321" t="str">
        <f t="shared" si="26"/>
        <v>32</v>
      </c>
      <c r="C135" s="321" t="str">
        <f t="shared" si="27"/>
        <v>3222</v>
      </c>
      <c r="D135" s="333" t="s">
        <v>1618</v>
      </c>
      <c r="E135" s="334" t="s">
        <v>984</v>
      </c>
      <c r="F135" s="324">
        <v>24922.46</v>
      </c>
      <c r="G135" s="324">
        <v>24892.21</v>
      </c>
      <c r="H135" s="324">
        <v>28500</v>
      </c>
      <c r="I135" s="324">
        <v>28500</v>
      </c>
      <c r="J135" s="324"/>
      <c r="K135" s="324">
        <f t="shared" si="38"/>
        <v>28500</v>
      </c>
      <c r="L135" s="335"/>
    </row>
    <row r="136" spans="1:12" x14ac:dyDescent="0.2">
      <c r="A136" s="315" t="str">
        <f t="shared" si="25"/>
        <v>Viljandi Huvikool</v>
      </c>
      <c r="B136" s="321" t="str">
        <f t="shared" si="26"/>
        <v>32</v>
      </c>
      <c r="C136" s="321" t="str">
        <f t="shared" si="27"/>
        <v>3222</v>
      </c>
      <c r="D136" s="333" t="s">
        <v>1619</v>
      </c>
      <c r="E136" s="334" t="s">
        <v>985</v>
      </c>
      <c r="F136" s="324">
        <v>0</v>
      </c>
      <c r="G136" s="324">
        <v>0</v>
      </c>
      <c r="H136" s="324">
        <v>0</v>
      </c>
      <c r="I136" s="324">
        <v>0</v>
      </c>
      <c r="J136" s="324"/>
      <c r="K136" s="324">
        <f t="shared" si="38"/>
        <v>0</v>
      </c>
      <c r="L136" s="335"/>
    </row>
    <row r="137" spans="1:12" x14ac:dyDescent="0.2">
      <c r="A137" s="315" t="str">
        <f t="shared" si="25"/>
        <v>Viljandi Huvikool</v>
      </c>
      <c r="B137" s="321" t="str">
        <f t="shared" si="26"/>
        <v>32</v>
      </c>
      <c r="C137" s="321" t="str">
        <f t="shared" si="27"/>
        <v>3222</v>
      </c>
      <c r="D137" s="333" t="s">
        <v>1615</v>
      </c>
      <c r="E137" s="334" t="s">
        <v>986</v>
      </c>
      <c r="F137" s="324">
        <v>0</v>
      </c>
      <c r="G137" s="324">
        <v>2853.82</v>
      </c>
      <c r="H137" s="324">
        <v>2000</v>
      </c>
      <c r="I137" s="324">
        <v>2880</v>
      </c>
      <c r="J137" s="324"/>
      <c r="K137" s="324">
        <f t="shared" si="38"/>
        <v>2880</v>
      </c>
      <c r="L137" s="335"/>
    </row>
    <row r="138" spans="1:12" x14ac:dyDescent="0.2">
      <c r="A138" s="315" t="str">
        <f t="shared" si="25"/>
        <v>Viljandi Huvikool</v>
      </c>
      <c r="B138" s="321" t="str">
        <f t="shared" si="26"/>
        <v>32</v>
      </c>
      <c r="C138" s="321" t="str">
        <f t="shared" si="27"/>
        <v>3222</v>
      </c>
      <c r="D138" s="333" t="s">
        <v>1605</v>
      </c>
      <c r="E138" s="334" t="s">
        <v>986</v>
      </c>
      <c r="F138" s="324">
        <v>3229.41</v>
      </c>
      <c r="G138" s="324">
        <v>0</v>
      </c>
      <c r="H138" s="324">
        <v>0</v>
      </c>
      <c r="I138" s="324">
        <v>0</v>
      </c>
      <c r="J138" s="324"/>
      <c r="K138" s="324">
        <f t="shared" si="38"/>
        <v>0</v>
      </c>
      <c r="L138" s="335"/>
    </row>
    <row r="139" spans="1:12" x14ac:dyDescent="0.2">
      <c r="A139" s="315" t="str">
        <f t="shared" si="25"/>
        <v>Viljandi Huvikool</v>
      </c>
      <c r="B139" s="321" t="str">
        <f t="shared" si="26"/>
        <v>32</v>
      </c>
      <c r="C139" s="321" t="str">
        <f t="shared" si="27"/>
        <v>3222</v>
      </c>
      <c r="D139" s="333" t="s">
        <v>1620</v>
      </c>
      <c r="E139" s="334" t="s">
        <v>987</v>
      </c>
      <c r="F139" s="324">
        <v>2357.8000000000002</v>
      </c>
      <c r="G139" s="324">
        <v>0</v>
      </c>
      <c r="H139" s="324">
        <v>4468</v>
      </c>
      <c r="I139" s="324">
        <v>1585</v>
      </c>
      <c r="J139" s="324"/>
      <c r="K139" s="324">
        <f t="shared" si="38"/>
        <v>1585</v>
      </c>
      <c r="L139" s="335"/>
    </row>
    <row r="140" spans="1:12" x14ac:dyDescent="0.2">
      <c r="A140" s="315" t="str">
        <f t="shared" si="25"/>
        <v>Viljandi Huvikool</v>
      </c>
      <c r="B140" s="321" t="str">
        <f t="shared" si="26"/>
        <v>32</v>
      </c>
      <c r="C140" s="321" t="str">
        <f t="shared" si="27"/>
        <v>3222</v>
      </c>
      <c r="D140" s="333" t="s">
        <v>1606</v>
      </c>
      <c r="E140" s="334" t="s">
        <v>982</v>
      </c>
      <c r="F140" s="324">
        <v>0</v>
      </c>
      <c r="G140" s="324">
        <v>1929.05</v>
      </c>
      <c r="H140" s="324">
        <v>0</v>
      </c>
      <c r="I140" s="324">
        <v>0</v>
      </c>
      <c r="J140" s="324"/>
      <c r="K140" s="324">
        <f t="shared" si="38"/>
        <v>0</v>
      </c>
      <c r="L140" s="335"/>
    </row>
    <row r="141" spans="1:12" x14ac:dyDescent="0.2">
      <c r="A141" s="315" t="str">
        <f t="shared" si="25"/>
        <v>Viljandi Huvikool</v>
      </c>
      <c r="B141" s="321" t="str">
        <f t="shared" si="26"/>
        <v>32</v>
      </c>
      <c r="C141" s="321" t="str">
        <f t="shared" si="27"/>
        <v>3224</v>
      </c>
      <c r="D141" s="333" t="s">
        <v>1626</v>
      </c>
      <c r="E141" s="579" t="s">
        <v>966</v>
      </c>
      <c r="F141" s="324">
        <v>0</v>
      </c>
      <c r="G141" s="324">
        <v>0</v>
      </c>
      <c r="H141" s="324">
        <v>0</v>
      </c>
      <c r="I141" s="324">
        <v>0</v>
      </c>
      <c r="J141" s="324"/>
      <c r="K141" s="324">
        <f t="shared" si="38"/>
        <v>0</v>
      </c>
      <c r="L141" s="335"/>
    </row>
    <row r="142" spans="1:12" x14ac:dyDescent="0.2">
      <c r="A142" s="315" t="str">
        <f t="shared" si="25"/>
        <v>Viljandi Huvikool</v>
      </c>
      <c r="B142" s="321" t="str">
        <f t="shared" si="26"/>
        <v>32</v>
      </c>
      <c r="C142" s="321" t="str">
        <f t="shared" si="27"/>
        <v>3224</v>
      </c>
      <c r="D142" s="333" t="s">
        <v>1627</v>
      </c>
      <c r="E142" s="579" t="s">
        <v>967</v>
      </c>
      <c r="F142" s="324">
        <v>0</v>
      </c>
      <c r="G142" s="324">
        <v>0</v>
      </c>
      <c r="H142" s="324">
        <v>0</v>
      </c>
      <c r="I142" s="324">
        <v>0</v>
      </c>
      <c r="J142" s="324"/>
      <c r="K142" s="324">
        <f t="shared" si="38"/>
        <v>0</v>
      </c>
      <c r="L142" s="335"/>
    </row>
    <row r="143" spans="1:12" x14ac:dyDescent="0.2">
      <c r="A143" s="315" t="str">
        <f t="shared" si="25"/>
        <v>Viljandi Huvikool</v>
      </c>
      <c r="B143" s="321" t="str">
        <f t="shared" si="26"/>
        <v>32</v>
      </c>
      <c r="C143" s="321" t="str">
        <f t="shared" si="27"/>
        <v>3224</v>
      </c>
      <c r="D143" s="333" t="s">
        <v>1628</v>
      </c>
      <c r="E143" s="579" t="s">
        <v>968</v>
      </c>
      <c r="F143" s="324">
        <v>0</v>
      </c>
      <c r="G143" s="324">
        <v>0</v>
      </c>
      <c r="H143" s="324">
        <v>0</v>
      </c>
      <c r="I143" s="324">
        <v>0</v>
      </c>
      <c r="J143" s="324"/>
      <c r="K143" s="324">
        <f t="shared" si="38"/>
        <v>0</v>
      </c>
      <c r="L143" s="335"/>
    </row>
    <row r="144" spans="1:12" x14ac:dyDescent="0.2">
      <c r="A144" s="315" t="str">
        <f t="shared" si="25"/>
        <v>Viljandi Huvikool</v>
      </c>
      <c r="B144" s="321"/>
      <c r="C144" s="321"/>
      <c r="D144" s="352" t="s">
        <v>157</v>
      </c>
      <c r="E144" s="354" t="s">
        <v>133</v>
      </c>
      <c r="F144" s="355">
        <f>SUM(F145:F150)</f>
        <v>5856.09</v>
      </c>
      <c r="G144" s="355">
        <f t="shared" ref="G144:I144" si="41">SUM(G145:G150)</f>
        <v>14783</v>
      </c>
      <c r="H144" s="355">
        <f t="shared" si="41"/>
        <v>0</v>
      </c>
      <c r="I144" s="355">
        <f t="shared" si="41"/>
        <v>0</v>
      </c>
      <c r="J144" s="355">
        <f>SUM(J145:J150)</f>
        <v>0</v>
      </c>
      <c r="K144" s="355">
        <f t="shared" si="38"/>
        <v>0</v>
      </c>
      <c r="L144" s="356"/>
    </row>
    <row r="145" spans="1:12" x14ac:dyDescent="0.2">
      <c r="A145" s="315" t="str">
        <f t="shared" si="25"/>
        <v>Viljandi Huvikool</v>
      </c>
      <c r="B145" s="321" t="str">
        <f t="shared" si="26"/>
        <v>35</v>
      </c>
      <c r="C145" s="321" t="str">
        <f t="shared" si="27"/>
        <v>3500</v>
      </c>
      <c r="D145" s="333" t="s">
        <v>1596</v>
      </c>
      <c r="E145" s="334" t="s">
        <v>832</v>
      </c>
      <c r="F145" s="324">
        <v>2853.64</v>
      </c>
      <c r="G145" s="324">
        <v>3675</v>
      </c>
      <c r="H145" s="324">
        <v>0</v>
      </c>
      <c r="I145" s="324">
        <v>0</v>
      </c>
      <c r="J145" s="324"/>
      <c r="K145" s="324">
        <f t="shared" si="38"/>
        <v>0</v>
      </c>
      <c r="L145" s="335"/>
    </row>
    <row r="146" spans="1:12" x14ac:dyDescent="0.2">
      <c r="A146" s="315" t="str">
        <f t="shared" si="25"/>
        <v>Viljandi Huvikool</v>
      </c>
      <c r="B146" s="321" t="str">
        <f t="shared" si="26"/>
        <v>35</v>
      </c>
      <c r="C146" s="321" t="str">
        <f t="shared" si="27"/>
        <v>3500</v>
      </c>
      <c r="D146" s="333" t="s">
        <v>1631</v>
      </c>
      <c r="E146" s="334" t="s">
        <v>833</v>
      </c>
      <c r="F146" s="324">
        <v>0</v>
      </c>
      <c r="G146" s="324">
        <v>0</v>
      </c>
      <c r="H146" s="324">
        <v>0</v>
      </c>
      <c r="I146" s="324">
        <v>0</v>
      </c>
      <c r="J146" s="324"/>
      <c r="K146" s="324">
        <f t="shared" si="38"/>
        <v>0</v>
      </c>
      <c r="L146" s="335"/>
    </row>
    <row r="147" spans="1:12" x14ac:dyDescent="0.2">
      <c r="A147" s="315" t="str">
        <f t="shared" si="25"/>
        <v>Viljandi Huvikool</v>
      </c>
      <c r="B147" s="321" t="str">
        <f t="shared" si="26"/>
        <v>35</v>
      </c>
      <c r="C147" s="321" t="str">
        <f t="shared" si="27"/>
        <v>3500</v>
      </c>
      <c r="D147" s="333" t="s">
        <v>1597</v>
      </c>
      <c r="E147" s="334" t="s">
        <v>834</v>
      </c>
      <c r="F147" s="324">
        <v>2922.45</v>
      </c>
      <c r="G147" s="324">
        <v>3244</v>
      </c>
      <c r="H147" s="324">
        <v>0</v>
      </c>
      <c r="I147" s="324">
        <v>0</v>
      </c>
      <c r="J147" s="324"/>
      <c r="K147" s="324">
        <f t="shared" si="38"/>
        <v>0</v>
      </c>
      <c r="L147" s="335"/>
    </row>
    <row r="148" spans="1:12" x14ac:dyDescent="0.2">
      <c r="A148" s="315" t="str">
        <f t="shared" si="25"/>
        <v>Viljandi Huvikool</v>
      </c>
      <c r="B148" s="321" t="str">
        <f t="shared" si="26"/>
        <v>35</v>
      </c>
      <c r="C148" s="321" t="str">
        <f t="shared" si="27"/>
        <v>3500</v>
      </c>
      <c r="D148" s="333" t="s">
        <v>1598</v>
      </c>
      <c r="E148" s="334" t="s">
        <v>835</v>
      </c>
      <c r="F148" s="324">
        <v>0</v>
      </c>
      <c r="G148" s="324">
        <v>7564</v>
      </c>
      <c r="H148" s="324">
        <v>0</v>
      </c>
      <c r="I148" s="324">
        <v>0</v>
      </c>
      <c r="J148" s="324"/>
      <c r="K148" s="324">
        <f t="shared" si="38"/>
        <v>0</v>
      </c>
      <c r="L148" s="335"/>
    </row>
    <row r="149" spans="1:12" x14ac:dyDescent="0.2">
      <c r="A149" s="315" t="str">
        <f t="shared" si="25"/>
        <v>Viljandi Huvikool</v>
      </c>
      <c r="B149" s="321" t="str">
        <f t="shared" si="26"/>
        <v>35</v>
      </c>
      <c r="C149" s="321" t="str">
        <f t="shared" si="27"/>
        <v>3500</v>
      </c>
      <c r="D149" s="333" t="s">
        <v>1607</v>
      </c>
      <c r="E149" s="334" t="s">
        <v>836</v>
      </c>
      <c r="F149" s="324">
        <v>80</v>
      </c>
      <c r="G149" s="324">
        <v>300</v>
      </c>
      <c r="H149" s="324">
        <v>0</v>
      </c>
      <c r="I149" s="324">
        <v>0</v>
      </c>
      <c r="J149" s="324"/>
      <c r="K149" s="324">
        <f t="shared" si="38"/>
        <v>0</v>
      </c>
      <c r="L149" s="335"/>
    </row>
    <row r="150" spans="1:12" x14ac:dyDescent="0.2">
      <c r="A150" s="315" t="str">
        <f t="shared" si="25"/>
        <v>Viljandi Huvikool</v>
      </c>
      <c r="B150" s="321" t="str">
        <f t="shared" si="26"/>
        <v>35</v>
      </c>
      <c r="C150" s="321" t="str">
        <f t="shared" si="27"/>
        <v>3500</v>
      </c>
      <c r="D150" s="333" t="s">
        <v>1599</v>
      </c>
      <c r="E150" s="334" t="s">
        <v>837</v>
      </c>
      <c r="F150" s="324">
        <v>0</v>
      </c>
      <c r="G150" s="324">
        <v>0</v>
      </c>
      <c r="H150" s="324">
        <v>0</v>
      </c>
      <c r="I150" s="324">
        <v>0</v>
      </c>
      <c r="J150" s="324"/>
      <c r="K150" s="324">
        <f t="shared" si="38"/>
        <v>0</v>
      </c>
      <c r="L150" s="335"/>
    </row>
    <row r="151" spans="1:12" x14ac:dyDescent="0.2">
      <c r="A151" s="315" t="str">
        <f t="shared" si="25"/>
        <v>Viljandi Huvikool</v>
      </c>
      <c r="B151" s="321"/>
      <c r="C151" s="321"/>
      <c r="D151" s="352" t="s">
        <v>158</v>
      </c>
      <c r="E151" s="354" t="s">
        <v>151</v>
      </c>
      <c r="F151" s="355">
        <f>SUM(F152:F152)</f>
        <v>0</v>
      </c>
      <c r="G151" s="355">
        <f t="shared" ref="G151:I151" si="42">SUM(G152:G152)</f>
        <v>0</v>
      </c>
      <c r="H151" s="355">
        <f t="shared" si="42"/>
        <v>0</v>
      </c>
      <c r="I151" s="355">
        <f t="shared" si="42"/>
        <v>0</v>
      </c>
      <c r="J151" s="355">
        <f>SUM(J152:J152)</f>
        <v>0</v>
      </c>
      <c r="K151" s="355">
        <f t="shared" si="38"/>
        <v>0</v>
      </c>
      <c r="L151" s="356"/>
    </row>
    <row r="152" spans="1:12" x14ac:dyDescent="0.2">
      <c r="A152" s="315" t="str">
        <f t="shared" si="25"/>
        <v>Viljandi Huvikool</v>
      </c>
      <c r="B152" s="321" t="str">
        <f>LEFT(D152,2)</f>
        <v>38</v>
      </c>
      <c r="C152" s="321" t="str">
        <f>LEFT(D152,4)</f>
        <v>3888</v>
      </c>
      <c r="D152" s="333" t="s">
        <v>1600</v>
      </c>
      <c r="E152" s="334" t="s">
        <v>152</v>
      </c>
      <c r="F152" s="324">
        <v>0</v>
      </c>
      <c r="G152" s="324">
        <v>0</v>
      </c>
      <c r="H152" s="324">
        <v>0</v>
      </c>
      <c r="I152" s="324">
        <v>0</v>
      </c>
      <c r="J152" s="324"/>
      <c r="K152" s="324">
        <f t="shared" si="38"/>
        <v>0</v>
      </c>
      <c r="L152" s="335"/>
    </row>
    <row r="158" spans="1:12" x14ac:dyDescent="0.2">
      <c r="E158" s="305"/>
      <c r="F158" s="305"/>
      <c r="G158" s="305"/>
      <c r="H158" s="305"/>
      <c r="I158" s="305"/>
      <c r="J158" s="305"/>
      <c r="K158" s="305"/>
      <c r="L158" s="310"/>
    </row>
    <row r="166" spans="5:12" x14ac:dyDescent="0.2">
      <c r="E166" s="306"/>
      <c r="F166" s="306"/>
      <c r="G166" s="306"/>
      <c r="H166" s="306"/>
      <c r="I166" s="306"/>
      <c r="J166" s="306"/>
      <c r="K166" s="306"/>
      <c r="L166" s="309"/>
    </row>
    <row r="171" spans="5:12" x14ac:dyDescent="0.2">
      <c r="E171" s="306"/>
      <c r="F171" s="306"/>
      <c r="G171" s="306"/>
      <c r="H171" s="306"/>
      <c r="I171" s="306"/>
      <c r="J171" s="306"/>
      <c r="K171" s="306"/>
      <c r="L171" s="309"/>
    </row>
    <row r="176" spans="5:12" x14ac:dyDescent="0.2">
      <c r="E176" s="304"/>
      <c r="F176" s="304"/>
      <c r="G176" s="304"/>
      <c r="H176" s="304"/>
      <c r="I176" s="304"/>
      <c r="J176" s="304"/>
      <c r="K176" s="304"/>
      <c r="L176" s="309"/>
    </row>
  </sheetData>
  <printOptions gridLines="1"/>
  <pageMargins left="0.39370078740157483" right="0" top="0" bottom="0" header="0" footer="0"/>
  <pageSetup paperSize="9" scale="59" orientation="portrait" r:id="rId1"/>
  <headerFooter alignWithMargins="0">
    <oddFooter>&amp;A</oddFooter>
  </headerFooter>
  <rowBreaks count="1" manualBreakCount="1">
    <brk id="116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176"/>
  <sheetViews>
    <sheetView zoomScaleNormal="100" workbookViewId="0">
      <pane ySplit="2" topLeftCell="A3" activePane="bottomLeft" state="frozen"/>
      <selection activeCell="E70" sqref="E70"/>
      <selection pane="bottomLeft" activeCell="L3" sqref="L3"/>
    </sheetView>
  </sheetViews>
  <sheetFormatPr defaultRowHeight="12.75" x14ac:dyDescent="0.2"/>
  <cols>
    <col min="1" max="1" width="15.85546875" style="298" hidden="1" customWidth="1"/>
    <col min="2" max="2" width="7.42578125" style="298" hidden="1" customWidth="1"/>
    <col min="3" max="3" width="10.140625" style="298" hidden="1" customWidth="1"/>
    <col min="4" max="4" width="10.28515625" style="299" customWidth="1"/>
    <col min="5" max="5" width="45.42578125" style="301" customWidth="1"/>
    <col min="6" max="9" width="10.85546875" style="301" customWidth="1"/>
    <col min="10" max="10" width="12.28515625" style="301" customWidth="1"/>
    <col min="11" max="11" width="10.85546875" style="301" customWidth="1"/>
    <col min="12" max="12" width="43" style="308" customWidth="1"/>
    <col min="13" max="16384" width="9.140625" style="298"/>
  </cols>
  <sheetData>
    <row r="1" spans="1:12" x14ac:dyDescent="0.2">
      <c r="E1" s="300" t="s">
        <v>960</v>
      </c>
      <c r="F1" s="298" t="s">
        <v>1632</v>
      </c>
      <c r="G1" s="300"/>
      <c r="H1" s="300"/>
      <c r="I1" s="300"/>
      <c r="J1" s="300"/>
      <c r="K1" s="300"/>
      <c r="L1" s="307"/>
    </row>
    <row r="2" spans="1:12" ht="54.75" x14ac:dyDescent="0.2">
      <c r="A2" s="358" t="s">
        <v>826</v>
      </c>
      <c r="B2" s="311" t="s">
        <v>827</v>
      </c>
      <c r="C2" s="311" t="s">
        <v>831</v>
      </c>
      <c r="D2" s="357" t="s">
        <v>830</v>
      </c>
      <c r="E2" s="312" t="s">
        <v>828</v>
      </c>
      <c r="F2" s="313" t="s">
        <v>848</v>
      </c>
      <c r="G2" s="313" t="s">
        <v>1553</v>
      </c>
      <c r="H2" s="313" t="s">
        <v>1634</v>
      </c>
      <c r="I2" s="313" t="s">
        <v>1633</v>
      </c>
      <c r="J2" s="656" t="s">
        <v>863</v>
      </c>
      <c r="K2" s="313" t="s">
        <v>1554</v>
      </c>
      <c r="L2" s="657" t="s">
        <v>849</v>
      </c>
    </row>
    <row r="3" spans="1:12" ht="13.5" x14ac:dyDescent="0.25">
      <c r="A3" s="315" t="str">
        <f t="shared" ref="A3:A75" si="0">+$E$1</f>
        <v>Viljandi Kunstikool</v>
      </c>
      <c r="B3" s="311"/>
      <c r="C3" s="311"/>
      <c r="D3" s="316" t="s">
        <v>187</v>
      </c>
      <c r="E3" s="317" t="s">
        <v>180</v>
      </c>
      <c r="F3" s="318">
        <f>SUM(F4:F8)</f>
        <v>0</v>
      </c>
      <c r="G3" s="318">
        <f t="shared" ref="G3:I3" si="1">SUM(G4:G8)</f>
        <v>0</v>
      </c>
      <c r="H3" s="318">
        <f t="shared" si="1"/>
        <v>0</v>
      </c>
      <c r="I3" s="318">
        <f t="shared" si="1"/>
        <v>0</v>
      </c>
      <c r="J3" s="319">
        <f t="shared" ref="J3:K3" si="2">SUM(J4:J8)</f>
        <v>0</v>
      </c>
      <c r="K3" s="319">
        <f t="shared" si="2"/>
        <v>0</v>
      </c>
      <c r="L3" s="320"/>
    </row>
    <row r="4" spans="1:12" x14ac:dyDescent="0.2">
      <c r="A4" s="315" t="str">
        <f t="shared" si="0"/>
        <v>Viljandi Kunstikool</v>
      </c>
      <c r="B4" s="321" t="str">
        <f>LEFT(D4,2)</f>
        <v>41</v>
      </c>
      <c r="C4" s="321" t="str">
        <f>LEFT(D4,4)</f>
        <v>4134</v>
      </c>
      <c r="D4" s="322" t="s">
        <v>1601</v>
      </c>
      <c r="E4" s="323" t="s">
        <v>178</v>
      </c>
      <c r="F4" s="324">
        <v>0</v>
      </c>
      <c r="G4" s="324">
        <v>0</v>
      </c>
      <c r="H4" s="324">
        <v>0</v>
      </c>
      <c r="I4" s="324">
        <v>0</v>
      </c>
      <c r="J4" s="324"/>
      <c r="K4" s="324">
        <f t="shared" ref="K4:K8" si="3">+I4+J4</f>
        <v>0</v>
      </c>
      <c r="L4" s="325"/>
    </row>
    <row r="5" spans="1:12" x14ac:dyDescent="0.2">
      <c r="A5" s="315" t="str">
        <f t="shared" si="0"/>
        <v>Viljandi Kunstikool</v>
      </c>
      <c r="B5" s="321" t="str">
        <f>LEFT(D5,2)</f>
        <v>41</v>
      </c>
      <c r="C5" s="321" t="str">
        <f>LEFT(D5,4)</f>
        <v>4134</v>
      </c>
      <c r="D5" s="322" t="s">
        <v>1608</v>
      </c>
      <c r="E5" s="323" t="s">
        <v>1625</v>
      </c>
      <c r="F5" s="324">
        <v>0</v>
      </c>
      <c r="G5" s="324">
        <v>0</v>
      </c>
      <c r="H5" s="324">
        <v>0</v>
      </c>
      <c r="I5" s="324">
        <v>0</v>
      </c>
      <c r="J5" s="324"/>
      <c r="K5" s="324">
        <f t="shared" si="3"/>
        <v>0</v>
      </c>
      <c r="L5" s="325"/>
    </row>
    <row r="6" spans="1:12" x14ac:dyDescent="0.2">
      <c r="A6" s="315"/>
      <c r="B6" s="321"/>
      <c r="C6" s="321"/>
      <c r="D6" s="322" t="s">
        <v>1131</v>
      </c>
      <c r="E6" s="323" t="s">
        <v>1656</v>
      </c>
      <c r="F6" s="324">
        <v>0</v>
      </c>
      <c r="G6" s="324">
        <v>0</v>
      </c>
      <c r="H6" s="324">
        <v>0</v>
      </c>
      <c r="I6" s="324">
        <v>0</v>
      </c>
      <c r="J6" s="324"/>
      <c r="K6" s="324">
        <f t="shared" si="3"/>
        <v>0</v>
      </c>
      <c r="L6" s="325"/>
    </row>
    <row r="7" spans="1:12" x14ac:dyDescent="0.2">
      <c r="A7" s="315" t="str">
        <f t="shared" si="0"/>
        <v>Viljandi Kunstikool</v>
      </c>
      <c r="B7" s="321" t="str">
        <f t="shared" ref="B7:B76" si="4">LEFT(D7,2)</f>
        <v>45</v>
      </c>
      <c r="C7" s="321" t="str">
        <f t="shared" ref="C7:C76" si="5">LEFT(D7,4)</f>
        <v>4500</v>
      </c>
      <c r="D7" s="322" t="s">
        <v>357</v>
      </c>
      <c r="E7" s="323" t="s">
        <v>358</v>
      </c>
      <c r="F7" s="324">
        <v>0</v>
      </c>
      <c r="G7" s="324">
        <v>0</v>
      </c>
      <c r="H7" s="324">
        <v>0</v>
      </c>
      <c r="I7" s="324">
        <v>0</v>
      </c>
      <c r="J7" s="324"/>
      <c r="K7" s="324">
        <f t="shared" si="3"/>
        <v>0</v>
      </c>
      <c r="L7" s="325"/>
    </row>
    <row r="8" spans="1:12" x14ac:dyDescent="0.2">
      <c r="A8" s="315"/>
      <c r="B8" s="321"/>
      <c r="C8" s="321"/>
      <c r="D8" s="322" t="s">
        <v>1072</v>
      </c>
      <c r="E8" s="323" t="s">
        <v>1651</v>
      </c>
      <c r="F8" s="324">
        <v>0</v>
      </c>
      <c r="G8" s="324">
        <v>0</v>
      </c>
      <c r="H8" s="324">
        <v>0</v>
      </c>
      <c r="I8" s="324">
        <v>0</v>
      </c>
      <c r="J8" s="324"/>
      <c r="K8" s="324">
        <f t="shared" si="3"/>
        <v>0</v>
      </c>
      <c r="L8" s="325"/>
    </row>
    <row r="9" spans="1:12" ht="13.5" x14ac:dyDescent="0.25">
      <c r="A9" s="315" t="str">
        <f t="shared" si="0"/>
        <v>Viljandi Kunstikool</v>
      </c>
      <c r="B9" s="321"/>
      <c r="C9" s="321"/>
      <c r="D9" s="326" t="s">
        <v>184</v>
      </c>
      <c r="E9" s="327" t="s">
        <v>183</v>
      </c>
      <c r="F9" s="319">
        <f t="shared" ref="F9:K9" si="6">F10+F17+F18+F19+F20+F21+F22+F26</f>
        <v>53242.659999999989</v>
      </c>
      <c r="G9" s="319">
        <f t="shared" si="6"/>
        <v>59451.79</v>
      </c>
      <c r="H9" s="319">
        <f t="shared" si="6"/>
        <v>71144.160000000003</v>
      </c>
      <c r="I9" s="319">
        <f t="shared" si="6"/>
        <v>68297.119999999995</v>
      </c>
      <c r="J9" s="319">
        <f t="shared" si="6"/>
        <v>0</v>
      </c>
      <c r="K9" s="319">
        <f t="shared" si="6"/>
        <v>68297.119999999995</v>
      </c>
      <c r="L9" s="328"/>
    </row>
    <row r="10" spans="1:12" ht="25.5" x14ac:dyDescent="0.2">
      <c r="A10" s="315" t="str">
        <f t="shared" si="0"/>
        <v>Viljandi Kunstikool</v>
      </c>
      <c r="B10" s="321"/>
      <c r="C10" s="321"/>
      <c r="D10" s="329" t="s">
        <v>850</v>
      </c>
      <c r="E10" s="330" t="s">
        <v>360</v>
      </c>
      <c r="F10" s="331">
        <f>SUM(F11:F16)</f>
        <v>36807.409999999996</v>
      </c>
      <c r="G10" s="331">
        <f t="shared" ref="G10:I10" si="7">SUM(G11:G16)</f>
        <v>41376.660000000003</v>
      </c>
      <c r="H10" s="331">
        <f t="shared" si="7"/>
        <v>49893</v>
      </c>
      <c r="I10" s="331">
        <f t="shared" si="7"/>
        <v>49893</v>
      </c>
      <c r="J10" s="331">
        <f t="shared" ref="J10" si="8">SUM(J11:J14)</f>
        <v>0</v>
      </c>
      <c r="K10" s="331">
        <f>SUM(K11:K16)</f>
        <v>49893</v>
      </c>
      <c r="L10" s="640" t="s">
        <v>1555</v>
      </c>
    </row>
    <row r="11" spans="1:12" x14ac:dyDescent="0.2">
      <c r="A11" s="315" t="str">
        <f t="shared" si="0"/>
        <v>Viljandi Kunstikool</v>
      </c>
      <c r="B11" s="321" t="str">
        <f t="shared" si="4"/>
        <v>50</v>
      </c>
      <c r="C11" s="321" t="str">
        <f t="shared" si="5"/>
        <v>5002</v>
      </c>
      <c r="D11" s="333" t="s">
        <v>361</v>
      </c>
      <c r="E11" s="334" t="s">
        <v>847</v>
      </c>
      <c r="F11" s="324">
        <v>0</v>
      </c>
      <c r="G11" s="324">
        <v>0</v>
      </c>
      <c r="H11" s="324">
        <v>0</v>
      </c>
      <c r="I11" s="324">
        <v>0</v>
      </c>
      <c r="J11" s="324"/>
      <c r="K11" s="324">
        <f>SUM(I11:J11)</f>
        <v>0</v>
      </c>
      <c r="L11" s="335"/>
    </row>
    <row r="12" spans="1:12" x14ac:dyDescent="0.2">
      <c r="A12" s="315" t="str">
        <f t="shared" si="0"/>
        <v>Viljandi Kunstikool</v>
      </c>
      <c r="B12" s="321" t="str">
        <f t="shared" si="4"/>
        <v>50</v>
      </c>
      <c r="C12" s="321" t="str">
        <f t="shared" si="5"/>
        <v>5002</v>
      </c>
      <c r="D12" s="333" t="s">
        <v>363</v>
      </c>
      <c r="E12" s="334" t="s">
        <v>194</v>
      </c>
      <c r="F12" s="324">
        <v>36742.409999999996</v>
      </c>
      <c r="G12" s="324">
        <v>41376.660000000003</v>
      </c>
      <c r="H12" s="324">
        <v>49828</v>
      </c>
      <c r="I12" s="324">
        <v>49893</v>
      </c>
      <c r="J12" s="324"/>
      <c r="K12" s="324">
        <f t="shared" ref="K12:K76" si="9">SUM(I12:J12)</f>
        <v>49893</v>
      </c>
      <c r="L12" s="335"/>
    </row>
    <row r="13" spans="1:12" x14ac:dyDescent="0.2">
      <c r="A13" s="315" t="str">
        <f t="shared" si="0"/>
        <v>Viljandi Kunstikool</v>
      </c>
      <c r="B13" s="321" t="str">
        <f t="shared" si="4"/>
        <v>50</v>
      </c>
      <c r="C13" s="321" t="str">
        <f t="shared" si="5"/>
        <v>5002</v>
      </c>
      <c r="D13" s="333" t="s">
        <v>365</v>
      </c>
      <c r="E13" s="334" t="s">
        <v>328</v>
      </c>
      <c r="F13" s="324">
        <v>0</v>
      </c>
      <c r="G13" s="324">
        <v>0</v>
      </c>
      <c r="H13" s="324">
        <v>0</v>
      </c>
      <c r="I13" s="324">
        <v>0</v>
      </c>
      <c r="J13" s="324"/>
      <c r="K13" s="324">
        <f t="shared" si="9"/>
        <v>0</v>
      </c>
      <c r="L13" s="335"/>
    </row>
    <row r="14" spans="1:12" x14ac:dyDescent="0.2">
      <c r="A14" s="315" t="str">
        <f t="shared" si="0"/>
        <v>Viljandi Kunstikool</v>
      </c>
      <c r="B14" s="321" t="str">
        <f t="shared" si="4"/>
        <v>50</v>
      </c>
      <c r="C14" s="321" t="str">
        <f t="shared" si="5"/>
        <v>5002</v>
      </c>
      <c r="D14" s="333" t="s">
        <v>367</v>
      </c>
      <c r="E14" s="336" t="s">
        <v>368</v>
      </c>
      <c r="F14" s="324">
        <v>65</v>
      </c>
      <c r="G14" s="324">
        <v>0</v>
      </c>
      <c r="H14" s="324">
        <v>65</v>
      </c>
      <c r="I14" s="324">
        <v>0</v>
      </c>
      <c r="J14" s="324"/>
      <c r="K14" s="324">
        <f t="shared" si="9"/>
        <v>0</v>
      </c>
      <c r="L14" s="325"/>
    </row>
    <row r="15" spans="1:12" x14ac:dyDescent="0.2">
      <c r="A15" s="315"/>
      <c r="B15" s="321"/>
      <c r="C15" s="321"/>
      <c r="D15" s="333" t="s">
        <v>1602</v>
      </c>
      <c r="E15" s="336" t="s">
        <v>1652</v>
      </c>
      <c r="F15" s="324">
        <v>0</v>
      </c>
      <c r="G15" s="324">
        <v>0</v>
      </c>
      <c r="H15" s="324">
        <v>0</v>
      </c>
      <c r="I15" s="324">
        <v>0</v>
      </c>
      <c r="J15" s="324"/>
      <c r="K15" s="324">
        <f t="shared" si="9"/>
        <v>0</v>
      </c>
      <c r="L15" s="325"/>
    </row>
    <row r="16" spans="1:12" x14ac:dyDescent="0.2">
      <c r="A16" s="315"/>
      <c r="B16" s="321"/>
      <c r="C16" s="321"/>
      <c r="D16" s="333" t="s">
        <v>1621</v>
      </c>
      <c r="E16" s="336" t="s">
        <v>1653</v>
      </c>
      <c r="F16" s="324">
        <v>0</v>
      </c>
      <c r="G16" s="324">
        <v>0</v>
      </c>
      <c r="H16" s="324">
        <v>0</v>
      </c>
      <c r="I16" s="324">
        <v>0</v>
      </c>
      <c r="J16" s="324"/>
      <c r="K16" s="324">
        <f t="shared" si="9"/>
        <v>0</v>
      </c>
      <c r="L16" s="325"/>
    </row>
    <row r="17" spans="1:12" x14ac:dyDescent="0.2">
      <c r="A17" s="315" t="str">
        <f t="shared" si="0"/>
        <v>Viljandi Kunstikool</v>
      </c>
      <c r="B17" s="321" t="str">
        <f t="shared" si="4"/>
        <v>50</v>
      </c>
      <c r="C17" s="321" t="str">
        <f t="shared" si="5"/>
        <v>5005</v>
      </c>
      <c r="D17" s="322" t="s">
        <v>369</v>
      </c>
      <c r="E17" s="323" t="s">
        <v>370</v>
      </c>
      <c r="F17" s="324">
        <v>1920.02</v>
      </c>
      <c r="G17" s="324">
        <v>2111.48</v>
      </c>
      <c r="H17" s="324">
        <v>3181</v>
      </c>
      <c r="I17" s="324">
        <v>1075</v>
      </c>
      <c r="J17" s="324"/>
      <c r="K17" s="324">
        <f t="shared" si="9"/>
        <v>1075</v>
      </c>
      <c r="L17" s="325"/>
    </row>
    <row r="18" spans="1:12" x14ac:dyDescent="0.2">
      <c r="A18" s="315" t="str">
        <f t="shared" si="0"/>
        <v>Viljandi Kunstikool</v>
      </c>
      <c r="B18" s="321" t="str">
        <f t="shared" si="4"/>
        <v>50</v>
      </c>
      <c r="C18" s="321" t="str">
        <f t="shared" si="5"/>
        <v>5051</v>
      </c>
      <c r="D18" s="322" t="s">
        <v>371</v>
      </c>
      <c r="E18" s="323" t="s">
        <v>202</v>
      </c>
      <c r="F18" s="324">
        <v>486.83000000000004</v>
      </c>
      <c r="G18" s="324">
        <v>434.63</v>
      </c>
      <c r="H18" s="324">
        <v>0</v>
      </c>
      <c r="I18" s="324">
        <v>0</v>
      </c>
      <c r="J18" s="324"/>
      <c r="K18" s="324">
        <f t="shared" si="9"/>
        <v>0</v>
      </c>
      <c r="L18" s="325"/>
    </row>
    <row r="19" spans="1:12" x14ac:dyDescent="0.2">
      <c r="A19" s="315" t="str">
        <f t="shared" si="0"/>
        <v>Viljandi Kunstikool</v>
      </c>
      <c r="B19" s="321" t="str">
        <f t="shared" si="4"/>
        <v>50</v>
      </c>
      <c r="C19" s="321" t="str">
        <f t="shared" si="5"/>
        <v>5053</v>
      </c>
      <c r="D19" s="322" t="s">
        <v>372</v>
      </c>
      <c r="E19" s="323" t="s">
        <v>373</v>
      </c>
      <c r="F19" s="324">
        <v>0</v>
      </c>
      <c r="G19" s="324">
        <v>0</v>
      </c>
      <c r="H19" s="324">
        <v>0</v>
      </c>
      <c r="I19" s="324">
        <v>0</v>
      </c>
      <c r="J19" s="324"/>
      <c r="K19" s="324">
        <f t="shared" si="9"/>
        <v>0</v>
      </c>
      <c r="L19" s="325"/>
    </row>
    <row r="20" spans="1:12" x14ac:dyDescent="0.2">
      <c r="A20" s="315" t="str">
        <f t="shared" si="0"/>
        <v>Viljandi Kunstikool</v>
      </c>
      <c r="B20" s="321" t="str">
        <f t="shared" si="4"/>
        <v>50</v>
      </c>
      <c r="C20" s="321" t="str">
        <f t="shared" si="5"/>
        <v>5061</v>
      </c>
      <c r="D20" s="322" t="s">
        <v>374</v>
      </c>
      <c r="E20" s="323" t="s">
        <v>375</v>
      </c>
      <c r="F20" s="324">
        <v>201.27</v>
      </c>
      <c r="G20" s="324">
        <v>184.67</v>
      </c>
      <c r="H20" s="324">
        <v>15</v>
      </c>
      <c r="I20" s="324">
        <v>0</v>
      </c>
      <c r="J20" s="324"/>
      <c r="K20" s="324">
        <f t="shared" si="9"/>
        <v>0</v>
      </c>
      <c r="L20" s="325"/>
    </row>
    <row r="21" spans="1:12" x14ac:dyDescent="0.2">
      <c r="A21" s="315" t="str">
        <f t="shared" si="0"/>
        <v>Viljandi Kunstikool</v>
      </c>
      <c r="B21" s="321" t="str">
        <f t="shared" si="4"/>
        <v>50</v>
      </c>
      <c r="C21" s="321" t="str">
        <f t="shared" si="5"/>
        <v>5062</v>
      </c>
      <c r="D21" s="322" t="s">
        <v>376</v>
      </c>
      <c r="E21" s="323" t="s">
        <v>377</v>
      </c>
      <c r="F21" s="324">
        <v>128.05999999999997</v>
      </c>
      <c r="G21" s="324">
        <v>117.52</v>
      </c>
      <c r="H21" s="324">
        <v>10</v>
      </c>
      <c r="I21" s="324">
        <v>0</v>
      </c>
      <c r="J21" s="324"/>
      <c r="K21" s="324">
        <f t="shared" si="9"/>
        <v>0</v>
      </c>
      <c r="L21" s="325"/>
    </row>
    <row r="22" spans="1:12" x14ac:dyDescent="0.2">
      <c r="A22" s="315" t="str">
        <f t="shared" si="0"/>
        <v>Viljandi Kunstikool</v>
      </c>
      <c r="B22" s="321"/>
      <c r="C22" s="321"/>
      <c r="D22" s="329" t="s">
        <v>851</v>
      </c>
      <c r="E22" s="330" t="s">
        <v>379</v>
      </c>
      <c r="F22" s="337">
        <f>SUM(F23:F25)</f>
        <v>13167.82</v>
      </c>
      <c r="G22" s="337">
        <f t="shared" ref="G22:I22" si="10">SUM(G23:G25)</f>
        <v>14617.86</v>
      </c>
      <c r="H22" s="337">
        <f t="shared" si="10"/>
        <v>17514.420000000002</v>
      </c>
      <c r="I22" s="337">
        <f t="shared" si="10"/>
        <v>16819.440000000002</v>
      </c>
      <c r="J22" s="337">
        <f t="shared" ref="J22" si="11">SUM(J23:J24)</f>
        <v>0</v>
      </c>
      <c r="K22" s="337">
        <f>SUM(K23:K25)</f>
        <v>16819.440000000002</v>
      </c>
      <c r="L22" s="332"/>
    </row>
    <row r="23" spans="1:12" x14ac:dyDescent="0.2">
      <c r="A23" s="315" t="str">
        <f t="shared" si="0"/>
        <v>Viljandi Kunstikool</v>
      </c>
      <c r="B23" s="321" t="str">
        <f t="shared" si="4"/>
        <v>50</v>
      </c>
      <c r="C23" s="321" t="str">
        <f t="shared" si="5"/>
        <v>5063</v>
      </c>
      <c r="D23" s="333" t="s">
        <v>380</v>
      </c>
      <c r="E23" s="334" t="s">
        <v>381</v>
      </c>
      <c r="F23" s="324">
        <v>0</v>
      </c>
      <c r="G23" s="324">
        <v>0</v>
      </c>
      <c r="H23" s="324">
        <f>SUM(H11+H15)*0.33</f>
        <v>0</v>
      </c>
      <c r="I23" s="324">
        <f>SUM(I11+I15)*0.33</f>
        <v>0</v>
      </c>
      <c r="J23" s="324"/>
      <c r="K23" s="324">
        <f t="shared" si="9"/>
        <v>0</v>
      </c>
      <c r="L23" s="335"/>
    </row>
    <row r="24" spans="1:12" x14ac:dyDescent="0.2">
      <c r="A24" s="315" t="str">
        <f t="shared" si="0"/>
        <v>Viljandi Kunstikool</v>
      </c>
      <c r="B24" s="321" t="str">
        <f t="shared" si="4"/>
        <v>50</v>
      </c>
      <c r="C24" s="321" t="str">
        <f t="shared" si="5"/>
        <v>5063</v>
      </c>
      <c r="D24" s="333" t="s">
        <v>382</v>
      </c>
      <c r="E24" s="334" t="s">
        <v>383</v>
      </c>
      <c r="F24" s="324">
        <v>13167.82</v>
      </c>
      <c r="G24" s="324">
        <v>14617.86</v>
      </c>
      <c r="H24" s="324">
        <f>SUM(H12+H13+H14+H17)*0.33</f>
        <v>17514.420000000002</v>
      </c>
      <c r="I24" s="324">
        <f>SUM(I12+I13+I14+I17)*0.33</f>
        <v>16819.440000000002</v>
      </c>
      <c r="J24" s="324">
        <f t="shared" ref="J24" si="12">SUM(J10+J17)*0.33</f>
        <v>0</v>
      </c>
      <c r="K24" s="324">
        <f t="shared" si="9"/>
        <v>16819.440000000002</v>
      </c>
      <c r="L24" s="335"/>
    </row>
    <row r="25" spans="1:12" x14ac:dyDescent="0.2">
      <c r="A25" s="315"/>
      <c r="B25" s="321"/>
      <c r="C25" s="321"/>
      <c r="D25" s="333" t="s">
        <v>1622</v>
      </c>
      <c r="E25" s="334" t="s">
        <v>1623</v>
      </c>
      <c r="F25" s="324">
        <v>0</v>
      </c>
      <c r="G25" s="324">
        <v>0</v>
      </c>
      <c r="H25" s="324">
        <f>SUM(H16*0.33)</f>
        <v>0</v>
      </c>
      <c r="I25" s="324">
        <f>SUM(I16*0.33)</f>
        <v>0</v>
      </c>
      <c r="J25" s="324"/>
      <c r="K25" s="324">
        <f t="shared" si="9"/>
        <v>0</v>
      </c>
      <c r="L25" s="335"/>
    </row>
    <row r="26" spans="1:12" x14ac:dyDescent="0.2">
      <c r="A26" s="315" t="str">
        <f t="shared" si="0"/>
        <v>Viljandi Kunstikool</v>
      </c>
      <c r="B26" s="321"/>
      <c r="C26" s="321"/>
      <c r="D26" s="329" t="s">
        <v>852</v>
      </c>
      <c r="E26" s="330" t="s">
        <v>385</v>
      </c>
      <c r="F26" s="337">
        <f>SUM(F27:F29)</f>
        <v>531.25</v>
      </c>
      <c r="G26" s="337">
        <f t="shared" ref="G26:I26" si="13">SUM(G27:G29)</f>
        <v>608.97</v>
      </c>
      <c r="H26" s="337">
        <f t="shared" si="13"/>
        <v>530.74</v>
      </c>
      <c r="I26" s="337">
        <f t="shared" si="13"/>
        <v>509.68</v>
      </c>
      <c r="J26" s="337">
        <f t="shared" ref="J26" si="14">SUM(J27:J28)</f>
        <v>0</v>
      </c>
      <c r="K26" s="337">
        <f>SUM(K27:K29)</f>
        <v>509.68</v>
      </c>
      <c r="L26" s="332"/>
    </row>
    <row r="27" spans="1:12" x14ac:dyDescent="0.2">
      <c r="A27" s="315" t="str">
        <f t="shared" si="0"/>
        <v>Viljandi Kunstikool</v>
      </c>
      <c r="B27" s="321" t="str">
        <f t="shared" si="4"/>
        <v>50</v>
      </c>
      <c r="C27" s="321" t="str">
        <f t="shared" si="5"/>
        <v>5064</v>
      </c>
      <c r="D27" s="333" t="s">
        <v>386</v>
      </c>
      <c r="E27" s="334" t="s">
        <v>1654</v>
      </c>
      <c r="F27" s="324">
        <v>0</v>
      </c>
      <c r="G27" s="324">
        <v>0</v>
      </c>
      <c r="H27" s="324">
        <f>SUM(H11+H15)*0.01</f>
        <v>0</v>
      </c>
      <c r="I27" s="324">
        <v>0</v>
      </c>
      <c r="J27" s="324"/>
      <c r="K27" s="324">
        <f t="shared" si="9"/>
        <v>0</v>
      </c>
      <c r="L27" s="335"/>
    </row>
    <row r="28" spans="1:12" x14ac:dyDescent="0.2">
      <c r="A28" s="315" t="str">
        <f t="shared" si="0"/>
        <v>Viljandi Kunstikool</v>
      </c>
      <c r="B28" s="321" t="str">
        <f t="shared" si="4"/>
        <v>50</v>
      </c>
      <c r="C28" s="321" t="str">
        <f t="shared" si="5"/>
        <v>5064</v>
      </c>
      <c r="D28" s="333" t="s">
        <v>388</v>
      </c>
      <c r="E28" s="334" t="s">
        <v>389</v>
      </c>
      <c r="F28" s="324">
        <v>531.25</v>
      </c>
      <c r="G28" s="324">
        <v>608.97</v>
      </c>
      <c r="H28" s="324">
        <f>SUM(H12+H13+H14+H17)*0.01</f>
        <v>530.74</v>
      </c>
      <c r="I28" s="324">
        <f>SUM(I12+I13+I14+I17)*0.01</f>
        <v>509.68</v>
      </c>
      <c r="J28" s="324">
        <f t="shared" ref="J28" si="15">SUM(J10+J17)*0.01</f>
        <v>0</v>
      </c>
      <c r="K28" s="324">
        <f t="shared" si="9"/>
        <v>509.68</v>
      </c>
      <c r="L28" s="335"/>
    </row>
    <row r="29" spans="1:12" x14ac:dyDescent="0.2">
      <c r="A29" s="315"/>
      <c r="B29" s="321"/>
      <c r="C29" s="321"/>
      <c r="D29" s="333" t="s">
        <v>1624</v>
      </c>
      <c r="E29" s="334" t="s">
        <v>1655</v>
      </c>
      <c r="F29" s="324">
        <v>0</v>
      </c>
      <c r="G29" s="324">
        <v>0</v>
      </c>
      <c r="H29" s="324">
        <f>SUM(H16*0.01)</f>
        <v>0</v>
      </c>
      <c r="I29" s="324">
        <v>0</v>
      </c>
      <c r="J29" s="324"/>
      <c r="K29" s="324">
        <f t="shared" si="9"/>
        <v>0</v>
      </c>
      <c r="L29" s="335"/>
    </row>
    <row r="30" spans="1:12" s="301" customFormat="1" ht="13.5" x14ac:dyDescent="0.25">
      <c r="A30" s="315" t="str">
        <f t="shared" si="0"/>
        <v>Viljandi Kunstikool</v>
      </c>
      <c r="B30" s="321"/>
      <c r="C30" s="321"/>
      <c r="D30" s="326" t="s">
        <v>186</v>
      </c>
      <c r="E30" s="327" t="s">
        <v>185</v>
      </c>
      <c r="F30" s="319">
        <f>F31+F41+F44+F48+F59+F65+F72+F79+F86+F87+F88+F92+F93+F99+F100+F103+F104</f>
        <v>32244.069999999996</v>
      </c>
      <c r="G30" s="319">
        <v>36261.94</v>
      </c>
      <c r="H30" s="319">
        <f t="shared" ref="H30:J30" si="16">H31+H41+H44+H48+H59+H65+H72+H79+H86+H87+H88+H92+H93+H99+H101+H103+H104</f>
        <v>40909.65</v>
      </c>
      <c r="I30" s="319">
        <f t="shared" si="16"/>
        <v>36065.321900000003</v>
      </c>
      <c r="J30" s="319">
        <f t="shared" si="16"/>
        <v>0</v>
      </c>
      <c r="K30" s="319">
        <f t="shared" si="9"/>
        <v>36065.321900000003</v>
      </c>
      <c r="L30" s="328"/>
    </row>
    <row r="31" spans="1:12" ht="13.5" x14ac:dyDescent="0.25">
      <c r="A31" s="315" t="str">
        <f t="shared" si="0"/>
        <v>Viljandi Kunstikool</v>
      </c>
      <c r="B31" s="321"/>
      <c r="C31" s="321"/>
      <c r="D31" s="329" t="s">
        <v>853</v>
      </c>
      <c r="E31" s="330" t="s">
        <v>391</v>
      </c>
      <c r="F31" s="337">
        <f t="shared" ref="F31:J31" si="17">SUM(F32:F40)</f>
        <v>2389.71</v>
      </c>
      <c r="G31" s="337">
        <f t="shared" si="17"/>
        <v>2400.35</v>
      </c>
      <c r="H31" s="337">
        <f t="shared" si="17"/>
        <v>2146</v>
      </c>
      <c r="I31" s="337">
        <f t="shared" si="17"/>
        <v>2005.9799999999998</v>
      </c>
      <c r="J31" s="337">
        <f t="shared" si="17"/>
        <v>0</v>
      </c>
      <c r="K31" s="319">
        <f t="shared" si="9"/>
        <v>2005.9799999999998</v>
      </c>
      <c r="L31" s="332"/>
    </row>
    <row r="32" spans="1:12" x14ac:dyDescent="0.2">
      <c r="A32" s="315" t="str">
        <f t="shared" si="0"/>
        <v>Viljandi Kunstikool</v>
      </c>
      <c r="B32" s="321" t="str">
        <f t="shared" si="4"/>
        <v>55</v>
      </c>
      <c r="C32" s="321" t="str">
        <f t="shared" si="5"/>
        <v>5500</v>
      </c>
      <c r="D32" s="333" t="s">
        <v>392</v>
      </c>
      <c r="E32" s="334" t="s">
        <v>393</v>
      </c>
      <c r="F32" s="324">
        <v>226.24</v>
      </c>
      <c r="G32" s="324">
        <v>23.77</v>
      </c>
      <c r="H32" s="324">
        <v>130</v>
      </c>
      <c r="I32" s="324">
        <v>130.64999999999998</v>
      </c>
      <c r="J32" s="324"/>
      <c r="K32" s="324">
        <f t="shared" si="9"/>
        <v>130.64999999999998</v>
      </c>
      <c r="L32" s="335"/>
    </row>
    <row r="33" spans="1:12" x14ac:dyDescent="0.2">
      <c r="A33" s="315" t="str">
        <f t="shared" si="0"/>
        <v>Viljandi Kunstikool</v>
      </c>
      <c r="B33" s="321" t="str">
        <f t="shared" si="4"/>
        <v>55</v>
      </c>
      <c r="C33" s="321" t="str">
        <f t="shared" si="5"/>
        <v>5500</v>
      </c>
      <c r="D33" s="333" t="s">
        <v>394</v>
      </c>
      <c r="E33" s="334" t="s">
        <v>395</v>
      </c>
      <c r="F33" s="324">
        <v>83.22999999999999</v>
      </c>
      <c r="G33" s="324">
        <v>14</v>
      </c>
      <c r="H33" s="324">
        <v>120</v>
      </c>
      <c r="I33" s="324">
        <v>120.6</v>
      </c>
      <c r="J33" s="324"/>
      <c r="K33" s="324">
        <f t="shared" si="9"/>
        <v>120.6</v>
      </c>
      <c r="L33" s="335"/>
    </row>
    <row r="34" spans="1:12" x14ac:dyDescent="0.2">
      <c r="A34" s="315" t="str">
        <f t="shared" si="0"/>
        <v>Viljandi Kunstikool</v>
      </c>
      <c r="B34" s="321" t="str">
        <f t="shared" si="4"/>
        <v>55</v>
      </c>
      <c r="C34" s="321" t="str">
        <f t="shared" si="5"/>
        <v>5500</v>
      </c>
      <c r="D34" s="333" t="s">
        <v>396</v>
      </c>
      <c r="E34" s="334" t="s">
        <v>397</v>
      </c>
      <c r="F34" s="324">
        <v>335.43</v>
      </c>
      <c r="G34" s="324">
        <v>425.2</v>
      </c>
      <c r="H34" s="324">
        <v>396</v>
      </c>
      <c r="I34" s="324">
        <v>397.97999999999996</v>
      </c>
      <c r="J34" s="324"/>
      <c r="K34" s="324">
        <f t="shared" si="9"/>
        <v>397.97999999999996</v>
      </c>
      <c r="L34" s="335"/>
    </row>
    <row r="35" spans="1:12" x14ac:dyDescent="0.2">
      <c r="A35" s="315" t="str">
        <f t="shared" si="0"/>
        <v>Viljandi Kunstikool</v>
      </c>
      <c r="B35" s="321" t="str">
        <f t="shared" si="4"/>
        <v>55</v>
      </c>
      <c r="C35" s="321" t="str">
        <f t="shared" si="5"/>
        <v>5500</v>
      </c>
      <c r="D35" s="333" t="s">
        <v>398</v>
      </c>
      <c r="E35" s="334" t="s">
        <v>399</v>
      </c>
      <c r="F35" s="324">
        <v>124.25</v>
      </c>
      <c r="G35" s="324">
        <v>180.72</v>
      </c>
      <c r="H35" s="324">
        <v>256</v>
      </c>
      <c r="I35" s="324">
        <v>257.27999999999997</v>
      </c>
      <c r="J35" s="324"/>
      <c r="K35" s="324">
        <f t="shared" si="9"/>
        <v>257.27999999999997</v>
      </c>
      <c r="L35" s="335"/>
    </row>
    <row r="36" spans="1:12" x14ac:dyDescent="0.2">
      <c r="A36" s="315" t="str">
        <f t="shared" si="0"/>
        <v>Viljandi Kunstikool</v>
      </c>
      <c r="B36" s="321" t="str">
        <f t="shared" si="4"/>
        <v>55</v>
      </c>
      <c r="C36" s="321" t="str">
        <f t="shared" si="5"/>
        <v>5500</v>
      </c>
      <c r="D36" s="333" t="s">
        <v>400</v>
      </c>
      <c r="E36" s="334" t="s">
        <v>401</v>
      </c>
      <c r="F36" s="324">
        <v>21.990000000000002</v>
      </c>
      <c r="G36" s="324">
        <v>70.92</v>
      </c>
      <c r="H36" s="324">
        <v>46</v>
      </c>
      <c r="I36" s="324">
        <v>32.159999999999997</v>
      </c>
      <c r="J36" s="324"/>
      <c r="K36" s="324">
        <f t="shared" si="9"/>
        <v>32.159999999999997</v>
      </c>
      <c r="L36" s="335"/>
    </row>
    <row r="37" spans="1:12" x14ac:dyDescent="0.2">
      <c r="A37" s="315" t="str">
        <f t="shared" si="0"/>
        <v>Viljandi Kunstikool</v>
      </c>
      <c r="B37" s="321" t="str">
        <f t="shared" si="4"/>
        <v>55</v>
      </c>
      <c r="C37" s="321" t="str">
        <f t="shared" si="5"/>
        <v>5500</v>
      </c>
      <c r="D37" s="333" t="s">
        <v>402</v>
      </c>
      <c r="E37" s="334" t="s">
        <v>403</v>
      </c>
      <c r="F37" s="324">
        <v>53.970000000000006</v>
      </c>
      <c r="G37" s="324">
        <v>12.89</v>
      </c>
      <c r="H37" s="324">
        <v>64</v>
      </c>
      <c r="I37" s="324">
        <v>64.319999999999993</v>
      </c>
      <c r="J37" s="324"/>
      <c r="K37" s="324">
        <f t="shared" si="9"/>
        <v>64.319999999999993</v>
      </c>
      <c r="L37" s="335"/>
    </row>
    <row r="38" spans="1:12" x14ac:dyDescent="0.2">
      <c r="A38" s="315" t="str">
        <f t="shared" si="0"/>
        <v>Viljandi Kunstikool</v>
      </c>
      <c r="B38" s="321" t="str">
        <f t="shared" si="4"/>
        <v>55</v>
      </c>
      <c r="C38" s="321" t="str">
        <f t="shared" si="5"/>
        <v>5500</v>
      </c>
      <c r="D38" s="333" t="s">
        <v>404</v>
      </c>
      <c r="E38" s="334" t="s">
        <v>405</v>
      </c>
      <c r="F38" s="324">
        <v>0</v>
      </c>
      <c r="G38" s="324">
        <v>0</v>
      </c>
      <c r="H38" s="324">
        <v>0</v>
      </c>
      <c r="I38" s="324">
        <v>0</v>
      </c>
      <c r="J38" s="324"/>
      <c r="K38" s="324">
        <f t="shared" si="9"/>
        <v>0</v>
      </c>
      <c r="L38" s="335"/>
    </row>
    <row r="39" spans="1:12" x14ac:dyDescent="0.2">
      <c r="A39" s="315" t="str">
        <f t="shared" si="0"/>
        <v>Viljandi Kunstikool</v>
      </c>
      <c r="B39" s="321" t="str">
        <f t="shared" si="4"/>
        <v>55</v>
      </c>
      <c r="C39" s="321" t="str">
        <f t="shared" si="5"/>
        <v>5500</v>
      </c>
      <c r="D39" s="333" t="s">
        <v>406</v>
      </c>
      <c r="E39" s="334" t="s">
        <v>846</v>
      </c>
      <c r="F39" s="324">
        <v>412.38</v>
      </c>
      <c r="G39" s="324">
        <v>1431.53</v>
      </c>
      <c r="H39" s="324">
        <v>815</v>
      </c>
      <c r="I39" s="324">
        <v>682.39499999999998</v>
      </c>
      <c r="J39" s="324"/>
      <c r="K39" s="324">
        <f t="shared" si="9"/>
        <v>682.39499999999998</v>
      </c>
      <c r="L39" s="335"/>
    </row>
    <row r="40" spans="1:12" x14ac:dyDescent="0.2">
      <c r="A40" s="315" t="str">
        <f t="shared" si="0"/>
        <v>Viljandi Kunstikool</v>
      </c>
      <c r="B40" s="321" t="str">
        <f t="shared" si="4"/>
        <v>55</v>
      </c>
      <c r="C40" s="321" t="str">
        <f t="shared" si="5"/>
        <v>5500</v>
      </c>
      <c r="D40" s="333" t="s">
        <v>408</v>
      </c>
      <c r="E40" s="334" t="s">
        <v>409</v>
      </c>
      <c r="F40" s="324">
        <v>1132.22</v>
      </c>
      <c r="G40" s="324">
        <v>241.32</v>
      </c>
      <c r="H40" s="324">
        <v>319</v>
      </c>
      <c r="I40" s="324">
        <v>320.59499999999997</v>
      </c>
      <c r="J40" s="324"/>
      <c r="K40" s="324">
        <f t="shared" si="9"/>
        <v>320.59499999999997</v>
      </c>
      <c r="L40" s="335"/>
    </row>
    <row r="41" spans="1:12" x14ac:dyDescent="0.2">
      <c r="A41" s="315" t="str">
        <f t="shared" si="0"/>
        <v>Viljandi Kunstikool</v>
      </c>
      <c r="B41" s="321"/>
      <c r="C41" s="321"/>
      <c r="D41" s="329" t="s">
        <v>854</v>
      </c>
      <c r="E41" s="330" t="s">
        <v>411</v>
      </c>
      <c r="F41" s="337">
        <f t="shared" ref="F41:J41" si="18">SUM(F42:F43)</f>
        <v>37.11</v>
      </c>
      <c r="G41" s="337">
        <v>0</v>
      </c>
      <c r="H41" s="337">
        <f>SUM(H42:H43)</f>
        <v>38</v>
      </c>
      <c r="I41" s="337">
        <f>SUM(I42:I43)</f>
        <v>38.19</v>
      </c>
      <c r="J41" s="337">
        <f t="shared" si="18"/>
        <v>0</v>
      </c>
      <c r="K41" s="337">
        <f t="shared" si="9"/>
        <v>38.19</v>
      </c>
      <c r="L41" s="332"/>
    </row>
    <row r="42" spans="1:12" x14ac:dyDescent="0.2">
      <c r="A42" s="315" t="str">
        <f t="shared" si="0"/>
        <v>Viljandi Kunstikool</v>
      </c>
      <c r="B42" s="321" t="str">
        <f t="shared" si="4"/>
        <v>55</v>
      </c>
      <c r="C42" s="321" t="str">
        <f t="shared" si="5"/>
        <v>5503</v>
      </c>
      <c r="D42" s="333" t="s">
        <v>412</v>
      </c>
      <c r="E42" s="334" t="s">
        <v>413</v>
      </c>
      <c r="F42" s="324">
        <v>37.11</v>
      </c>
      <c r="G42" s="324">
        <v>0</v>
      </c>
      <c r="H42" s="324">
        <v>38</v>
      </c>
      <c r="I42" s="324">
        <v>38.19</v>
      </c>
      <c r="J42" s="324"/>
      <c r="K42" s="324">
        <f t="shared" si="9"/>
        <v>38.19</v>
      </c>
      <c r="L42" s="335"/>
    </row>
    <row r="43" spans="1:12" x14ac:dyDescent="0.2">
      <c r="A43" s="315" t="str">
        <f t="shared" si="0"/>
        <v>Viljandi Kunstikool</v>
      </c>
      <c r="B43" s="321" t="str">
        <f t="shared" si="4"/>
        <v>55</v>
      </c>
      <c r="C43" s="321" t="str">
        <f t="shared" si="5"/>
        <v>5503</v>
      </c>
      <c r="D43" s="333" t="s">
        <v>414</v>
      </c>
      <c r="E43" s="334" t="s">
        <v>415</v>
      </c>
      <c r="F43" s="324">
        <v>0</v>
      </c>
      <c r="G43" s="324">
        <v>0</v>
      </c>
      <c r="H43" s="324">
        <v>0</v>
      </c>
      <c r="I43" s="324">
        <v>0</v>
      </c>
      <c r="J43" s="324"/>
      <c r="K43" s="324">
        <f t="shared" si="9"/>
        <v>0</v>
      </c>
      <c r="L43" s="335"/>
    </row>
    <row r="44" spans="1:12" x14ac:dyDescent="0.2">
      <c r="A44" s="315" t="str">
        <f t="shared" si="0"/>
        <v>Viljandi Kunstikool</v>
      </c>
      <c r="B44" s="321"/>
      <c r="C44" s="321"/>
      <c r="D44" s="329" t="s">
        <v>855</v>
      </c>
      <c r="E44" s="330" t="s">
        <v>417</v>
      </c>
      <c r="F44" s="337">
        <f t="shared" ref="F44:J44" si="19">SUM(F45:F47)</f>
        <v>1123</v>
      </c>
      <c r="G44" s="337">
        <f t="shared" si="19"/>
        <v>460.11</v>
      </c>
      <c r="H44" s="337">
        <f t="shared" si="19"/>
        <v>1000</v>
      </c>
      <c r="I44" s="337">
        <f t="shared" si="19"/>
        <v>401.99999999999994</v>
      </c>
      <c r="J44" s="337">
        <f t="shared" si="19"/>
        <v>0</v>
      </c>
      <c r="K44" s="337">
        <f t="shared" si="9"/>
        <v>401.99999999999994</v>
      </c>
      <c r="L44" s="332"/>
    </row>
    <row r="45" spans="1:12" x14ac:dyDescent="0.2">
      <c r="A45" s="315" t="str">
        <f t="shared" si="0"/>
        <v>Viljandi Kunstikool</v>
      </c>
      <c r="B45" s="321" t="str">
        <f t="shared" si="4"/>
        <v>55</v>
      </c>
      <c r="C45" s="321" t="str">
        <f t="shared" si="5"/>
        <v>5504</v>
      </c>
      <c r="D45" s="333" t="s">
        <v>418</v>
      </c>
      <c r="E45" s="334" t="s">
        <v>419</v>
      </c>
      <c r="F45" s="324">
        <v>1109</v>
      </c>
      <c r="G45" s="324">
        <v>440</v>
      </c>
      <c r="H45" s="324">
        <v>500</v>
      </c>
      <c r="I45" s="324">
        <v>401.99999999999994</v>
      </c>
      <c r="J45" s="324"/>
      <c r="K45" s="324">
        <f t="shared" si="9"/>
        <v>401.99999999999994</v>
      </c>
      <c r="L45" s="335"/>
    </row>
    <row r="46" spans="1:12" x14ac:dyDescent="0.2">
      <c r="A46" s="315" t="str">
        <f t="shared" si="0"/>
        <v>Viljandi Kunstikool</v>
      </c>
      <c r="B46" s="321" t="str">
        <f t="shared" si="4"/>
        <v>55</v>
      </c>
      <c r="C46" s="321" t="str">
        <f t="shared" si="5"/>
        <v>5504</v>
      </c>
      <c r="D46" s="333" t="s">
        <v>420</v>
      </c>
      <c r="E46" s="334" t="s">
        <v>421</v>
      </c>
      <c r="F46" s="324">
        <v>0</v>
      </c>
      <c r="G46" s="324">
        <v>0</v>
      </c>
      <c r="H46" s="324">
        <v>0</v>
      </c>
      <c r="I46" s="324">
        <v>0</v>
      </c>
      <c r="J46" s="324"/>
      <c r="K46" s="324">
        <f t="shared" si="9"/>
        <v>0</v>
      </c>
      <c r="L46" s="335"/>
    </row>
    <row r="47" spans="1:12" x14ac:dyDescent="0.2">
      <c r="A47" s="315" t="str">
        <f t="shared" si="0"/>
        <v>Viljandi Kunstikool</v>
      </c>
      <c r="B47" s="321" t="str">
        <f t="shared" si="4"/>
        <v>55</v>
      </c>
      <c r="C47" s="321" t="str">
        <f t="shared" si="5"/>
        <v>5504</v>
      </c>
      <c r="D47" s="333" t="s">
        <v>422</v>
      </c>
      <c r="E47" s="334" t="s">
        <v>423</v>
      </c>
      <c r="F47" s="324">
        <v>14</v>
      </c>
      <c r="G47" s="324">
        <v>20.11</v>
      </c>
      <c r="H47" s="324">
        <v>500</v>
      </c>
      <c r="I47" s="324">
        <v>0</v>
      </c>
      <c r="J47" s="324"/>
      <c r="K47" s="324">
        <f t="shared" si="9"/>
        <v>0</v>
      </c>
      <c r="L47" s="335"/>
    </row>
    <row r="48" spans="1:12" x14ac:dyDescent="0.2">
      <c r="A48" s="315" t="str">
        <f t="shared" si="0"/>
        <v>Viljandi Kunstikool</v>
      </c>
      <c r="B48" s="321"/>
      <c r="C48" s="321"/>
      <c r="D48" s="329" t="s">
        <v>856</v>
      </c>
      <c r="E48" s="330" t="s">
        <v>425</v>
      </c>
      <c r="F48" s="337">
        <f>SUM(F49:F58)</f>
        <v>20944.809999999998</v>
      </c>
      <c r="G48" s="337">
        <f t="shared" ref="G48:I48" si="20">SUM(G49:G58)</f>
        <v>24439.15</v>
      </c>
      <c r="H48" s="337">
        <f t="shared" si="20"/>
        <v>26559.440000000002</v>
      </c>
      <c r="I48" s="337">
        <f t="shared" si="20"/>
        <v>26613.085850000003</v>
      </c>
      <c r="J48" s="337">
        <f>SUM(J50:J58)</f>
        <v>0</v>
      </c>
      <c r="K48" s="337">
        <f t="shared" si="9"/>
        <v>26613.085850000003</v>
      </c>
      <c r="L48" s="332"/>
    </row>
    <row r="49" spans="1:12" x14ac:dyDescent="0.2">
      <c r="A49" s="315" t="str">
        <f t="shared" si="0"/>
        <v>Viljandi Kunstikool</v>
      </c>
      <c r="B49" s="321" t="str">
        <f t="shared" si="4"/>
        <v>55</v>
      </c>
      <c r="C49" s="321" t="str">
        <f t="shared" si="5"/>
        <v>5511</v>
      </c>
      <c r="D49" s="338" t="s">
        <v>253</v>
      </c>
      <c r="E49" s="339" t="s">
        <v>254</v>
      </c>
      <c r="F49" s="324">
        <v>169.65</v>
      </c>
      <c r="G49" s="324">
        <v>0</v>
      </c>
      <c r="H49" s="324">
        <v>400</v>
      </c>
      <c r="I49" s="324">
        <v>400</v>
      </c>
      <c r="J49" s="324"/>
      <c r="K49" s="324">
        <f t="shared" si="9"/>
        <v>400</v>
      </c>
      <c r="L49" s="340"/>
    </row>
    <row r="50" spans="1:12" x14ac:dyDescent="0.2">
      <c r="A50" s="315" t="str">
        <f t="shared" si="0"/>
        <v>Viljandi Kunstikool</v>
      </c>
      <c r="B50" s="321" t="str">
        <f t="shared" si="4"/>
        <v>55</v>
      </c>
      <c r="C50" s="321" t="str">
        <f t="shared" si="5"/>
        <v>5511</v>
      </c>
      <c r="D50" s="333" t="s">
        <v>426</v>
      </c>
      <c r="E50" s="334" t="s">
        <v>427</v>
      </c>
      <c r="F50" s="324">
        <v>11053.29</v>
      </c>
      <c r="G50" s="324">
        <v>13940.53</v>
      </c>
      <c r="H50" s="324">
        <v>14978.77</v>
      </c>
      <c r="I50" s="324">
        <v>14978.77</v>
      </c>
      <c r="J50" s="324"/>
      <c r="K50" s="324">
        <f t="shared" si="9"/>
        <v>14978.77</v>
      </c>
      <c r="L50" s="335"/>
    </row>
    <row r="51" spans="1:12" x14ac:dyDescent="0.2">
      <c r="A51" s="315" t="str">
        <f t="shared" si="0"/>
        <v>Viljandi Kunstikool</v>
      </c>
      <c r="B51" s="321" t="str">
        <f t="shared" si="4"/>
        <v>55</v>
      </c>
      <c r="C51" s="321" t="str">
        <f t="shared" si="5"/>
        <v>5511</v>
      </c>
      <c r="D51" s="333" t="s">
        <v>428</v>
      </c>
      <c r="E51" s="334" t="s">
        <v>2</v>
      </c>
      <c r="F51" s="324">
        <v>2185.1999999999998</v>
      </c>
      <c r="G51" s="324">
        <v>2278.19</v>
      </c>
      <c r="H51" s="324">
        <v>3297.8799999999997</v>
      </c>
      <c r="I51" s="324">
        <v>3396.8163999999997</v>
      </c>
      <c r="J51" s="324"/>
      <c r="K51" s="324">
        <f t="shared" si="9"/>
        <v>3396.8163999999997</v>
      </c>
      <c r="L51" s="335"/>
    </row>
    <row r="52" spans="1:12" x14ac:dyDescent="0.2">
      <c r="A52" s="315" t="str">
        <f t="shared" si="0"/>
        <v>Viljandi Kunstikool</v>
      </c>
      <c r="B52" s="321" t="str">
        <f t="shared" si="4"/>
        <v>55</v>
      </c>
      <c r="C52" s="321" t="str">
        <f t="shared" si="5"/>
        <v>5511</v>
      </c>
      <c r="D52" s="333" t="s">
        <v>3</v>
      </c>
      <c r="E52" s="334" t="s">
        <v>4</v>
      </c>
      <c r="F52" s="324">
        <v>925.08999999999992</v>
      </c>
      <c r="G52" s="324">
        <v>981.46</v>
      </c>
      <c r="H52" s="324">
        <v>916.90000000000009</v>
      </c>
      <c r="I52" s="324">
        <v>916.90000000000009</v>
      </c>
      <c r="J52" s="324"/>
      <c r="K52" s="324">
        <f t="shared" si="9"/>
        <v>916.90000000000009</v>
      </c>
      <c r="L52" s="335"/>
    </row>
    <row r="53" spans="1:12" x14ac:dyDescent="0.2">
      <c r="A53" s="315" t="str">
        <f t="shared" si="0"/>
        <v>Viljandi Kunstikool</v>
      </c>
      <c r="B53" s="321" t="str">
        <f t="shared" si="4"/>
        <v>55</v>
      </c>
      <c r="C53" s="321" t="str">
        <f t="shared" si="5"/>
        <v>5511</v>
      </c>
      <c r="D53" s="333" t="s">
        <v>5</v>
      </c>
      <c r="E53" s="334" t="s">
        <v>6</v>
      </c>
      <c r="F53" s="324">
        <v>5971.2500000000009</v>
      </c>
      <c r="G53" s="324">
        <v>6172.41</v>
      </c>
      <c r="H53" s="324">
        <v>6141.89</v>
      </c>
      <c r="I53" s="324">
        <v>6172.5994499999997</v>
      </c>
      <c r="J53" s="324"/>
      <c r="K53" s="324">
        <f t="shared" si="9"/>
        <v>6172.5994499999997</v>
      </c>
      <c r="L53" s="335"/>
    </row>
    <row r="54" spans="1:12" x14ac:dyDescent="0.2">
      <c r="A54" s="315" t="str">
        <f t="shared" si="0"/>
        <v>Viljandi Kunstikool</v>
      </c>
      <c r="B54" s="321" t="str">
        <f t="shared" si="4"/>
        <v>55</v>
      </c>
      <c r="C54" s="321" t="str">
        <f t="shared" si="5"/>
        <v>5511</v>
      </c>
      <c r="D54" s="333" t="s">
        <v>7</v>
      </c>
      <c r="E54" s="334" t="s">
        <v>8</v>
      </c>
      <c r="F54" s="324">
        <v>620.53</v>
      </c>
      <c r="G54" s="324">
        <v>1066.56</v>
      </c>
      <c r="H54" s="324">
        <v>748</v>
      </c>
      <c r="I54" s="324">
        <v>748</v>
      </c>
      <c r="J54" s="324"/>
      <c r="K54" s="324">
        <f t="shared" si="9"/>
        <v>748</v>
      </c>
      <c r="L54" s="335"/>
    </row>
    <row r="55" spans="1:12" x14ac:dyDescent="0.2">
      <c r="A55" s="315" t="str">
        <f t="shared" si="0"/>
        <v>Viljandi Kunstikool</v>
      </c>
      <c r="B55" s="321" t="str">
        <f t="shared" si="4"/>
        <v>55</v>
      </c>
      <c r="C55" s="321" t="str">
        <f t="shared" si="5"/>
        <v>5511</v>
      </c>
      <c r="D55" s="333" t="s">
        <v>9</v>
      </c>
      <c r="E55" s="334" t="s">
        <v>10</v>
      </c>
      <c r="F55" s="324">
        <v>19.8</v>
      </c>
      <c r="G55" s="324">
        <v>0</v>
      </c>
      <c r="H55" s="324">
        <v>64</v>
      </c>
      <c r="I55" s="324">
        <v>0</v>
      </c>
      <c r="J55" s="324"/>
      <c r="K55" s="324">
        <f t="shared" si="9"/>
        <v>0</v>
      </c>
      <c r="L55" s="335"/>
    </row>
    <row r="56" spans="1:12" x14ac:dyDescent="0.2">
      <c r="A56" s="315" t="str">
        <f t="shared" si="0"/>
        <v>Viljandi Kunstikool</v>
      </c>
      <c r="B56" s="321" t="str">
        <f t="shared" si="4"/>
        <v>55</v>
      </c>
      <c r="C56" s="321" t="str">
        <f t="shared" si="5"/>
        <v>5511</v>
      </c>
      <c r="D56" s="333" t="s">
        <v>11</v>
      </c>
      <c r="E56" s="334" t="s">
        <v>12</v>
      </c>
      <c r="F56" s="324">
        <v>0</v>
      </c>
      <c r="G56" s="324">
        <v>0</v>
      </c>
      <c r="H56" s="324">
        <v>12</v>
      </c>
      <c r="I56" s="324">
        <v>0</v>
      </c>
      <c r="J56" s="324"/>
      <c r="K56" s="324">
        <f t="shared" si="9"/>
        <v>0</v>
      </c>
      <c r="L56" s="335"/>
    </row>
    <row r="57" spans="1:12" x14ac:dyDescent="0.2">
      <c r="A57" s="315" t="str">
        <f t="shared" si="0"/>
        <v>Viljandi Kunstikool</v>
      </c>
      <c r="B57" s="321" t="str">
        <f t="shared" si="4"/>
        <v>55</v>
      </c>
      <c r="C57" s="321" t="str">
        <f t="shared" si="5"/>
        <v>5511</v>
      </c>
      <c r="D57" s="333" t="s">
        <v>13</v>
      </c>
      <c r="E57" s="334" t="s">
        <v>14</v>
      </c>
      <c r="F57" s="324">
        <v>0</v>
      </c>
      <c r="G57" s="324">
        <v>0</v>
      </c>
      <c r="H57" s="324">
        <v>0</v>
      </c>
      <c r="I57" s="324">
        <v>0</v>
      </c>
      <c r="J57" s="324"/>
      <c r="K57" s="324">
        <f t="shared" si="9"/>
        <v>0</v>
      </c>
      <c r="L57" s="335"/>
    </row>
    <row r="58" spans="1:12" x14ac:dyDescent="0.2">
      <c r="A58" s="315" t="str">
        <f t="shared" si="0"/>
        <v>Viljandi Kunstikool</v>
      </c>
      <c r="B58" s="321" t="str">
        <f t="shared" si="4"/>
        <v>55</v>
      </c>
      <c r="C58" s="321" t="str">
        <f t="shared" si="5"/>
        <v>5511</v>
      </c>
      <c r="D58" s="333" t="s">
        <v>15</v>
      </c>
      <c r="E58" s="334" t="s">
        <v>16</v>
      </c>
      <c r="F58" s="324">
        <v>0</v>
      </c>
      <c r="G58" s="324">
        <v>0</v>
      </c>
      <c r="H58" s="324">
        <v>0</v>
      </c>
      <c r="I58" s="324">
        <v>0</v>
      </c>
      <c r="J58" s="324"/>
      <c r="K58" s="324">
        <f t="shared" si="9"/>
        <v>0</v>
      </c>
      <c r="L58" s="335"/>
    </row>
    <row r="59" spans="1:12" x14ac:dyDescent="0.2">
      <c r="A59" s="315" t="str">
        <f t="shared" si="0"/>
        <v>Viljandi Kunstikool</v>
      </c>
      <c r="B59" s="321"/>
      <c r="C59" s="321"/>
      <c r="D59" s="329" t="s">
        <v>857</v>
      </c>
      <c r="E59" s="330" t="s">
        <v>18</v>
      </c>
      <c r="F59" s="337">
        <f>SUM(F60:F64)</f>
        <v>0</v>
      </c>
      <c r="G59" s="337">
        <f t="shared" ref="G59:I59" si="21">SUM(G60:G64)</f>
        <v>0</v>
      </c>
      <c r="H59" s="337">
        <f t="shared" si="21"/>
        <v>0</v>
      </c>
      <c r="I59" s="337">
        <f t="shared" si="21"/>
        <v>0</v>
      </c>
      <c r="J59" s="337">
        <f t="shared" ref="J59" si="22">SUM(J61:J64)</f>
        <v>0</v>
      </c>
      <c r="K59" s="337">
        <f t="shared" si="9"/>
        <v>0</v>
      </c>
      <c r="L59" s="332"/>
    </row>
    <row r="60" spans="1:12" x14ac:dyDescent="0.2">
      <c r="A60" s="315"/>
      <c r="B60" s="321"/>
      <c r="C60" s="321"/>
      <c r="D60" s="333" t="s">
        <v>1629</v>
      </c>
      <c r="E60" s="334" t="s">
        <v>427</v>
      </c>
      <c r="F60" s="324">
        <v>0</v>
      </c>
      <c r="G60" s="324">
        <v>0</v>
      </c>
      <c r="H60" s="324">
        <v>0</v>
      </c>
      <c r="I60" s="324">
        <v>0</v>
      </c>
      <c r="J60" s="324"/>
      <c r="K60" s="324">
        <f t="shared" si="9"/>
        <v>0</v>
      </c>
      <c r="L60" s="335"/>
    </row>
    <row r="61" spans="1:12" x14ac:dyDescent="0.2">
      <c r="A61" s="315" t="str">
        <f t="shared" si="0"/>
        <v>Viljandi Kunstikool</v>
      </c>
      <c r="B61" s="321" t="str">
        <f t="shared" si="4"/>
        <v>55</v>
      </c>
      <c r="C61" s="321" t="str">
        <f t="shared" si="5"/>
        <v>5512</v>
      </c>
      <c r="D61" s="333" t="s">
        <v>19</v>
      </c>
      <c r="E61" s="334" t="s">
        <v>6</v>
      </c>
      <c r="F61" s="324">
        <v>0</v>
      </c>
      <c r="G61" s="324">
        <v>0</v>
      </c>
      <c r="H61" s="324">
        <v>0</v>
      </c>
      <c r="I61" s="324">
        <v>0</v>
      </c>
      <c r="J61" s="324"/>
      <c r="K61" s="324">
        <f t="shared" si="9"/>
        <v>0</v>
      </c>
      <c r="L61" s="335"/>
    </row>
    <row r="62" spans="1:12" x14ac:dyDescent="0.2">
      <c r="A62" s="315" t="str">
        <f t="shared" si="0"/>
        <v>Viljandi Kunstikool</v>
      </c>
      <c r="B62" s="321" t="str">
        <f t="shared" si="4"/>
        <v>55</v>
      </c>
      <c r="C62" s="321" t="str">
        <f t="shared" si="5"/>
        <v>5512</v>
      </c>
      <c r="D62" s="333" t="s">
        <v>20</v>
      </c>
      <c r="E62" s="334" t="s">
        <v>8</v>
      </c>
      <c r="F62" s="324">
        <v>0</v>
      </c>
      <c r="G62" s="324">
        <v>0</v>
      </c>
      <c r="H62" s="324">
        <v>0</v>
      </c>
      <c r="I62" s="324">
        <v>0</v>
      </c>
      <c r="J62" s="324"/>
      <c r="K62" s="324">
        <f t="shared" si="9"/>
        <v>0</v>
      </c>
      <c r="L62" s="335"/>
    </row>
    <row r="63" spans="1:12" x14ac:dyDescent="0.2">
      <c r="A63" s="315" t="str">
        <f t="shared" si="0"/>
        <v>Viljandi Kunstikool</v>
      </c>
      <c r="B63" s="321" t="str">
        <f t="shared" si="4"/>
        <v>55</v>
      </c>
      <c r="C63" s="321" t="str">
        <f t="shared" si="5"/>
        <v>5512</v>
      </c>
      <c r="D63" s="333" t="s">
        <v>21</v>
      </c>
      <c r="E63" s="334" t="s">
        <v>10</v>
      </c>
      <c r="F63" s="324">
        <v>0</v>
      </c>
      <c r="G63" s="324">
        <v>0</v>
      </c>
      <c r="H63" s="324">
        <v>0</v>
      </c>
      <c r="I63" s="324">
        <v>0</v>
      </c>
      <c r="J63" s="324"/>
      <c r="K63" s="324">
        <f t="shared" si="9"/>
        <v>0</v>
      </c>
      <c r="L63" s="335"/>
    </row>
    <row r="64" spans="1:12" x14ac:dyDescent="0.2">
      <c r="A64" s="315" t="str">
        <f t="shared" si="0"/>
        <v>Viljandi Kunstikool</v>
      </c>
      <c r="B64" s="321" t="str">
        <f t="shared" si="4"/>
        <v>55</v>
      </c>
      <c r="C64" s="321" t="str">
        <f t="shared" si="5"/>
        <v>5512</v>
      </c>
      <c r="D64" s="333" t="s">
        <v>22</v>
      </c>
      <c r="E64" s="334" t="s">
        <v>16</v>
      </c>
      <c r="F64" s="324">
        <v>0</v>
      </c>
      <c r="G64" s="324">
        <v>0</v>
      </c>
      <c r="H64" s="324">
        <v>0</v>
      </c>
      <c r="I64" s="324">
        <v>0</v>
      </c>
      <c r="J64" s="324"/>
      <c r="K64" s="324">
        <f t="shared" si="9"/>
        <v>0</v>
      </c>
      <c r="L64" s="335"/>
    </row>
    <row r="65" spans="1:12" x14ac:dyDescent="0.2">
      <c r="A65" s="315" t="str">
        <f t="shared" si="0"/>
        <v>Viljandi Kunstikool</v>
      </c>
      <c r="B65" s="321"/>
      <c r="C65" s="321"/>
      <c r="D65" s="329" t="s">
        <v>858</v>
      </c>
      <c r="E65" s="330" t="s">
        <v>24</v>
      </c>
      <c r="F65" s="337">
        <f t="shared" ref="F65:J65" si="23">SUM(F66:F71)</f>
        <v>319.76</v>
      </c>
      <c r="G65" s="337">
        <f t="shared" si="23"/>
        <v>320</v>
      </c>
      <c r="H65" s="337">
        <f t="shared" si="23"/>
        <v>348</v>
      </c>
      <c r="I65" s="337">
        <f t="shared" si="23"/>
        <v>602.99999999999989</v>
      </c>
      <c r="J65" s="337">
        <f t="shared" si="23"/>
        <v>0</v>
      </c>
      <c r="K65" s="337">
        <f t="shared" si="9"/>
        <v>602.99999999999989</v>
      </c>
      <c r="L65" s="332"/>
    </row>
    <row r="66" spans="1:12" x14ac:dyDescent="0.2">
      <c r="A66" s="315" t="str">
        <f t="shared" si="0"/>
        <v>Viljandi Kunstikool</v>
      </c>
      <c r="B66" s="321" t="str">
        <f t="shared" si="4"/>
        <v>55</v>
      </c>
      <c r="C66" s="321" t="str">
        <f t="shared" si="5"/>
        <v>5513</v>
      </c>
      <c r="D66" s="333" t="s">
        <v>25</v>
      </c>
      <c r="E66" s="334" t="s">
        <v>26</v>
      </c>
      <c r="F66" s="324">
        <v>0</v>
      </c>
      <c r="G66" s="324">
        <v>0</v>
      </c>
      <c r="H66" s="324">
        <v>0</v>
      </c>
      <c r="I66" s="324">
        <v>0</v>
      </c>
      <c r="J66" s="324"/>
      <c r="K66" s="324">
        <f t="shared" si="9"/>
        <v>0</v>
      </c>
      <c r="L66" s="335"/>
    </row>
    <row r="67" spans="1:12" x14ac:dyDescent="0.2">
      <c r="A67" s="315" t="str">
        <f t="shared" si="0"/>
        <v>Viljandi Kunstikool</v>
      </c>
      <c r="B67" s="321" t="str">
        <f t="shared" si="4"/>
        <v>55</v>
      </c>
      <c r="C67" s="321" t="str">
        <f t="shared" si="5"/>
        <v>5513</v>
      </c>
      <c r="D67" s="333" t="s">
        <v>27</v>
      </c>
      <c r="E67" s="334" t="s">
        <v>28</v>
      </c>
      <c r="F67" s="324">
        <v>0</v>
      </c>
      <c r="G67" s="324">
        <v>0</v>
      </c>
      <c r="H67" s="324">
        <v>0</v>
      </c>
      <c r="I67" s="324">
        <v>0</v>
      </c>
      <c r="J67" s="324"/>
      <c r="K67" s="324">
        <f t="shared" si="9"/>
        <v>0</v>
      </c>
      <c r="L67" s="335"/>
    </row>
    <row r="68" spans="1:12" x14ac:dyDescent="0.2">
      <c r="A68" s="315" t="str">
        <f t="shared" si="0"/>
        <v>Viljandi Kunstikool</v>
      </c>
      <c r="B68" s="321" t="str">
        <f t="shared" si="4"/>
        <v>55</v>
      </c>
      <c r="C68" s="321" t="str">
        <f t="shared" si="5"/>
        <v>5513</v>
      </c>
      <c r="D68" s="333" t="s">
        <v>29</v>
      </c>
      <c r="E68" s="334" t="s">
        <v>12</v>
      </c>
      <c r="F68" s="324">
        <v>0</v>
      </c>
      <c r="G68" s="324">
        <v>0</v>
      </c>
      <c r="H68" s="324">
        <v>0</v>
      </c>
      <c r="I68" s="324">
        <v>0</v>
      </c>
      <c r="J68" s="324"/>
      <c r="K68" s="324">
        <f t="shared" si="9"/>
        <v>0</v>
      </c>
      <c r="L68" s="335"/>
    </row>
    <row r="69" spans="1:12" x14ac:dyDescent="0.2">
      <c r="A69" s="315" t="str">
        <f t="shared" si="0"/>
        <v>Viljandi Kunstikool</v>
      </c>
      <c r="B69" s="321" t="str">
        <f t="shared" si="4"/>
        <v>55</v>
      </c>
      <c r="C69" s="321" t="str">
        <f t="shared" si="5"/>
        <v>5513</v>
      </c>
      <c r="D69" s="333" t="s">
        <v>30</v>
      </c>
      <c r="E69" s="334" t="s">
        <v>14</v>
      </c>
      <c r="F69" s="324">
        <v>0</v>
      </c>
      <c r="G69" s="324">
        <v>0</v>
      </c>
      <c r="H69" s="324">
        <v>0</v>
      </c>
      <c r="I69" s="324">
        <v>0</v>
      </c>
      <c r="J69" s="324"/>
      <c r="K69" s="324">
        <f t="shared" si="9"/>
        <v>0</v>
      </c>
      <c r="L69" s="335"/>
    </row>
    <row r="70" spans="1:12" x14ac:dyDescent="0.2">
      <c r="A70" s="315" t="str">
        <f t="shared" si="0"/>
        <v>Viljandi Kunstikool</v>
      </c>
      <c r="B70" s="321" t="str">
        <f t="shared" si="4"/>
        <v>55</v>
      </c>
      <c r="C70" s="321" t="str">
        <f t="shared" si="5"/>
        <v>5513</v>
      </c>
      <c r="D70" s="333" t="s">
        <v>31</v>
      </c>
      <c r="E70" s="334" t="s">
        <v>799</v>
      </c>
      <c r="F70" s="324">
        <v>319.76</v>
      </c>
      <c r="G70" s="324">
        <v>320</v>
      </c>
      <c r="H70" s="324">
        <v>348</v>
      </c>
      <c r="I70" s="324">
        <v>602.99999999999989</v>
      </c>
      <c r="J70" s="324"/>
      <c r="K70" s="324">
        <f t="shared" si="9"/>
        <v>602.99999999999989</v>
      </c>
      <c r="L70" s="335"/>
    </row>
    <row r="71" spans="1:12" x14ac:dyDescent="0.2">
      <c r="A71" s="315" t="str">
        <f t="shared" si="0"/>
        <v>Viljandi Kunstikool</v>
      </c>
      <c r="B71" s="321" t="str">
        <f t="shared" si="4"/>
        <v>55</v>
      </c>
      <c r="C71" s="321" t="str">
        <f t="shared" si="5"/>
        <v>5513</v>
      </c>
      <c r="D71" s="333" t="s">
        <v>33</v>
      </c>
      <c r="E71" s="334" t="s">
        <v>34</v>
      </c>
      <c r="F71" s="324">
        <v>0</v>
      </c>
      <c r="G71" s="324">
        <v>0</v>
      </c>
      <c r="H71" s="324">
        <v>0</v>
      </c>
      <c r="I71" s="324">
        <v>0</v>
      </c>
      <c r="J71" s="324"/>
      <c r="K71" s="324">
        <f t="shared" si="9"/>
        <v>0</v>
      </c>
      <c r="L71" s="335"/>
    </row>
    <row r="72" spans="1:12" x14ac:dyDescent="0.2">
      <c r="A72" s="315" t="str">
        <f t="shared" si="0"/>
        <v>Viljandi Kunstikool</v>
      </c>
      <c r="B72" s="321"/>
      <c r="C72" s="321"/>
      <c r="D72" s="329" t="s">
        <v>859</v>
      </c>
      <c r="E72" s="330" t="s">
        <v>36</v>
      </c>
      <c r="F72" s="337">
        <f t="shared" ref="F72:J72" si="24">SUM(F73:F78)</f>
        <v>1044.4100000000001</v>
      </c>
      <c r="G72" s="337">
        <f t="shared" si="24"/>
        <v>1269.5899999999999</v>
      </c>
      <c r="H72" s="337">
        <f t="shared" si="24"/>
        <v>3883</v>
      </c>
      <c r="I72" s="337">
        <f t="shared" si="24"/>
        <v>614.05499999999995</v>
      </c>
      <c r="J72" s="337">
        <f t="shared" si="24"/>
        <v>0</v>
      </c>
      <c r="K72" s="337">
        <f t="shared" si="9"/>
        <v>614.05499999999995</v>
      </c>
      <c r="L72" s="332"/>
    </row>
    <row r="73" spans="1:12" x14ac:dyDescent="0.2">
      <c r="A73" s="315" t="str">
        <f t="shared" si="0"/>
        <v>Viljandi Kunstikool</v>
      </c>
      <c r="B73" s="321" t="str">
        <f t="shared" si="4"/>
        <v>55</v>
      </c>
      <c r="C73" s="321" t="str">
        <f t="shared" si="5"/>
        <v>5514</v>
      </c>
      <c r="D73" s="333" t="s">
        <v>37</v>
      </c>
      <c r="E73" s="334" t="s">
        <v>38</v>
      </c>
      <c r="F73" s="324">
        <v>0</v>
      </c>
      <c r="G73" s="324">
        <v>157.86000000000001</v>
      </c>
      <c r="H73" s="324">
        <v>2600</v>
      </c>
      <c r="I73" s="324">
        <v>0</v>
      </c>
      <c r="J73" s="324"/>
      <c r="K73" s="324">
        <f t="shared" si="9"/>
        <v>0</v>
      </c>
      <c r="L73" s="335"/>
    </row>
    <row r="74" spans="1:12" x14ac:dyDescent="0.2">
      <c r="A74" s="315" t="str">
        <f t="shared" si="0"/>
        <v>Viljandi Kunstikool</v>
      </c>
      <c r="B74" s="321" t="str">
        <f t="shared" si="4"/>
        <v>55</v>
      </c>
      <c r="C74" s="321" t="str">
        <f t="shared" si="5"/>
        <v>5514</v>
      </c>
      <c r="D74" s="333" t="s">
        <v>39</v>
      </c>
      <c r="E74" s="334" t="s">
        <v>40</v>
      </c>
      <c r="F74" s="324">
        <v>90.94</v>
      </c>
      <c r="G74" s="324">
        <v>59.65</v>
      </c>
      <c r="H74" s="324">
        <v>200</v>
      </c>
      <c r="I74" s="324">
        <v>128.63999999999999</v>
      </c>
      <c r="J74" s="324"/>
      <c r="K74" s="324">
        <f t="shared" si="9"/>
        <v>128.63999999999999</v>
      </c>
      <c r="L74" s="335"/>
    </row>
    <row r="75" spans="1:12" x14ac:dyDescent="0.2">
      <c r="A75" s="315" t="str">
        <f t="shared" si="0"/>
        <v>Viljandi Kunstikool</v>
      </c>
      <c r="B75" s="321" t="str">
        <f t="shared" si="4"/>
        <v>55</v>
      </c>
      <c r="C75" s="321" t="str">
        <f t="shared" si="5"/>
        <v>5514</v>
      </c>
      <c r="D75" s="333" t="s">
        <v>41</v>
      </c>
      <c r="E75" s="334" t="s">
        <v>42</v>
      </c>
      <c r="F75" s="324">
        <v>865.7</v>
      </c>
      <c r="G75" s="324">
        <v>883.75</v>
      </c>
      <c r="H75" s="324">
        <v>302</v>
      </c>
      <c r="I75" s="324">
        <v>303.51</v>
      </c>
      <c r="J75" s="324"/>
      <c r="K75" s="324">
        <f t="shared" si="9"/>
        <v>303.51</v>
      </c>
      <c r="L75" s="335"/>
    </row>
    <row r="76" spans="1:12" s="303" customFormat="1" x14ac:dyDescent="0.2">
      <c r="A76" s="315" t="str">
        <f t="shared" ref="A76:A152" si="25">+$E$1</f>
        <v>Viljandi Kunstikool</v>
      </c>
      <c r="B76" s="321" t="str">
        <f t="shared" si="4"/>
        <v>55</v>
      </c>
      <c r="C76" s="321" t="str">
        <f t="shared" si="5"/>
        <v>5514</v>
      </c>
      <c r="D76" s="341" t="s">
        <v>43</v>
      </c>
      <c r="E76" s="342" t="s">
        <v>44</v>
      </c>
      <c r="F76" s="324">
        <v>39.840000000000003</v>
      </c>
      <c r="G76" s="324">
        <v>68.33</v>
      </c>
      <c r="H76" s="324">
        <v>228</v>
      </c>
      <c r="I76" s="324">
        <v>48.239999999999995</v>
      </c>
      <c r="J76" s="324"/>
      <c r="K76" s="324">
        <f t="shared" si="9"/>
        <v>48.239999999999995</v>
      </c>
      <c r="L76" s="343"/>
    </row>
    <row r="77" spans="1:12" x14ac:dyDescent="0.2">
      <c r="A77" s="315" t="str">
        <f t="shared" si="25"/>
        <v>Viljandi Kunstikool</v>
      </c>
      <c r="B77" s="321" t="str">
        <f t="shared" ref="B77:B150" si="26">LEFT(D77,2)</f>
        <v>55</v>
      </c>
      <c r="C77" s="321" t="str">
        <f t="shared" ref="C77:C150" si="27">LEFT(D77,4)</f>
        <v>5514</v>
      </c>
      <c r="D77" s="333" t="s">
        <v>45</v>
      </c>
      <c r="E77" s="334" t="s">
        <v>46</v>
      </c>
      <c r="F77" s="324">
        <v>47.93</v>
      </c>
      <c r="G77" s="324">
        <v>100</v>
      </c>
      <c r="H77" s="324">
        <v>553</v>
      </c>
      <c r="I77" s="324">
        <v>133.66499999999999</v>
      </c>
      <c r="J77" s="324"/>
      <c r="K77" s="324">
        <f t="shared" ref="K77:K113" si="28">SUM(I77:J77)</f>
        <v>133.66499999999999</v>
      </c>
      <c r="L77" s="335"/>
    </row>
    <row r="78" spans="1:12" x14ac:dyDescent="0.2">
      <c r="A78" s="315" t="str">
        <f t="shared" si="25"/>
        <v>Viljandi Kunstikool</v>
      </c>
      <c r="B78" s="321" t="str">
        <f t="shared" si="26"/>
        <v>55</v>
      </c>
      <c r="C78" s="321" t="str">
        <f t="shared" si="27"/>
        <v>5514</v>
      </c>
      <c r="D78" s="333" t="s">
        <v>47</v>
      </c>
      <c r="E78" s="334" t="s">
        <v>48</v>
      </c>
      <c r="F78" s="324">
        <v>0</v>
      </c>
      <c r="G78" s="324">
        <v>0</v>
      </c>
      <c r="H78" s="324">
        <v>0</v>
      </c>
      <c r="I78" s="324">
        <v>0</v>
      </c>
      <c r="J78" s="324"/>
      <c r="K78" s="324">
        <f t="shared" si="28"/>
        <v>0</v>
      </c>
      <c r="L78" s="335"/>
    </row>
    <row r="79" spans="1:12" x14ac:dyDescent="0.2">
      <c r="A79" s="315" t="str">
        <f t="shared" si="25"/>
        <v>Viljandi Kunstikool</v>
      </c>
      <c r="B79" s="321"/>
      <c r="C79" s="321"/>
      <c r="D79" s="329" t="s">
        <v>860</v>
      </c>
      <c r="E79" s="330" t="s">
        <v>50</v>
      </c>
      <c r="F79" s="337">
        <f t="shared" ref="F79:J79" si="29">SUM(F80:F85)</f>
        <v>271</v>
      </c>
      <c r="G79" s="337">
        <v>1788.03</v>
      </c>
      <c r="H79" s="337">
        <f>SUM(H80:H85)</f>
        <v>400</v>
      </c>
      <c r="I79" s="337">
        <f>SUM(I80:I85)</f>
        <v>401.99999999999994</v>
      </c>
      <c r="J79" s="337">
        <f t="shared" si="29"/>
        <v>0</v>
      </c>
      <c r="K79" s="337">
        <f t="shared" si="28"/>
        <v>401.99999999999994</v>
      </c>
      <c r="L79" s="332"/>
    </row>
    <row r="80" spans="1:12" x14ac:dyDescent="0.2">
      <c r="A80" s="315" t="str">
        <f t="shared" si="25"/>
        <v>Viljandi Kunstikool</v>
      </c>
      <c r="B80" s="321" t="str">
        <f t="shared" si="26"/>
        <v>55</v>
      </c>
      <c r="C80" s="321" t="str">
        <f t="shared" si="27"/>
        <v>5515</v>
      </c>
      <c r="D80" s="333" t="s">
        <v>51</v>
      </c>
      <c r="E80" s="334" t="s">
        <v>52</v>
      </c>
      <c r="F80" s="324">
        <v>0</v>
      </c>
      <c r="G80" s="324">
        <v>0</v>
      </c>
      <c r="H80" s="324">
        <v>0</v>
      </c>
      <c r="I80" s="324">
        <v>0</v>
      </c>
      <c r="J80" s="324"/>
      <c r="K80" s="324">
        <f t="shared" si="28"/>
        <v>0</v>
      </c>
      <c r="L80" s="335"/>
    </row>
    <row r="81" spans="1:12" x14ac:dyDescent="0.2">
      <c r="A81" s="315" t="str">
        <f t="shared" si="25"/>
        <v>Viljandi Kunstikool</v>
      </c>
      <c r="B81" s="321" t="str">
        <f t="shared" si="26"/>
        <v>55</v>
      </c>
      <c r="C81" s="321" t="str">
        <f t="shared" si="27"/>
        <v>5515</v>
      </c>
      <c r="D81" s="333" t="s">
        <v>53</v>
      </c>
      <c r="E81" s="334" t="s">
        <v>54</v>
      </c>
      <c r="F81" s="324">
        <v>0</v>
      </c>
      <c r="G81" s="324">
        <v>20</v>
      </c>
      <c r="H81" s="324">
        <v>0</v>
      </c>
      <c r="I81" s="324">
        <v>0</v>
      </c>
      <c r="J81" s="324"/>
      <c r="K81" s="324">
        <f t="shared" si="28"/>
        <v>0</v>
      </c>
      <c r="L81" s="335"/>
    </row>
    <row r="82" spans="1:12" x14ac:dyDescent="0.2">
      <c r="A82" s="315" t="str">
        <f t="shared" si="25"/>
        <v>Viljandi Kunstikool</v>
      </c>
      <c r="B82" s="321" t="str">
        <f t="shared" si="26"/>
        <v>55</v>
      </c>
      <c r="C82" s="321" t="str">
        <f t="shared" si="27"/>
        <v>5515</v>
      </c>
      <c r="D82" s="333" t="s">
        <v>70</v>
      </c>
      <c r="E82" s="334" t="s">
        <v>71</v>
      </c>
      <c r="F82" s="324">
        <v>271</v>
      </c>
      <c r="G82" s="324">
        <v>0</v>
      </c>
      <c r="H82" s="324">
        <v>0</v>
      </c>
      <c r="I82" s="324">
        <v>0</v>
      </c>
      <c r="J82" s="324"/>
      <c r="K82" s="324">
        <f t="shared" si="28"/>
        <v>0</v>
      </c>
      <c r="L82" s="335"/>
    </row>
    <row r="83" spans="1:12" x14ac:dyDescent="0.2">
      <c r="A83" s="315" t="str">
        <f t="shared" si="25"/>
        <v>Viljandi Kunstikool</v>
      </c>
      <c r="B83" s="321" t="str">
        <f t="shared" si="26"/>
        <v>55</v>
      </c>
      <c r="C83" s="321" t="str">
        <f t="shared" si="27"/>
        <v>5515</v>
      </c>
      <c r="D83" s="333" t="s">
        <v>72</v>
      </c>
      <c r="E83" s="334" t="s">
        <v>73</v>
      </c>
      <c r="F83" s="324">
        <v>0</v>
      </c>
      <c r="G83" s="324">
        <v>0</v>
      </c>
      <c r="H83" s="324">
        <v>0</v>
      </c>
      <c r="I83" s="324">
        <v>0</v>
      </c>
      <c r="J83" s="324"/>
      <c r="K83" s="324">
        <f t="shared" si="28"/>
        <v>0</v>
      </c>
      <c r="L83" s="335"/>
    </row>
    <row r="84" spans="1:12" x14ac:dyDescent="0.2">
      <c r="A84" s="315" t="str">
        <f t="shared" si="25"/>
        <v>Viljandi Kunstikool</v>
      </c>
      <c r="B84" s="321" t="str">
        <f t="shared" si="26"/>
        <v>55</v>
      </c>
      <c r="C84" s="321" t="str">
        <f t="shared" si="27"/>
        <v>5515</v>
      </c>
      <c r="D84" s="333" t="s">
        <v>74</v>
      </c>
      <c r="E84" s="334" t="s">
        <v>75</v>
      </c>
      <c r="F84" s="324">
        <v>0</v>
      </c>
      <c r="G84" s="324">
        <v>1589</v>
      </c>
      <c r="H84" s="324">
        <v>373</v>
      </c>
      <c r="I84" s="324">
        <v>401.99999999999994</v>
      </c>
      <c r="J84" s="324"/>
      <c r="K84" s="324">
        <f t="shared" si="28"/>
        <v>401.99999999999994</v>
      </c>
      <c r="L84" s="335"/>
    </row>
    <row r="85" spans="1:12" x14ac:dyDescent="0.2">
      <c r="A85" s="315" t="str">
        <f t="shared" si="25"/>
        <v>Viljandi Kunstikool</v>
      </c>
      <c r="B85" s="321" t="str">
        <f t="shared" si="26"/>
        <v>55</v>
      </c>
      <c r="C85" s="321" t="str">
        <f t="shared" si="27"/>
        <v>5515</v>
      </c>
      <c r="D85" s="333" t="s">
        <v>76</v>
      </c>
      <c r="E85" s="334" t="s">
        <v>77</v>
      </c>
      <c r="F85" s="324">
        <v>0</v>
      </c>
      <c r="G85" s="324">
        <v>179.03</v>
      </c>
      <c r="H85" s="324">
        <v>27</v>
      </c>
      <c r="I85" s="324">
        <v>0</v>
      </c>
      <c r="J85" s="324"/>
      <c r="K85" s="324">
        <f t="shared" si="28"/>
        <v>0</v>
      </c>
      <c r="L85" s="335"/>
    </row>
    <row r="86" spans="1:12" x14ac:dyDescent="0.2">
      <c r="A86" s="315" t="str">
        <f t="shared" si="25"/>
        <v>Viljandi Kunstikool</v>
      </c>
      <c r="B86" s="321" t="str">
        <f t="shared" si="26"/>
        <v>55</v>
      </c>
      <c r="C86" s="321" t="str">
        <f t="shared" si="27"/>
        <v>5516</v>
      </c>
      <c r="D86" s="322" t="s">
        <v>78</v>
      </c>
      <c r="E86" s="344" t="s">
        <v>79</v>
      </c>
      <c r="F86" s="345">
        <v>0</v>
      </c>
      <c r="G86" s="324">
        <v>0</v>
      </c>
      <c r="H86" s="324">
        <v>0</v>
      </c>
      <c r="I86" s="324">
        <v>0</v>
      </c>
      <c r="J86" s="345"/>
      <c r="K86" s="324">
        <f t="shared" si="28"/>
        <v>0</v>
      </c>
      <c r="L86" s="325"/>
    </row>
    <row r="87" spans="1:12" x14ac:dyDescent="0.2">
      <c r="A87" s="315" t="str">
        <f t="shared" si="25"/>
        <v>Viljandi Kunstikool</v>
      </c>
      <c r="B87" s="321" t="str">
        <f t="shared" si="26"/>
        <v>55</v>
      </c>
      <c r="C87" s="321" t="str">
        <f t="shared" si="27"/>
        <v>5521</v>
      </c>
      <c r="D87" s="322" t="s">
        <v>80</v>
      </c>
      <c r="E87" s="323" t="s">
        <v>81</v>
      </c>
      <c r="F87" s="345">
        <v>0</v>
      </c>
      <c r="G87" s="324">
        <v>0</v>
      </c>
      <c r="H87" s="324">
        <v>0</v>
      </c>
      <c r="I87" s="324">
        <v>0</v>
      </c>
      <c r="J87" s="345"/>
      <c r="K87" s="324">
        <f t="shared" si="28"/>
        <v>0</v>
      </c>
      <c r="L87" s="325"/>
    </row>
    <row r="88" spans="1:12" x14ac:dyDescent="0.2">
      <c r="A88" s="315" t="str">
        <f t="shared" si="25"/>
        <v>Viljandi Kunstikool</v>
      </c>
      <c r="B88" s="321"/>
      <c r="C88" s="321"/>
      <c r="D88" s="329" t="s">
        <v>861</v>
      </c>
      <c r="E88" s="330" t="s">
        <v>83</v>
      </c>
      <c r="F88" s="337">
        <f t="shared" ref="F88:J88" si="30">SUM(F89:F91)</f>
        <v>64.5</v>
      </c>
      <c r="G88" s="337">
        <f t="shared" si="30"/>
        <v>16.12</v>
      </c>
      <c r="H88" s="337">
        <f t="shared" si="30"/>
        <v>223.21</v>
      </c>
      <c r="I88" s="337">
        <f t="shared" si="30"/>
        <v>64.531049999999993</v>
      </c>
      <c r="J88" s="337">
        <f t="shared" si="30"/>
        <v>0</v>
      </c>
      <c r="K88" s="337">
        <f t="shared" si="28"/>
        <v>64.531049999999993</v>
      </c>
      <c r="L88" s="332"/>
    </row>
    <row r="89" spans="1:12" x14ac:dyDescent="0.2">
      <c r="A89" s="315" t="str">
        <f t="shared" si="25"/>
        <v>Viljandi Kunstikool</v>
      </c>
      <c r="B89" s="321" t="str">
        <f t="shared" si="26"/>
        <v>55</v>
      </c>
      <c r="C89" s="321" t="str">
        <f t="shared" si="27"/>
        <v>5522</v>
      </c>
      <c r="D89" s="333" t="s">
        <v>84</v>
      </c>
      <c r="E89" s="334" t="s">
        <v>85</v>
      </c>
      <c r="F89" s="324">
        <v>0</v>
      </c>
      <c r="G89" s="324">
        <v>0</v>
      </c>
      <c r="H89" s="324">
        <v>15.21</v>
      </c>
      <c r="I89" s="324">
        <v>7.2460499999999994</v>
      </c>
      <c r="J89" s="324"/>
      <c r="K89" s="324">
        <f t="shared" si="28"/>
        <v>7.2460499999999994</v>
      </c>
      <c r="L89" s="335"/>
    </row>
    <row r="90" spans="1:12" x14ac:dyDescent="0.2">
      <c r="A90" s="315" t="str">
        <f t="shared" si="25"/>
        <v>Viljandi Kunstikool</v>
      </c>
      <c r="B90" s="321" t="str">
        <f t="shared" si="26"/>
        <v>55</v>
      </c>
      <c r="C90" s="321" t="str">
        <f t="shared" si="27"/>
        <v>5522</v>
      </c>
      <c r="D90" s="333" t="s">
        <v>86</v>
      </c>
      <c r="E90" s="334" t="s">
        <v>87</v>
      </c>
      <c r="F90" s="324">
        <v>0</v>
      </c>
      <c r="G90" s="324">
        <v>0</v>
      </c>
      <c r="H90" s="324">
        <v>20</v>
      </c>
      <c r="I90" s="324">
        <v>9.0449999999999982</v>
      </c>
      <c r="J90" s="324"/>
      <c r="K90" s="324">
        <f t="shared" si="28"/>
        <v>9.0449999999999982</v>
      </c>
      <c r="L90" s="335"/>
    </row>
    <row r="91" spans="1:12" x14ac:dyDescent="0.2">
      <c r="A91" s="315" t="str">
        <f t="shared" si="25"/>
        <v>Viljandi Kunstikool</v>
      </c>
      <c r="B91" s="321" t="str">
        <f t="shared" si="26"/>
        <v>55</v>
      </c>
      <c r="C91" s="321" t="str">
        <f t="shared" si="27"/>
        <v>5522</v>
      </c>
      <c r="D91" s="333" t="s">
        <v>88</v>
      </c>
      <c r="E91" s="334" t="s">
        <v>89</v>
      </c>
      <c r="F91" s="324">
        <v>64.5</v>
      </c>
      <c r="G91" s="324">
        <v>16.12</v>
      </c>
      <c r="H91" s="324">
        <v>188</v>
      </c>
      <c r="I91" s="324">
        <v>48.239999999999995</v>
      </c>
      <c r="J91" s="324"/>
      <c r="K91" s="324">
        <f t="shared" si="28"/>
        <v>48.239999999999995</v>
      </c>
      <c r="L91" s="335"/>
    </row>
    <row r="92" spans="1:12" x14ac:dyDescent="0.2">
      <c r="A92" s="315" t="str">
        <f t="shared" si="25"/>
        <v>Viljandi Kunstikool</v>
      </c>
      <c r="B92" s="321" t="str">
        <f t="shared" si="26"/>
        <v>55</v>
      </c>
      <c r="C92" s="321" t="str">
        <f t="shared" si="27"/>
        <v>5523</v>
      </c>
      <c r="D92" s="322" t="s">
        <v>90</v>
      </c>
      <c r="E92" s="323" t="s">
        <v>91</v>
      </c>
      <c r="F92" s="324">
        <v>0</v>
      </c>
      <c r="G92" s="324">
        <v>0</v>
      </c>
      <c r="H92" s="324">
        <v>0</v>
      </c>
      <c r="I92" s="324">
        <v>0</v>
      </c>
      <c r="J92" s="324"/>
      <c r="K92" s="324">
        <f t="shared" si="28"/>
        <v>0</v>
      </c>
      <c r="L92" s="325"/>
    </row>
    <row r="93" spans="1:12" x14ac:dyDescent="0.2">
      <c r="A93" s="315" t="str">
        <f t="shared" si="25"/>
        <v>Viljandi Kunstikool</v>
      </c>
      <c r="B93" s="321"/>
      <c r="C93" s="321"/>
      <c r="D93" s="329" t="s">
        <v>862</v>
      </c>
      <c r="E93" s="330" t="s">
        <v>93</v>
      </c>
      <c r="F93" s="337">
        <f>SUM(F94:F98)</f>
        <v>5754.08</v>
      </c>
      <c r="G93" s="337">
        <f t="shared" ref="G93:I93" si="31">SUM(G94:G98)</f>
        <v>4116.79</v>
      </c>
      <c r="H93" s="337">
        <f t="shared" si="31"/>
        <v>4347</v>
      </c>
      <c r="I93" s="337">
        <f t="shared" si="31"/>
        <v>3749.6549999999993</v>
      </c>
      <c r="J93" s="337">
        <f>SUM(J94:J98)</f>
        <v>0</v>
      </c>
      <c r="K93" s="337">
        <f t="shared" si="28"/>
        <v>3749.6549999999993</v>
      </c>
      <c r="L93" s="332"/>
    </row>
    <row r="94" spans="1:12" x14ac:dyDescent="0.2">
      <c r="A94" s="315" t="str">
        <f t="shared" si="25"/>
        <v>Viljandi Kunstikool</v>
      </c>
      <c r="B94" s="321" t="str">
        <f t="shared" si="26"/>
        <v>55</v>
      </c>
      <c r="C94" s="321" t="str">
        <f t="shared" si="27"/>
        <v>5524</v>
      </c>
      <c r="D94" s="333" t="s">
        <v>94</v>
      </c>
      <c r="E94" s="334" t="s">
        <v>95</v>
      </c>
      <c r="F94" s="324">
        <v>29.67</v>
      </c>
      <c r="G94" s="324">
        <v>64.540000000000006</v>
      </c>
      <c r="H94" s="324">
        <v>128</v>
      </c>
      <c r="I94" s="324">
        <v>128.63999999999999</v>
      </c>
      <c r="J94" s="324"/>
      <c r="K94" s="324">
        <f t="shared" si="28"/>
        <v>128.63999999999999</v>
      </c>
      <c r="L94" s="335"/>
    </row>
    <row r="95" spans="1:12" x14ac:dyDescent="0.2">
      <c r="A95" s="315" t="str">
        <f t="shared" si="25"/>
        <v>Viljandi Kunstikool</v>
      </c>
      <c r="B95" s="321" t="str">
        <f t="shared" si="26"/>
        <v>55</v>
      </c>
      <c r="C95" s="321" t="str">
        <f t="shared" si="27"/>
        <v>5524</v>
      </c>
      <c r="D95" s="333" t="s">
        <v>96</v>
      </c>
      <c r="E95" s="334" t="s">
        <v>97</v>
      </c>
      <c r="F95" s="324">
        <v>0</v>
      </c>
      <c r="G95" s="324">
        <v>0</v>
      </c>
      <c r="H95" s="324">
        <v>0</v>
      </c>
      <c r="I95" s="324">
        <v>0</v>
      </c>
      <c r="J95" s="324"/>
      <c r="K95" s="324">
        <f t="shared" si="28"/>
        <v>0</v>
      </c>
      <c r="L95" s="335"/>
    </row>
    <row r="96" spans="1:12" x14ac:dyDescent="0.2">
      <c r="A96" s="315" t="str">
        <f t="shared" si="25"/>
        <v>Viljandi Kunstikool</v>
      </c>
      <c r="B96" s="321" t="str">
        <f t="shared" si="26"/>
        <v>55</v>
      </c>
      <c r="C96" s="321" t="str">
        <f t="shared" si="27"/>
        <v>5524</v>
      </c>
      <c r="D96" s="333" t="s">
        <v>98</v>
      </c>
      <c r="E96" s="334" t="s">
        <v>99</v>
      </c>
      <c r="F96" s="324">
        <v>5483.41</v>
      </c>
      <c r="G96" s="324">
        <v>3850.25</v>
      </c>
      <c r="H96" s="324">
        <v>4219</v>
      </c>
      <c r="I96" s="324">
        <v>3621.0149999999994</v>
      </c>
      <c r="J96" s="324"/>
      <c r="K96" s="324">
        <f t="shared" si="28"/>
        <v>3621.0149999999994</v>
      </c>
      <c r="L96" s="335"/>
    </row>
    <row r="97" spans="1:12" x14ac:dyDescent="0.2">
      <c r="A97" s="315" t="str">
        <f t="shared" si="25"/>
        <v>Viljandi Kunstikool</v>
      </c>
      <c r="B97" s="321" t="str">
        <f t="shared" si="26"/>
        <v>55</v>
      </c>
      <c r="C97" s="321" t="str">
        <f t="shared" si="27"/>
        <v>5524</v>
      </c>
      <c r="D97" s="333" t="s">
        <v>100</v>
      </c>
      <c r="E97" s="334" t="s">
        <v>101</v>
      </c>
      <c r="F97" s="324">
        <v>241</v>
      </c>
      <c r="G97" s="324">
        <v>202</v>
      </c>
      <c r="H97" s="324">
        <v>0</v>
      </c>
      <c r="I97" s="324">
        <v>0</v>
      </c>
      <c r="J97" s="324"/>
      <c r="K97" s="324">
        <f t="shared" si="28"/>
        <v>0</v>
      </c>
      <c r="L97" s="335"/>
    </row>
    <row r="98" spans="1:12" x14ac:dyDescent="0.2">
      <c r="A98" s="315" t="str">
        <f t="shared" si="25"/>
        <v>Viljandi Kunstikool</v>
      </c>
      <c r="B98" s="321" t="str">
        <f t="shared" si="26"/>
        <v>55</v>
      </c>
      <c r="C98" s="321" t="str">
        <f t="shared" si="27"/>
        <v>5524</v>
      </c>
      <c r="D98" s="333" t="s">
        <v>102</v>
      </c>
      <c r="E98" s="334" t="s">
        <v>103</v>
      </c>
      <c r="F98" s="324">
        <v>0</v>
      </c>
      <c r="G98" s="324">
        <v>0</v>
      </c>
      <c r="H98" s="324">
        <v>0</v>
      </c>
      <c r="I98" s="324">
        <v>0</v>
      </c>
      <c r="J98" s="324"/>
      <c r="K98" s="324">
        <f t="shared" si="28"/>
        <v>0</v>
      </c>
      <c r="L98" s="335"/>
    </row>
    <row r="99" spans="1:12" x14ac:dyDescent="0.2">
      <c r="A99" s="315" t="str">
        <f t="shared" si="25"/>
        <v>Viljandi Kunstikool</v>
      </c>
      <c r="B99" s="321" t="str">
        <f t="shared" si="26"/>
        <v>55</v>
      </c>
      <c r="C99" s="321" t="str">
        <f t="shared" si="27"/>
        <v>5525</v>
      </c>
      <c r="D99" s="322" t="s">
        <v>104</v>
      </c>
      <c r="E99" s="323" t="s">
        <v>844</v>
      </c>
      <c r="F99" s="345">
        <v>295.69</v>
      </c>
      <c r="G99" s="345">
        <v>1451.8</v>
      </c>
      <c r="H99" s="345">
        <v>1965</v>
      </c>
      <c r="I99" s="345">
        <v>1572.8249999999998</v>
      </c>
      <c r="J99" s="345"/>
      <c r="K99" s="345">
        <f t="shared" si="28"/>
        <v>1572.8249999999998</v>
      </c>
      <c r="L99" s="576"/>
    </row>
    <row r="100" spans="1:12" x14ac:dyDescent="0.2">
      <c r="A100" s="315"/>
      <c r="B100" s="321"/>
      <c r="C100" s="321"/>
      <c r="D100" s="329" t="s">
        <v>259</v>
      </c>
      <c r="E100" s="330" t="s">
        <v>1616</v>
      </c>
      <c r="F100" s="337">
        <f>SUM(F101:F102)</f>
        <v>0</v>
      </c>
      <c r="G100" s="337">
        <f t="shared" ref="G100:I100" si="32">SUM(G101:G102)</f>
        <v>0</v>
      </c>
      <c r="H100" s="337">
        <f t="shared" si="32"/>
        <v>0</v>
      </c>
      <c r="I100" s="337">
        <f t="shared" si="32"/>
        <v>0</v>
      </c>
      <c r="J100" s="337">
        <f>SUM(J101:J102)</f>
        <v>0</v>
      </c>
      <c r="K100" s="337">
        <f t="shared" ref="K100" si="33">SUM(K101:K102)</f>
        <v>0</v>
      </c>
      <c r="L100" s="576"/>
    </row>
    <row r="101" spans="1:12" x14ac:dyDescent="0.2">
      <c r="A101" s="315" t="str">
        <f t="shared" si="25"/>
        <v>Viljandi Kunstikool</v>
      </c>
      <c r="B101" s="321" t="str">
        <f t="shared" si="26"/>
        <v>55</v>
      </c>
      <c r="C101" s="321" t="str">
        <f t="shared" si="27"/>
        <v>5526</v>
      </c>
      <c r="D101" s="627" t="s">
        <v>106</v>
      </c>
      <c r="E101" s="336" t="s">
        <v>107</v>
      </c>
      <c r="F101" s="324">
        <v>0</v>
      </c>
      <c r="G101" s="324">
        <v>0</v>
      </c>
      <c r="H101" s="324">
        <v>0</v>
      </c>
      <c r="I101" s="324">
        <v>0</v>
      </c>
      <c r="J101" s="324"/>
      <c r="K101" s="324">
        <f t="shared" si="28"/>
        <v>0</v>
      </c>
      <c r="L101" s="576"/>
    </row>
    <row r="102" spans="1:12" x14ac:dyDescent="0.2">
      <c r="A102" s="315"/>
      <c r="B102" s="321"/>
      <c r="C102" s="321"/>
      <c r="D102" s="627" t="s">
        <v>1617</v>
      </c>
      <c r="E102" s="336" t="s">
        <v>1657</v>
      </c>
      <c r="F102" s="324">
        <v>0</v>
      </c>
      <c r="G102" s="324">
        <v>0</v>
      </c>
      <c r="H102" s="324">
        <v>0</v>
      </c>
      <c r="I102" s="324">
        <v>0</v>
      </c>
      <c r="J102" s="324"/>
      <c r="K102" s="324">
        <f t="shared" si="28"/>
        <v>0</v>
      </c>
      <c r="L102" s="576"/>
    </row>
    <row r="103" spans="1:12" x14ac:dyDescent="0.2">
      <c r="A103" s="315" t="str">
        <f t="shared" si="25"/>
        <v>Viljandi Kunstikool</v>
      </c>
      <c r="B103" s="321" t="str">
        <f t="shared" si="26"/>
        <v>55</v>
      </c>
      <c r="C103" s="321" t="str">
        <f t="shared" si="27"/>
        <v>5539</v>
      </c>
      <c r="D103" s="322" t="s">
        <v>108</v>
      </c>
      <c r="E103" s="323" t="s">
        <v>845</v>
      </c>
      <c r="F103" s="345">
        <v>0</v>
      </c>
      <c r="G103" s="345">
        <v>0</v>
      </c>
      <c r="H103" s="345">
        <v>0</v>
      </c>
      <c r="I103" s="345">
        <v>0</v>
      </c>
      <c r="J103" s="345"/>
      <c r="K103" s="345">
        <f t="shared" si="28"/>
        <v>0</v>
      </c>
      <c r="L103" s="576"/>
    </row>
    <row r="104" spans="1:12" x14ac:dyDescent="0.2">
      <c r="A104" s="315" t="str">
        <f t="shared" si="25"/>
        <v>Viljandi Kunstikool</v>
      </c>
      <c r="B104" s="321" t="str">
        <f t="shared" si="26"/>
        <v>55</v>
      </c>
      <c r="C104" s="321" t="str">
        <f t="shared" si="27"/>
        <v>5540</v>
      </c>
      <c r="D104" s="322" t="s">
        <v>110</v>
      </c>
      <c r="E104" s="323" t="s">
        <v>111</v>
      </c>
      <c r="F104" s="345">
        <v>0</v>
      </c>
      <c r="G104" s="345">
        <v>0</v>
      </c>
      <c r="H104" s="345">
        <v>0</v>
      </c>
      <c r="I104" s="345">
        <v>0</v>
      </c>
      <c r="J104" s="345"/>
      <c r="K104" s="345">
        <f t="shared" si="28"/>
        <v>0</v>
      </c>
      <c r="L104" s="576"/>
    </row>
    <row r="105" spans="1:12" ht="13.5" x14ac:dyDescent="0.25">
      <c r="A105" s="315" t="str">
        <f t="shared" si="25"/>
        <v>Viljandi Kunstikool</v>
      </c>
      <c r="B105" s="321"/>
      <c r="C105" s="321"/>
      <c r="D105" s="326" t="s">
        <v>189</v>
      </c>
      <c r="E105" s="327" t="s">
        <v>188</v>
      </c>
      <c r="F105" s="319">
        <f>F106+F107</f>
        <v>0</v>
      </c>
      <c r="G105" s="319">
        <f t="shared" ref="G105:I105" si="34">G106+G107</f>
        <v>0</v>
      </c>
      <c r="H105" s="319">
        <f t="shared" si="34"/>
        <v>0</v>
      </c>
      <c r="I105" s="319">
        <f t="shared" si="34"/>
        <v>0</v>
      </c>
      <c r="J105" s="319">
        <f>J106+J107</f>
        <v>0</v>
      </c>
      <c r="K105" s="337">
        <f t="shared" si="28"/>
        <v>0</v>
      </c>
      <c r="L105" s="577"/>
    </row>
    <row r="106" spans="1:12" x14ac:dyDescent="0.2">
      <c r="A106" s="315" t="str">
        <f t="shared" si="25"/>
        <v>Viljandi Kunstikool</v>
      </c>
      <c r="B106" s="321" t="str">
        <f t="shared" si="26"/>
        <v>60</v>
      </c>
      <c r="C106" s="321" t="str">
        <f t="shared" si="27"/>
        <v>6011</v>
      </c>
      <c r="D106" s="322" t="s">
        <v>112</v>
      </c>
      <c r="E106" s="323" t="s">
        <v>113</v>
      </c>
      <c r="F106" s="345">
        <v>0</v>
      </c>
      <c r="G106" s="324">
        <v>0</v>
      </c>
      <c r="H106" s="324">
        <v>0</v>
      </c>
      <c r="I106" s="324">
        <v>0</v>
      </c>
      <c r="J106" s="345"/>
      <c r="K106" s="324">
        <f t="shared" si="28"/>
        <v>0</v>
      </c>
      <c r="L106" s="576"/>
    </row>
    <row r="107" spans="1:12" x14ac:dyDescent="0.2">
      <c r="A107" s="315" t="str">
        <f t="shared" si="25"/>
        <v>Viljandi Kunstikool</v>
      </c>
      <c r="B107" s="321" t="str">
        <f t="shared" si="26"/>
        <v>65</v>
      </c>
      <c r="C107" s="321" t="str">
        <f t="shared" si="27"/>
        <v>6502</v>
      </c>
      <c r="D107" s="322" t="s">
        <v>114</v>
      </c>
      <c r="E107" s="323" t="s">
        <v>115</v>
      </c>
      <c r="F107" s="345">
        <v>0</v>
      </c>
      <c r="G107" s="324">
        <v>0</v>
      </c>
      <c r="H107" s="324">
        <v>0</v>
      </c>
      <c r="I107" s="324">
        <v>0</v>
      </c>
      <c r="J107" s="345"/>
      <c r="K107" s="324">
        <f t="shared" si="28"/>
        <v>0</v>
      </c>
      <c r="L107" s="576"/>
    </row>
    <row r="108" spans="1:12" ht="13.5" x14ac:dyDescent="0.25">
      <c r="A108" s="315" t="str">
        <f t="shared" si="25"/>
        <v>Viljandi Kunstikool</v>
      </c>
      <c r="B108" s="321"/>
      <c r="C108" s="321"/>
      <c r="D108" s="326" t="s">
        <v>181</v>
      </c>
      <c r="E108" s="346" t="s">
        <v>179</v>
      </c>
      <c r="F108" s="319">
        <f>F109+F110+F111</f>
        <v>0</v>
      </c>
      <c r="G108" s="319">
        <f t="shared" ref="G108:I108" si="35">G109+G110+G111</f>
        <v>0</v>
      </c>
      <c r="H108" s="319">
        <f t="shared" si="35"/>
        <v>0</v>
      </c>
      <c r="I108" s="319">
        <f t="shared" si="35"/>
        <v>0</v>
      </c>
      <c r="J108" s="319">
        <f>J109+J110+J111</f>
        <v>0</v>
      </c>
      <c r="K108" s="337">
        <f t="shared" si="28"/>
        <v>0</v>
      </c>
      <c r="L108" s="578"/>
    </row>
    <row r="109" spans="1:12" x14ac:dyDescent="0.2">
      <c r="A109" s="315" t="str">
        <f t="shared" si="25"/>
        <v>Viljandi Kunstikool</v>
      </c>
      <c r="B109" s="321" t="str">
        <f t="shared" si="26"/>
        <v>15</v>
      </c>
      <c r="C109" s="321" t="str">
        <f t="shared" si="27"/>
        <v>1551</v>
      </c>
      <c r="D109" s="322" t="s">
        <v>116</v>
      </c>
      <c r="E109" s="323" t="s">
        <v>117</v>
      </c>
      <c r="F109" s="324">
        <v>0</v>
      </c>
      <c r="G109" s="324">
        <v>0</v>
      </c>
      <c r="H109" s="324">
        <v>0</v>
      </c>
      <c r="I109" s="324">
        <v>0</v>
      </c>
      <c r="J109" s="324"/>
      <c r="K109" s="324">
        <f t="shared" si="28"/>
        <v>0</v>
      </c>
      <c r="L109" s="576"/>
    </row>
    <row r="110" spans="1:12" x14ac:dyDescent="0.2">
      <c r="A110" s="315" t="str">
        <f t="shared" si="25"/>
        <v>Viljandi Kunstikool</v>
      </c>
      <c r="B110" s="321" t="str">
        <f t="shared" si="26"/>
        <v>15</v>
      </c>
      <c r="C110" s="321" t="str">
        <f t="shared" si="27"/>
        <v>1554</v>
      </c>
      <c r="D110" s="322" t="s">
        <v>118</v>
      </c>
      <c r="E110" s="323" t="s">
        <v>119</v>
      </c>
      <c r="F110" s="324">
        <v>0</v>
      </c>
      <c r="G110" s="324">
        <v>0</v>
      </c>
      <c r="H110" s="324">
        <v>0</v>
      </c>
      <c r="I110" s="324">
        <v>0</v>
      </c>
      <c r="J110" s="324"/>
      <c r="K110" s="324">
        <f t="shared" si="28"/>
        <v>0</v>
      </c>
      <c r="L110" s="576"/>
    </row>
    <row r="111" spans="1:12" x14ac:dyDescent="0.2">
      <c r="A111" s="315" t="str">
        <f t="shared" si="25"/>
        <v>Viljandi Kunstikool</v>
      </c>
      <c r="B111" s="321" t="str">
        <f t="shared" si="26"/>
        <v>15</v>
      </c>
      <c r="C111" s="321" t="str">
        <f t="shared" si="27"/>
        <v>1555</v>
      </c>
      <c r="D111" s="322" t="s">
        <v>120</v>
      </c>
      <c r="E111" s="323" t="s">
        <v>125</v>
      </c>
      <c r="F111" s="324">
        <v>0</v>
      </c>
      <c r="G111" s="324">
        <v>0</v>
      </c>
      <c r="H111" s="324">
        <v>0</v>
      </c>
      <c r="I111" s="324">
        <v>0</v>
      </c>
      <c r="J111" s="324"/>
      <c r="K111" s="324">
        <f t="shared" si="28"/>
        <v>0</v>
      </c>
      <c r="L111" s="576"/>
    </row>
    <row r="112" spans="1:12" ht="13.5" x14ac:dyDescent="0.25">
      <c r="A112" s="315" t="str">
        <f t="shared" si="25"/>
        <v>Viljandi Kunstikool</v>
      </c>
      <c r="B112" s="321" t="str">
        <f t="shared" si="26"/>
        <v/>
      </c>
      <c r="C112" s="321" t="str">
        <f t="shared" si="27"/>
        <v/>
      </c>
      <c r="D112" s="347"/>
      <c r="E112" s="327" t="s">
        <v>182</v>
      </c>
      <c r="F112" s="319">
        <f>F113</f>
        <v>0</v>
      </c>
      <c r="G112" s="319">
        <f t="shared" ref="G112:I112" si="36">G113</f>
        <v>0</v>
      </c>
      <c r="H112" s="319">
        <f t="shared" si="36"/>
        <v>0</v>
      </c>
      <c r="I112" s="319">
        <f t="shared" si="36"/>
        <v>0</v>
      </c>
      <c r="J112" s="319">
        <f>J113</f>
        <v>0</v>
      </c>
      <c r="K112" s="337">
        <f t="shared" si="28"/>
        <v>0</v>
      </c>
      <c r="L112" s="577"/>
    </row>
    <row r="113" spans="1:12" x14ac:dyDescent="0.2">
      <c r="A113" s="315" t="str">
        <f t="shared" si="25"/>
        <v>Viljandi Kunstikool</v>
      </c>
      <c r="B113" s="321" t="str">
        <f t="shared" si="26"/>
        <v>20</v>
      </c>
      <c r="C113" s="321" t="str">
        <f t="shared" si="27"/>
        <v>2082</v>
      </c>
      <c r="D113" s="322" t="s">
        <v>988</v>
      </c>
      <c r="E113" s="323" t="s">
        <v>127</v>
      </c>
      <c r="F113" s="324">
        <v>0</v>
      </c>
      <c r="G113" s="324">
        <v>0</v>
      </c>
      <c r="H113" s="324">
        <v>0</v>
      </c>
      <c r="I113" s="324">
        <v>0</v>
      </c>
      <c r="J113" s="324"/>
      <c r="K113" s="324">
        <f t="shared" si="28"/>
        <v>0</v>
      </c>
      <c r="L113" s="576"/>
    </row>
    <row r="114" spans="1:12" x14ac:dyDescent="0.2">
      <c r="A114" s="315" t="str">
        <f t="shared" si="25"/>
        <v>Viljandi Kunstikool</v>
      </c>
      <c r="B114" s="321" t="str">
        <f t="shared" si="26"/>
        <v/>
      </c>
      <c r="C114" s="321" t="str">
        <f t="shared" si="27"/>
        <v/>
      </c>
      <c r="D114" s="348"/>
      <c r="E114" s="349" t="s">
        <v>128</v>
      </c>
      <c r="F114" s="350">
        <f>F4+F5+F6+F7+F8+F10+F17+F18+F19+F20+F21+F22+F26+F31+F41+F44+F48+F59+F65+F72+F79+F86+F87+F88+F92+F93+F99+F100+F103+F104+F106+F107+F108+F112</f>
        <v>85486.729999999981</v>
      </c>
      <c r="G114" s="350">
        <f t="shared" ref="G114:I114" si="37">G4+G5+G6+G7+G8+G10+G17+G18+G19+G20+G21+G22+G26+G31+G41+G44+G48+G59+G65+G72+G79+G86+G87+G88+G92+G93+G99+G100+G103+G104+G106+G107+G108+G112</f>
        <v>95713.729999999981</v>
      </c>
      <c r="H114" s="350">
        <f t="shared" si="37"/>
        <v>112053.81000000001</v>
      </c>
      <c r="I114" s="350">
        <f t="shared" si="37"/>
        <v>104362.44189999999</v>
      </c>
      <c r="J114" s="350">
        <f>J4+J10+J17+J18+J19+J20+J21+J22+J26+J31+J41+J44+J48+J59+J65+J72+J79+J86+J87+J88+J92+J93+J99+J101+J103+J104+J106+J107+J110+J111+J112</f>
        <v>0</v>
      </c>
      <c r="K114" s="350">
        <f t="shared" ref="K114:K152" si="38">+I114+J114</f>
        <v>104362.44189999999</v>
      </c>
      <c r="L114" s="351"/>
    </row>
    <row r="115" spans="1:12" x14ac:dyDescent="0.2">
      <c r="A115" s="315" t="str">
        <f t="shared" si="25"/>
        <v>Viljandi Kunstikool</v>
      </c>
      <c r="B115" s="321" t="str">
        <f t="shared" si="26"/>
        <v/>
      </c>
      <c r="C115" s="321" t="str">
        <f t="shared" si="27"/>
        <v/>
      </c>
      <c r="D115" s="348"/>
      <c r="E115" s="349"/>
      <c r="F115" s="349"/>
      <c r="G115" s="349"/>
      <c r="H115" s="349"/>
      <c r="I115" s="349"/>
      <c r="J115" s="349"/>
      <c r="K115" s="349"/>
      <c r="L115" s="351"/>
    </row>
    <row r="116" spans="1:12" x14ac:dyDescent="0.2">
      <c r="A116" s="315" t="str">
        <f t="shared" si="25"/>
        <v>Viljandi Kunstikool</v>
      </c>
      <c r="B116" s="321" t="str">
        <f t="shared" si="26"/>
        <v/>
      </c>
      <c r="C116" s="321" t="str">
        <f t="shared" si="27"/>
        <v/>
      </c>
      <c r="D116" s="348"/>
      <c r="E116" s="349"/>
      <c r="F116" s="349"/>
      <c r="G116" s="349"/>
      <c r="H116" s="349"/>
      <c r="I116" s="349"/>
      <c r="J116" s="349"/>
      <c r="K116" s="349"/>
      <c r="L116" s="351"/>
    </row>
    <row r="117" spans="1:12" x14ac:dyDescent="0.2">
      <c r="A117" s="315" t="str">
        <f t="shared" si="25"/>
        <v>Viljandi Kunstikool</v>
      </c>
      <c r="B117" s="321" t="str">
        <f t="shared" si="26"/>
        <v/>
      </c>
      <c r="C117" s="321" t="str">
        <f t="shared" si="27"/>
        <v/>
      </c>
      <c r="D117" s="352"/>
      <c r="E117" s="330" t="s">
        <v>129</v>
      </c>
      <c r="F117" s="353">
        <f>F118+F144+F151</f>
        <v>10529.13</v>
      </c>
      <c r="G117" s="353">
        <f t="shared" ref="G117:I117" si="39">G118+G144+G151</f>
        <v>15421.349999999999</v>
      </c>
      <c r="H117" s="353">
        <f t="shared" si="39"/>
        <v>8500</v>
      </c>
      <c r="I117" s="353">
        <f t="shared" si="39"/>
        <v>8500</v>
      </c>
      <c r="J117" s="353">
        <f>J118+J144+J151</f>
        <v>0</v>
      </c>
      <c r="K117" s="353">
        <f t="shared" si="38"/>
        <v>8500</v>
      </c>
      <c r="L117" s="332"/>
    </row>
    <row r="118" spans="1:12" x14ac:dyDescent="0.2">
      <c r="A118" s="315" t="str">
        <f t="shared" si="25"/>
        <v>Viljandi Kunstikool</v>
      </c>
      <c r="B118" s="321"/>
      <c r="C118" s="321"/>
      <c r="D118" s="352" t="s">
        <v>156</v>
      </c>
      <c r="E118" s="354" t="s">
        <v>130</v>
      </c>
      <c r="F118" s="355">
        <f>SUM(F119:F143)</f>
        <v>10529.13</v>
      </c>
      <c r="G118" s="355">
        <f t="shared" ref="G118:I118" si="40">SUM(G119:G143)</f>
        <v>12407.349999999999</v>
      </c>
      <c r="H118" s="355">
        <f t="shared" si="40"/>
        <v>8500</v>
      </c>
      <c r="I118" s="355">
        <f t="shared" si="40"/>
        <v>8500</v>
      </c>
      <c r="J118" s="355">
        <f>SUM(J119:J143)</f>
        <v>0</v>
      </c>
      <c r="K118" s="355">
        <f t="shared" si="38"/>
        <v>8500</v>
      </c>
      <c r="L118" s="356"/>
    </row>
    <row r="119" spans="1:12" x14ac:dyDescent="0.2">
      <c r="A119" s="315" t="str">
        <f t="shared" si="25"/>
        <v>Viljandi Kunstikool</v>
      </c>
      <c r="B119" s="321" t="str">
        <f t="shared" si="26"/>
        <v>32</v>
      </c>
      <c r="C119" s="321" t="str">
        <f t="shared" si="27"/>
        <v>3220</v>
      </c>
      <c r="D119" s="333" t="s">
        <v>1589</v>
      </c>
      <c r="E119" s="334" t="s">
        <v>166</v>
      </c>
      <c r="F119" s="324">
        <v>0</v>
      </c>
      <c r="G119" s="324">
        <v>0</v>
      </c>
      <c r="H119" s="324">
        <v>0</v>
      </c>
      <c r="I119" s="324">
        <v>0</v>
      </c>
      <c r="J119" s="324"/>
      <c r="K119" s="324">
        <f t="shared" si="38"/>
        <v>0</v>
      </c>
      <c r="L119" s="335"/>
    </row>
    <row r="120" spans="1:12" x14ac:dyDescent="0.2">
      <c r="A120" s="315" t="str">
        <f t="shared" si="25"/>
        <v>Viljandi Kunstikool</v>
      </c>
      <c r="B120" s="321" t="str">
        <f t="shared" si="26"/>
        <v>32</v>
      </c>
      <c r="C120" s="321" t="str">
        <f t="shared" si="27"/>
        <v>3220</v>
      </c>
      <c r="D120" s="333" t="s">
        <v>1590</v>
      </c>
      <c r="E120" s="334" t="s">
        <v>838</v>
      </c>
      <c r="F120" s="324">
        <v>0</v>
      </c>
      <c r="G120" s="324">
        <v>0</v>
      </c>
      <c r="H120" s="324">
        <v>0</v>
      </c>
      <c r="I120" s="324">
        <v>0</v>
      </c>
      <c r="J120" s="324"/>
      <c r="K120" s="324">
        <f t="shared" si="38"/>
        <v>0</v>
      </c>
      <c r="L120" s="335"/>
    </row>
    <row r="121" spans="1:12" x14ac:dyDescent="0.2">
      <c r="A121" s="315" t="str">
        <f t="shared" si="25"/>
        <v>Viljandi Kunstikool</v>
      </c>
      <c r="B121" s="321" t="str">
        <f t="shared" si="26"/>
        <v>32</v>
      </c>
      <c r="C121" s="321" t="str">
        <f t="shared" si="27"/>
        <v>3220</v>
      </c>
      <c r="D121" s="333" t="s">
        <v>1591</v>
      </c>
      <c r="E121" s="334" t="s">
        <v>839</v>
      </c>
      <c r="F121" s="324">
        <v>0</v>
      </c>
      <c r="G121" s="324">
        <v>0</v>
      </c>
      <c r="H121" s="324">
        <v>0</v>
      </c>
      <c r="I121" s="324">
        <v>0</v>
      </c>
      <c r="J121" s="324"/>
      <c r="K121" s="324">
        <f t="shared" si="38"/>
        <v>0</v>
      </c>
      <c r="L121" s="335"/>
    </row>
    <row r="122" spans="1:12" x14ac:dyDescent="0.2">
      <c r="A122" s="315" t="str">
        <f t="shared" si="25"/>
        <v>Viljandi Kunstikool</v>
      </c>
      <c r="B122" s="321" t="str">
        <f t="shared" si="26"/>
        <v>32</v>
      </c>
      <c r="C122" s="321" t="str">
        <f t="shared" si="27"/>
        <v>3220</v>
      </c>
      <c r="D122" s="333" t="s">
        <v>1592</v>
      </c>
      <c r="E122" s="334" t="s">
        <v>840</v>
      </c>
      <c r="F122" s="324">
        <v>0</v>
      </c>
      <c r="G122" s="324">
        <v>0</v>
      </c>
      <c r="H122" s="324">
        <v>0</v>
      </c>
      <c r="I122" s="324">
        <v>0</v>
      </c>
      <c r="J122" s="324"/>
      <c r="K122" s="324">
        <f t="shared" si="38"/>
        <v>0</v>
      </c>
      <c r="L122" s="335"/>
    </row>
    <row r="123" spans="1:12" x14ac:dyDescent="0.2">
      <c r="A123" s="315" t="str">
        <f t="shared" si="25"/>
        <v>Viljandi Kunstikool</v>
      </c>
      <c r="B123" s="321" t="str">
        <f t="shared" si="26"/>
        <v>32</v>
      </c>
      <c r="C123" s="321" t="str">
        <f t="shared" si="27"/>
        <v>3220</v>
      </c>
      <c r="D123" s="333" t="s">
        <v>1593</v>
      </c>
      <c r="E123" s="334" t="s">
        <v>841</v>
      </c>
      <c r="F123" s="324">
        <v>0</v>
      </c>
      <c r="G123" s="324">
        <v>0</v>
      </c>
      <c r="H123" s="324">
        <v>0</v>
      </c>
      <c r="I123" s="324">
        <v>0</v>
      </c>
      <c r="J123" s="324"/>
      <c r="K123" s="324">
        <f t="shared" si="38"/>
        <v>0</v>
      </c>
      <c r="L123" s="335"/>
    </row>
    <row r="124" spans="1:12" x14ac:dyDescent="0.2">
      <c r="A124" s="315" t="str">
        <f t="shared" si="25"/>
        <v>Viljandi Kunstikool</v>
      </c>
      <c r="B124" s="321" t="str">
        <f t="shared" si="26"/>
        <v>32</v>
      </c>
      <c r="C124" s="321" t="str">
        <f t="shared" si="27"/>
        <v>3220</v>
      </c>
      <c r="D124" s="333" t="s">
        <v>1594</v>
      </c>
      <c r="E124" s="334" t="s">
        <v>842</v>
      </c>
      <c r="F124" s="324">
        <v>0</v>
      </c>
      <c r="G124" s="324">
        <v>0</v>
      </c>
      <c r="H124" s="324">
        <v>0</v>
      </c>
      <c r="I124" s="324">
        <v>0</v>
      </c>
      <c r="J124" s="324"/>
      <c r="K124" s="324">
        <f t="shared" si="38"/>
        <v>0</v>
      </c>
      <c r="L124" s="335"/>
    </row>
    <row r="125" spans="1:12" x14ac:dyDescent="0.2">
      <c r="A125" s="315" t="str">
        <f t="shared" si="25"/>
        <v>Viljandi Kunstikool</v>
      </c>
      <c r="B125" s="321" t="str">
        <f t="shared" si="26"/>
        <v>32</v>
      </c>
      <c r="C125" s="321" t="str">
        <f t="shared" si="27"/>
        <v>3220</v>
      </c>
      <c r="D125" s="333" t="s">
        <v>1595</v>
      </c>
      <c r="E125" s="334" t="s">
        <v>843</v>
      </c>
      <c r="F125" s="324">
        <v>0</v>
      </c>
      <c r="G125" s="324">
        <v>0</v>
      </c>
      <c r="H125" s="324">
        <v>0</v>
      </c>
      <c r="I125" s="324">
        <v>0</v>
      </c>
      <c r="J125" s="324"/>
      <c r="K125" s="324">
        <f t="shared" si="38"/>
        <v>0</v>
      </c>
      <c r="L125" s="335"/>
    </row>
    <row r="126" spans="1:12" x14ac:dyDescent="0.2">
      <c r="A126" s="315" t="str">
        <f t="shared" si="25"/>
        <v>Viljandi Kunstikool</v>
      </c>
      <c r="B126" s="321" t="str">
        <f t="shared" si="26"/>
        <v>32</v>
      </c>
      <c r="C126" s="321" t="str">
        <f t="shared" si="27"/>
        <v>3221</v>
      </c>
      <c r="D126" s="333" t="s">
        <v>1609</v>
      </c>
      <c r="E126" s="334" t="s">
        <v>969</v>
      </c>
      <c r="F126" s="324">
        <v>0</v>
      </c>
      <c r="G126" s="324">
        <v>0</v>
      </c>
      <c r="H126" s="324">
        <v>0</v>
      </c>
      <c r="I126" s="324">
        <v>0</v>
      </c>
      <c r="J126" s="324"/>
      <c r="K126" s="324">
        <f t="shared" si="38"/>
        <v>0</v>
      </c>
      <c r="L126" s="335"/>
    </row>
    <row r="127" spans="1:12" x14ac:dyDescent="0.2">
      <c r="A127" s="315" t="str">
        <f t="shared" si="25"/>
        <v>Viljandi Kunstikool</v>
      </c>
      <c r="B127" s="321" t="str">
        <f t="shared" si="26"/>
        <v>32</v>
      </c>
      <c r="C127" s="321" t="str">
        <f t="shared" si="27"/>
        <v>3221</v>
      </c>
      <c r="D127" s="333" t="s">
        <v>1610</v>
      </c>
      <c r="E127" s="334" t="s">
        <v>970</v>
      </c>
      <c r="F127" s="324">
        <v>9867.75</v>
      </c>
      <c r="G127" s="324">
        <v>10459.349999999999</v>
      </c>
      <c r="H127" s="324">
        <v>8000</v>
      </c>
      <c r="I127" s="324">
        <v>8000</v>
      </c>
      <c r="J127" s="324"/>
      <c r="K127" s="324">
        <f t="shared" si="38"/>
        <v>8000</v>
      </c>
      <c r="L127" s="335"/>
    </row>
    <row r="128" spans="1:12" x14ac:dyDescent="0.2">
      <c r="A128" s="315" t="str">
        <f t="shared" si="25"/>
        <v>Viljandi Kunstikool</v>
      </c>
      <c r="B128" s="321" t="str">
        <f t="shared" si="26"/>
        <v>32</v>
      </c>
      <c r="C128" s="321" t="str">
        <f t="shared" si="27"/>
        <v>3221</v>
      </c>
      <c r="D128" s="333" t="s">
        <v>1611</v>
      </c>
      <c r="E128" s="334" t="s">
        <v>971</v>
      </c>
      <c r="F128" s="324">
        <v>0</v>
      </c>
      <c r="G128" s="324">
        <v>0</v>
      </c>
      <c r="H128" s="324">
        <v>0</v>
      </c>
      <c r="I128" s="324">
        <v>0</v>
      </c>
      <c r="J128" s="324"/>
      <c r="K128" s="324">
        <f t="shared" si="38"/>
        <v>0</v>
      </c>
      <c r="L128" s="335"/>
    </row>
    <row r="129" spans="1:12" x14ac:dyDescent="0.2">
      <c r="A129" s="315" t="str">
        <f t="shared" si="25"/>
        <v>Viljandi Kunstikool</v>
      </c>
      <c r="B129" s="321" t="str">
        <f t="shared" si="26"/>
        <v>32</v>
      </c>
      <c r="C129" s="321" t="str">
        <f t="shared" si="27"/>
        <v>3221</v>
      </c>
      <c r="D129" s="333" t="s">
        <v>1603</v>
      </c>
      <c r="E129" s="334" t="s">
        <v>972</v>
      </c>
      <c r="F129" s="324">
        <v>656.58</v>
      </c>
      <c r="G129" s="324">
        <v>1940</v>
      </c>
      <c r="H129" s="324">
        <v>500</v>
      </c>
      <c r="I129" s="324">
        <v>500</v>
      </c>
      <c r="J129" s="324"/>
      <c r="K129" s="324">
        <f t="shared" si="38"/>
        <v>500</v>
      </c>
      <c r="L129" s="335"/>
    </row>
    <row r="130" spans="1:12" x14ac:dyDescent="0.2">
      <c r="A130" s="315" t="str">
        <f t="shared" si="25"/>
        <v>Viljandi Kunstikool</v>
      </c>
      <c r="B130" s="321" t="str">
        <f t="shared" si="26"/>
        <v>32</v>
      </c>
      <c r="C130" s="321" t="str">
        <f t="shared" si="27"/>
        <v>3221</v>
      </c>
      <c r="D130" s="333" t="s">
        <v>1612</v>
      </c>
      <c r="E130" s="334" t="s">
        <v>973</v>
      </c>
      <c r="F130" s="324">
        <v>0</v>
      </c>
      <c r="G130" s="324">
        <v>0</v>
      </c>
      <c r="H130" s="324">
        <v>0</v>
      </c>
      <c r="I130" s="324">
        <v>0</v>
      </c>
      <c r="J130" s="324"/>
      <c r="K130" s="324">
        <f t="shared" si="38"/>
        <v>0</v>
      </c>
      <c r="L130" s="335"/>
    </row>
    <row r="131" spans="1:12" x14ac:dyDescent="0.2">
      <c r="A131" s="315" t="str">
        <f t="shared" si="25"/>
        <v>Viljandi Kunstikool</v>
      </c>
      <c r="B131" s="321" t="str">
        <f t="shared" si="26"/>
        <v>32</v>
      </c>
      <c r="C131" s="321" t="str">
        <f t="shared" si="27"/>
        <v>3221</v>
      </c>
      <c r="D131" s="333" t="s">
        <v>1613</v>
      </c>
      <c r="E131" s="334" t="s">
        <v>974</v>
      </c>
      <c r="F131" s="324">
        <v>0</v>
      </c>
      <c r="G131" s="324">
        <v>0</v>
      </c>
      <c r="H131" s="324">
        <v>0</v>
      </c>
      <c r="I131" s="324">
        <v>0</v>
      </c>
      <c r="J131" s="324"/>
      <c r="K131" s="324">
        <f t="shared" si="38"/>
        <v>0</v>
      </c>
      <c r="L131" s="335"/>
    </row>
    <row r="132" spans="1:12" x14ac:dyDescent="0.2">
      <c r="A132" s="315" t="str">
        <f t="shared" si="25"/>
        <v>Viljandi Kunstikool</v>
      </c>
      <c r="B132" s="321" t="str">
        <f t="shared" si="26"/>
        <v>32</v>
      </c>
      <c r="C132" s="321" t="str">
        <f t="shared" si="27"/>
        <v>3221</v>
      </c>
      <c r="D132" s="333" t="s">
        <v>1614</v>
      </c>
      <c r="E132" s="334" t="s">
        <v>975</v>
      </c>
      <c r="F132" s="324">
        <v>0</v>
      </c>
      <c r="G132" s="324">
        <v>8</v>
      </c>
      <c r="H132" s="324">
        <v>0</v>
      </c>
      <c r="I132" s="324">
        <v>0</v>
      </c>
      <c r="J132" s="324"/>
      <c r="K132" s="324">
        <f t="shared" si="38"/>
        <v>0</v>
      </c>
      <c r="L132" s="335"/>
    </row>
    <row r="133" spans="1:12" x14ac:dyDescent="0.2">
      <c r="A133" s="315" t="str">
        <f t="shared" si="25"/>
        <v>Viljandi Kunstikool</v>
      </c>
      <c r="B133" s="321" t="str">
        <f t="shared" si="26"/>
        <v>32</v>
      </c>
      <c r="C133" s="321" t="str">
        <f t="shared" si="27"/>
        <v>3221</v>
      </c>
      <c r="D133" s="333" t="s">
        <v>1630</v>
      </c>
      <c r="E133" s="334" t="s">
        <v>976</v>
      </c>
      <c r="F133" s="324">
        <v>0</v>
      </c>
      <c r="G133" s="324">
        <v>0</v>
      </c>
      <c r="H133" s="324">
        <v>0</v>
      </c>
      <c r="I133" s="324">
        <v>0</v>
      </c>
      <c r="J133" s="324"/>
      <c r="K133" s="324">
        <f t="shared" si="38"/>
        <v>0</v>
      </c>
      <c r="L133" s="335"/>
    </row>
    <row r="134" spans="1:12" x14ac:dyDescent="0.2">
      <c r="A134" s="315" t="str">
        <f t="shared" si="25"/>
        <v>Viljandi Kunstikool</v>
      </c>
      <c r="B134" s="321" t="str">
        <f t="shared" si="26"/>
        <v>32</v>
      </c>
      <c r="C134" s="321" t="str">
        <f t="shared" si="27"/>
        <v>3221</v>
      </c>
      <c r="D134" s="333" t="s">
        <v>1604</v>
      </c>
      <c r="E134" s="334" t="s">
        <v>977</v>
      </c>
      <c r="F134" s="324">
        <v>4.8</v>
      </c>
      <c r="G134" s="324">
        <v>0</v>
      </c>
      <c r="H134" s="324">
        <v>0</v>
      </c>
      <c r="I134" s="324">
        <v>0</v>
      </c>
      <c r="J134" s="324"/>
      <c r="K134" s="324">
        <f t="shared" si="38"/>
        <v>0</v>
      </c>
      <c r="L134" s="335"/>
    </row>
    <row r="135" spans="1:12" x14ac:dyDescent="0.2">
      <c r="A135" s="315" t="str">
        <f t="shared" si="25"/>
        <v>Viljandi Kunstikool</v>
      </c>
      <c r="B135" s="321" t="str">
        <f t="shared" si="26"/>
        <v>32</v>
      </c>
      <c r="C135" s="321" t="str">
        <f t="shared" si="27"/>
        <v>3222</v>
      </c>
      <c r="D135" s="333" t="s">
        <v>1618</v>
      </c>
      <c r="E135" s="334" t="s">
        <v>984</v>
      </c>
      <c r="F135" s="324">
        <v>0</v>
      </c>
      <c r="G135" s="324">
        <v>0</v>
      </c>
      <c r="H135" s="324">
        <v>0</v>
      </c>
      <c r="I135" s="324">
        <v>0</v>
      </c>
      <c r="J135" s="324"/>
      <c r="K135" s="324">
        <f t="shared" si="38"/>
        <v>0</v>
      </c>
      <c r="L135" s="335"/>
    </row>
    <row r="136" spans="1:12" x14ac:dyDescent="0.2">
      <c r="A136" s="315" t="str">
        <f t="shared" si="25"/>
        <v>Viljandi Kunstikool</v>
      </c>
      <c r="B136" s="321" t="str">
        <f t="shared" si="26"/>
        <v>32</v>
      </c>
      <c r="C136" s="321" t="str">
        <f t="shared" si="27"/>
        <v>3222</v>
      </c>
      <c r="D136" s="333" t="s">
        <v>1619</v>
      </c>
      <c r="E136" s="334" t="s">
        <v>985</v>
      </c>
      <c r="F136" s="324">
        <v>0</v>
      </c>
      <c r="G136" s="324">
        <v>0</v>
      </c>
      <c r="H136" s="324">
        <v>0</v>
      </c>
      <c r="I136" s="324">
        <v>0</v>
      </c>
      <c r="J136" s="324"/>
      <c r="K136" s="324">
        <f t="shared" si="38"/>
        <v>0</v>
      </c>
      <c r="L136" s="335"/>
    </row>
    <row r="137" spans="1:12" x14ac:dyDescent="0.2">
      <c r="A137" s="315" t="str">
        <f t="shared" si="25"/>
        <v>Viljandi Kunstikool</v>
      </c>
      <c r="B137" s="321" t="str">
        <f t="shared" si="26"/>
        <v>32</v>
      </c>
      <c r="C137" s="321" t="str">
        <f t="shared" si="27"/>
        <v>3222</v>
      </c>
      <c r="D137" s="333" t="s">
        <v>1615</v>
      </c>
      <c r="E137" s="334" t="s">
        <v>986</v>
      </c>
      <c r="F137" s="324">
        <v>0</v>
      </c>
      <c r="G137" s="324">
        <v>0</v>
      </c>
      <c r="H137" s="324">
        <v>0</v>
      </c>
      <c r="I137" s="324">
        <v>0</v>
      </c>
      <c r="J137" s="324"/>
      <c r="K137" s="324">
        <f t="shared" si="38"/>
        <v>0</v>
      </c>
      <c r="L137" s="335"/>
    </row>
    <row r="138" spans="1:12" x14ac:dyDescent="0.2">
      <c r="A138" s="315" t="str">
        <f t="shared" si="25"/>
        <v>Viljandi Kunstikool</v>
      </c>
      <c r="B138" s="321" t="str">
        <f t="shared" si="26"/>
        <v>32</v>
      </c>
      <c r="C138" s="321" t="str">
        <f t="shared" si="27"/>
        <v>3222</v>
      </c>
      <c r="D138" s="333" t="s">
        <v>1605</v>
      </c>
      <c r="E138" s="334" t="s">
        <v>986</v>
      </c>
      <c r="F138" s="324">
        <v>0</v>
      </c>
      <c r="G138" s="324">
        <v>0</v>
      </c>
      <c r="H138" s="324">
        <v>0</v>
      </c>
      <c r="I138" s="324">
        <v>0</v>
      </c>
      <c r="J138" s="324"/>
      <c r="K138" s="324">
        <f t="shared" si="38"/>
        <v>0</v>
      </c>
      <c r="L138" s="335"/>
    </row>
    <row r="139" spans="1:12" x14ac:dyDescent="0.2">
      <c r="A139" s="315" t="str">
        <f t="shared" si="25"/>
        <v>Viljandi Kunstikool</v>
      </c>
      <c r="B139" s="321" t="str">
        <f t="shared" si="26"/>
        <v>32</v>
      </c>
      <c r="C139" s="321" t="str">
        <f t="shared" si="27"/>
        <v>3222</v>
      </c>
      <c r="D139" s="333" t="s">
        <v>1620</v>
      </c>
      <c r="E139" s="334" t="s">
        <v>987</v>
      </c>
      <c r="F139" s="324">
        <v>0</v>
      </c>
      <c r="G139" s="324">
        <v>0</v>
      </c>
      <c r="H139" s="324">
        <v>0</v>
      </c>
      <c r="I139" s="324">
        <v>0</v>
      </c>
      <c r="J139" s="324"/>
      <c r="K139" s="324">
        <f t="shared" si="38"/>
        <v>0</v>
      </c>
      <c r="L139" s="335"/>
    </row>
    <row r="140" spans="1:12" x14ac:dyDescent="0.2">
      <c r="A140" s="315" t="str">
        <f t="shared" si="25"/>
        <v>Viljandi Kunstikool</v>
      </c>
      <c r="B140" s="321" t="str">
        <f t="shared" si="26"/>
        <v>32</v>
      </c>
      <c r="C140" s="321" t="str">
        <f t="shared" si="27"/>
        <v>3222</v>
      </c>
      <c r="D140" s="333" t="s">
        <v>1606</v>
      </c>
      <c r="E140" s="334" t="s">
        <v>982</v>
      </c>
      <c r="F140" s="324">
        <v>0</v>
      </c>
      <c r="G140" s="324">
        <v>0</v>
      </c>
      <c r="H140" s="324">
        <v>0</v>
      </c>
      <c r="I140" s="324">
        <v>0</v>
      </c>
      <c r="J140" s="324"/>
      <c r="K140" s="324">
        <f t="shared" si="38"/>
        <v>0</v>
      </c>
      <c r="L140" s="335"/>
    </row>
    <row r="141" spans="1:12" x14ac:dyDescent="0.2">
      <c r="A141" s="315" t="str">
        <f t="shared" si="25"/>
        <v>Viljandi Kunstikool</v>
      </c>
      <c r="B141" s="321" t="str">
        <f t="shared" si="26"/>
        <v>32</v>
      </c>
      <c r="C141" s="321" t="str">
        <f t="shared" si="27"/>
        <v>3224</v>
      </c>
      <c r="D141" s="333" t="s">
        <v>1626</v>
      </c>
      <c r="E141" s="579" t="s">
        <v>966</v>
      </c>
      <c r="F141" s="324">
        <v>0</v>
      </c>
      <c r="G141" s="324">
        <v>0</v>
      </c>
      <c r="H141" s="324">
        <v>0</v>
      </c>
      <c r="I141" s="324">
        <v>0</v>
      </c>
      <c r="J141" s="324"/>
      <c r="K141" s="324">
        <f t="shared" si="38"/>
        <v>0</v>
      </c>
      <c r="L141" s="335"/>
    </row>
    <row r="142" spans="1:12" x14ac:dyDescent="0.2">
      <c r="A142" s="315" t="str">
        <f t="shared" si="25"/>
        <v>Viljandi Kunstikool</v>
      </c>
      <c r="B142" s="321" t="str">
        <f t="shared" si="26"/>
        <v>32</v>
      </c>
      <c r="C142" s="321" t="str">
        <f t="shared" si="27"/>
        <v>3224</v>
      </c>
      <c r="D142" s="333" t="s">
        <v>1627</v>
      </c>
      <c r="E142" s="579" t="s">
        <v>967</v>
      </c>
      <c r="F142" s="324">
        <v>0</v>
      </c>
      <c r="G142" s="324">
        <v>0</v>
      </c>
      <c r="H142" s="324">
        <v>0</v>
      </c>
      <c r="I142" s="324">
        <v>0</v>
      </c>
      <c r="J142" s="324"/>
      <c r="K142" s="324">
        <f t="shared" si="38"/>
        <v>0</v>
      </c>
      <c r="L142" s="335"/>
    </row>
    <row r="143" spans="1:12" x14ac:dyDescent="0.2">
      <c r="A143" s="315" t="str">
        <f t="shared" si="25"/>
        <v>Viljandi Kunstikool</v>
      </c>
      <c r="B143" s="321" t="str">
        <f t="shared" si="26"/>
        <v>32</v>
      </c>
      <c r="C143" s="321" t="str">
        <f t="shared" si="27"/>
        <v>3224</v>
      </c>
      <c r="D143" s="333" t="s">
        <v>1628</v>
      </c>
      <c r="E143" s="579" t="s">
        <v>968</v>
      </c>
      <c r="F143" s="324">
        <v>0</v>
      </c>
      <c r="G143" s="324">
        <v>0</v>
      </c>
      <c r="H143" s="324">
        <v>0</v>
      </c>
      <c r="I143" s="324">
        <v>0</v>
      </c>
      <c r="J143" s="324"/>
      <c r="K143" s="324">
        <f t="shared" si="38"/>
        <v>0</v>
      </c>
      <c r="L143" s="335"/>
    </row>
    <row r="144" spans="1:12" x14ac:dyDescent="0.2">
      <c r="A144" s="315" t="str">
        <f t="shared" si="25"/>
        <v>Viljandi Kunstikool</v>
      </c>
      <c r="B144" s="321"/>
      <c r="C144" s="321"/>
      <c r="D144" s="352" t="s">
        <v>157</v>
      </c>
      <c r="E144" s="354" t="s">
        <v>133</v>
      </c>
      <c r="F144" s="355">
        <f>SUM(F145:F150)</f>
        <v>0</v>
      </c>
      <c r="G144" s="355">
        <f t="shared" ref="G144:I144" si="41">SUM(G145:G150)</f>
        <v>3014</v>
      </c>
      <c r="H144" s="355">
        <f t="shared" si="41"/>
        <v>0</v>
      </c>
      <c r="I144" s="355">
        <f t="shared" si="41"/>
        <v>0</v>
      </c>
      <c r="J144" s="355">
        <f>SUM(J145:J150)</f>
        <v>0</v>
      </c>
      <c r="K144" s="355">
        <f t="shared" si="38"/>
        <v>0</v>
      </c>
      <c r="L144" s="356"/>
    </row>
    <row r="145" spans="1:12" x14ac:dyDescent="0.2">
      <c r="A145" s="315" t="str">
        <f t="shared" si="25"/>
        <v>Viljandi Kunstikool</v>
      </c>
      <c r="B145" s="321" t="str">
        <f t="shared" si="26"/>
        <v>35</v>
      </c>
      <c r="C145" s="321" t="str">
        <f t="shared" si="27"/>
        <v>3500</v>
      </c>
      <c r="D145" s="333" t="s">
        <v>1596</v>
      </c>
      <c r="E145" s="334" t="s">
        <v>832</v>
      </c>
      <c r="F145" s="324">
        <v>0</v>
      </c>
      <c r="G145" s="324">
        <v>1350</v>
      </c>
      <c r="H145" s="324">
        <v>0</v>
      </c>
      <c r="I145" s="324">
        <v>0</v>
      </c>
      <c r="J145" s="324"/>
      <c r="K145" s="324">
        <f t="shared" si="38"/>
        <v>0</v>
      </c>
      <c r="L145" s="335"/>
    </row>
    <row r="146" spans="1:12" x14ac:dyDescent="0.2">
      <c r="A146" s="315" t="str">
        <f t="shared" si="25"/>
        <v>Viljandi Kunstikool</v>
      </c>
      <c r="B146" s="321" t="str">
        <f t="shared" si="26"/>
        <v>35</v>
      </c>
      <c r="C146" s="321" t="str">
        <f t="shared" si="27"/>
        <v>3500</v>
      </c>
      <c r="D146" s="333" t="s">
        <v>1631</v>
      </c>
      <c r="E146" s="334" t="s">
        <v>833</v>
      </c>
      <c r="F146" s="324">
        <v>0</v>
      </c>
      <c r="G146" s="324">
        <v>0</v>
      </c>
      <c r="H146" s="324">
        <v>0</v>
      </c>
      <c r="I146" s="324">
        <v>0</v>
      </c>
      <c r="J146" s="324"/>
      <c r="K146" s="324">
        <f t="shared" si="38"/>
        <v>0</v>
      </c>
      <c r="L146" s="335"/>
    </row>
    <row r="147" spans="1:12" x14ac:dyDescent="0.2">
      <c r="A147" s="315" t="str">
        <f t="shared" si="25"/>
        <v>Viljandi Kunstikool</v>
      </c>
      <c r="B147" s="321" t="str">
        <f t="shared" si="26"/>
        <v>35</v>
      </c>
      <c r="C147" s="321" t="str">
        <f t="shared" si="27"/>
        <v>3500</v>
      </c>
      <c r="D147" s="333" t="s">
        <v>1597</v>
      </c>
      <c r="E147" s="334" t="s">
        <v>834</v>
      </c>
      <c r="F147" s="324">
        <v>0</v>
      </c>
      <c r="G147" s="324">
        <v>1664</v>
      </c>
      <c r="H147" s="324">
        <v>0</v>
      </c>
      <c r="I147" s="324">
        <v>0</v>
      </c>
      <c r="J147" s="324"/>
      <c r="K147" s="324">
        <f t="shared" si="38"/>
        <v>0</v>
      </c>
      <c r="L147" s="335"/>
    </row>
    <row r="148" spans="1:12" x14ac:dyDescent="0.2">
      <c r="A148" s="315" t="str">
        <f t="shared" si="25"/>
        <v>Viljandi Kunstikool</v>
      </c>
      <c r="B148" s="321" t="str">
        <f t="shared" si="26"/>
        <v>35</v>
      </c>
      <c r="C148" s="321" t="str">
        <f t="shared" si="27"/>
        <v>3500</v>
      </c>
      <c r="D148" s="333" t="s">
        <v>1598</v>
      </c>
      <c r="E148" s="334" t="s">
        <v>835</v>
      </c>
      <c r="F148" s="324">
        <v>0</v>
      </c>
      <c r="G148" s="324">
        <v>0</v>
      </c>
      <c r="H148" s="324">
        <v>0</v>
      </c>
      <c r="I148" s="324">
        <v>0</v>
      </c>
      <c r="J148" s="324"/>
      <c r="K148" s="324">
        <f t="shared" si="38"/>
        <v>0</v>
      </c>
      <c r="L148" s="335"/>
    </row>
    <row r="149" spans="1:12" x14ac:dyDescent="0.2">
      <c r="A149" s="315" t="str">
        <f t="shared" si="25"/>
        <v>Viljandi Kunstikool</v>
      </c>
      <c r="B149" s="321" t="str">
        <f t="shared" si="26"/>
        <v>35</v>
      </c>
      <c r="C149" s="321" t="str">
        <f t="shared" si="27"/>
        <v>3500</v>
      </c>
      <c r="D149" s="333" t="s">
        <v>1607</v>
      </c>
      <c r="E149" s="334" t="s">
        <v>836</v>
      </c>
      <c r="F149" s="324">
        <v>0</v>
      </c>
      <c r="G149" s="324">
        <v>0</v>
      </c>
      <c r="H149" s="324">
        <v>0</v>
      </c>
      <c r="I149" s="324">
        <v>0</v>
      </c>
      <c r="J149" s="324"/>
      <c r="K149" s="324">
        <f t="shared" si="38"/>
        <v>0</v>
      </c>
      <c r="L149" s="335"/>
    </row>
    <row r="150" spans="1:12" x14ac:dyDescent="0.2">
      <c r="A150" s="315" t="str">
        <f t="shared" si="25"/>
        <v>Viljandi Kunstikool</v>
      </c>
      <c r="B150" s="321" t="str">
        <f t="shared" si="26"/>
        <v>35</v>
      </c>
      <c r="C150" s="321" t="str">
        <f t="shared" si="27"/>
        <v>3500</v>
      </c>
      <c r="D150" s="333" t="s">
        <v>1599</v>
      </c>
      <c r="E150" s="334" t="s">
        <v>837</v>
      </c>
      <c r="F150" s="324">
        <v>0</v>
      </c>
      <c r="G150" s="324">
        <v>0</v>
      </c>
      <c r="H150" s="324">
        <v>0</v>
      </c>
      <c r="I150" s="324">
        <v>0</v>
      </c>
      <c r="J150" s="324"/>
      <c r="K150" s="324">
        <f t="shared" si="38"/>
        <v>0</v>
      </c>
      <c r="L150" s="335"/>
    </row>
    <row r="151" spans="1:12" x14ac:dyDescent="0.2">
      <c r="A151" s="315" t="str">
        <f t="shared" si="25"/>
        <v>Viljandi Kunstikool</v>
      </c>
      <c r="B151" s="321"/>
      <c r="C151" s="321"/>
      <c r="D151" s="352" t="s">
        <v>158</v>
      </c>
      <c r="E151" s="354" t="s">
        <v>151</v>
      </c>
      <c r="F151" s="355">
        <f>SUM(F152:F152)</f>
        <v>0</v>
      </c>
      <c r="G151" s="355">
        <f t="shared" ref="G151:I151" si="42">SUM(G152:G152)</f>
        <v>0</v>
      </c>
      <c r="H151" s="355">
        <f t="shared" si="42"/>
        <v>0</v>
      </c>
      <c r="I151" s="355">
        <f t="shared" si="42"/>
        <v>0</v>
      </c>
      <c r="J151" s="355">
        <f>SUM(J152:J152)</f>
        <v>0</v>
      </c>
      <c r="K151" s="355">
        <f t="shared" si="38"/>
        <v>0</v>
      </c>
      <c r="L151" s="356"/>
    </row>
    <row r="152" spans="1:12" x14ac:dyDescent="0.2">
      <c r="A152" s="315" t="str">
        <f t="shared" si="25"/>
        <v>Viljandi Kunstikool</v>
      </c>
      <c r="B152" s="321" t="str">
        <f>LEFT(D152,2)</f>
        <v>38</v>
      </c>
      <c r="C152" s="321" t="str">
        <f>LEFT(D152,4)</f>
        <v>3888</v>
      </c>
      <c r="D152" s="333" t="s">
        <v>1600</v>
      </c>
      <c r="E152" s="334" t="s">
        <v>152</v>
      </c>
      <c r="F152" s="324">
        <v>0</v>
      </c>
      <c r="G152" s="324">
        <v>0</v>
      </c>
      <c r="H152" s="324">
        <v>0</v>
      </c>
      <c r="I152" s="324">
        <v>0</v>
      </c>
      <c r="J152" s="324"/>
      <c r="K152" s="324">
        <f t="shared" si="38"/>
        <v>0</v>
      </c>
      <c r="L152" s="335"/>
    </row>
    <row r="158" spans="1:12" x14ac:dyDescent="0.2">
      <c r="E158" s="305"/>
      <c r="F158" s="305"/>
      <c r="G158" s="305"/>
      <c r="H158" s="305"/>
      <c r="I158" s="305"/>
      <c r="J158" s="305"/>
      <c r="K158" s="305"/>
      <c r="L158" s="310"/>
    </row>
    <row r="166" spans="5:12" x14ac:dyDescent="0.2">
      <c r="E166" s="306"/>
      <c r="F166" s="306"/>
      <c r="G166" s="306"/>
      <c r="H166" s="306"/>
      <c r="I166" s="306"/>
      <c r="J166" s="306"/>
      <c r="K166" s="306"/>
      <c r="L166" s="309"/>
    </row>
    <row r="171" spans="5:12" x14ac:dyDescent="0.2">
      <c r="E171" s="306"/>
      <c r="F171" s="306"/>
      <c r="G171" s="306"/>
      <c r="H171" s="306"/>
      <c r="I171" s="306"/>
      <c r="J171" s="306"/>
      <c r="K171" s="306"/>
      <c r="L171" s="309"/>
    </row>
    <row r="176" spans="5:12" x14ac:dyDescent="0.2">
      <c r="E176" s="304"/>
      <c r="F176" s="304"/>
      <c r="G176" s="304"/>
      <c r="H176" s="304"/>
      <c r="I176" s="304"/>
      <c r="J176" s="304"/>
      <c r="K176" s="304"/>
      <c r="L176" s="309"/>
    </row>
  </sheetData>
  <printOptions gridLines="1"/>
  <pageMargins left="0.39370078740157483" right="0" top="0" bottom="0" header="0" footer="0"/>
  <pageSetup paperSize="9" scale="59" orientation="portrait" r:id="rId1"/>
  <headerFooter alignWithMargins="0">
    <oddFooter>&amp;A</oddFooter>
  </headerFooter>
  <rowBreaks count="1" manualBreakCount="1">
    <brk id="11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176"/>
  <sheetViews>
    <sheetView zoomScaleNormal="100" workbookViewId="0">
      <pane ySplit="2" topLeftCell="A3" activePane="bottomLeft" state="frozen"/>
      <selection activeCell="E70" sqref="E70"/>
      <selection pane="bottomLeft" activeCell="L3" sqref="L3"/>
    </sheetView>
  </sheetViews>
  <sheetFormatPr defaultRowHeight="12.75" x14ac:dyDescent="0.2"/>
  <cols>
    <col min="1" max="1" width="19.85546875" style="298" hidden="1" customWidth="1"/>
    <col min="2" max="2" width="3.28515625" style="298" hidden="1" customWidth="1"/>
    <col min="3" max="3" width="5" style="298" hidden="1" customWidth="1"/>
    <col min="4" max="4" width="10.28515625" style="299" customWidth="1"/>
    <col min="5" max="5" width="45.42578125" style="301" customWidth="1"/>
    <col min="6" max="9" width="10.85546875" style="301" customWidth="1"/>
    <col min="10" max="10" width="12.28515625" style="301" customWidth="1"/>
    <col min="11" max="11" width="10.85546875" style="301" customWidth="1"/>
    <col min="12" max="12" width="43" style="308" customWidth="1"/>
    <col min="13" max="16384" width="9.140625" style="298"/>
  </cols>
  <sheetData>
    <row r="1" spans="1:12" x14ac:dyDescent="0.2">
      <c r="E1" s="300" t="s">
        <v>961</v>
      </c>
      <c r="F1" s="298" t="s">
        <v>1632</v>
      </c>
      <c r="G1" s="300"/>
      <c r="H1" s="300"/>
      <c r="I1" s="300"/>
      <c r="J1" s="300"/>
      <c r="K1" s="300"/>
      <c r="L1" s="307"/>
    </row>
    <row r="2" spans="1:12" ht="54.75" x14ac:dyDescent="0.2">
      <c r="A2" s="358" t="s">
        <v>826</v>
      </c>
      <c r="B2" s="311" t="s">
        <v>827</v>
      </c>
      <c r="C2" s="311" t="s">
        <v>831</v>
      </c>
      <c r="D2" s="357" t="s">
        <v>830</v>
      </c>
      <c r="E2" s="312" t="s">
        <v>828</v>
      </c>
      <c r="F2" s="313" t="s">
        <v>848</v>
      </c>
      <c r="G2" s="313" t="s">
        <v>1553</v>
      </c>
      <c r="H2" s="313" t="s">
        <v>1634</v>
      </c>
      <c r="I2" s="313" t="s">
        <v>1633</v>
      </c>
      <c r="J2" s="656" t="s">
        <v>863</v>
      </c>
      <c r="K2" s="313" t="s">
        <v>1554</v>
      </c>
      <c r="L2" s="657" t="s">
        <v>849</v>
      </c>
    </row>
    <row r="3" spans="1:12" ht="13.5" x14ac:dyDescent="0.25">
      <c r="A3" s="315" t="str">
        <f t="shared" ref="A3:A75" si="0">+$E$1</f>
        <v>Viljandi Spordikeskus</v>
      </c>
      <c r="B3" s="311"/>
      <c r="C3" s="311"/>
      <c r="D3" s="316" t="s">
        <v>187</v>
      </c>
      <c r="E3" s="317" t="s">
        <v>180</v>
      </c>
      <c r="F3" s="318">
        <f>SUM(F4:F8)</f>
        <v>0</v>
      </c>
      <c r="G3" s="318">
        <f t="shared" ref="G3:I3" si="1">SUM(G4:G8)</f>
        <v>0</v>
      </c>
      <c r="H3" s="318">
        <f t="shared" si="1"/>
        <v>2659</v>
      </c>
      <c r="I3" s="318">
        <f t="shared" si="1"/>
        <v>2659</v>
      </c>
      <c r="J3" s="319">
        <f t="shared" ref="J3:K3" si="2">SUM(J4:J8)</f>
        <v>0</v>
      </c>
      <c r="K3" s="319">
        <f t="shared" si="2"/>
        <v>2659</v>
      </c>
      <c r="L3" s="320"/>
    </row>
    <row r="4" spans="1:12" x14ac:dyDescent="0.2">
      <c r="A4" s="315" t="str">
        <f t="shared" si="0"/>
        <v>Viljandi Spordikeskus</v>
      </c>
      <c r="B4" s="321" t="str">
        <f>LEFT(D4,2)</f>
        <v>41</v>
      </c>
      <c r="C4" s="321" t="str">
        <f>LEFT(D4,4)</f>
        <v>4134</v>
      </c>
      <c r="D4" s="322" t="s">
        <v>1601</v>
      </c>
      <c r="E4" s="323" t="s">
        <v>178</v>
      </c>
      <c r="F4" s="324">
        <v>0</v>
      </c>
      <c r="G4" s="324">
        <v>0</v>
      </c>
      <c r="H4" s="324">
        <v>0</v>
      </c>
      <c r="I4" s="324">
        <v>0</v>
      </c>
      <c r="J4" s="324"/>
      <c r="K4" s="324">
        <f t="shared" ref="K4:K8" si="3">+I4+J4</f>
        <v>0</v>
      </c>
      <c r="L4" s="325"/>
    </row>
    <row r="5" spans="1:12" x14ac:dyDescent="0.2">
      <c r="A5" s="315" t="str">
        <f t="shared" si="0"/>
        <v>Viljandi Spordikeskus</v>
      </c>
      <c r="B5" s="321" t="str">
        <f>LEFT(D5,2)</f>
        <v>41</v>
      </c>
      <c r="C5" s="321" t="str">
        <f>LEFT(D5,4)</f>
        <v>4134</v>
      </c>
      <c r="D5" s="322" t="s">
        <v>1608</v>
      </c>
      <c r="E5" s="323" t="s">
        <v>1625</v>
      </c>
      <c r="F5" s="324">
        <v>0</v>
      </c>
      <c r="G5" s="324">
        <v>0</v>
      </c>
      <c r="H5" s="324">
        <v>0</v>
      </c>
      <c r="I5" s="324">
        <v>0</v>
      </c>
      <c r="J5" s="324"/>
      <c r="K5" s="324">
        <f t="shared" si="3"/>
        <v>0</v>
      </c>
      <c r="L5" s="325"/>
    </row>
    <row r="6" spans="1:12" x14ac:dyDescent="0.2">
      <c r="A6" s="315"/>
      <c r="B6" s="321"/>
      <c r="C6" s="321"/>
      <c r="D6" s="322" t="s">
        <v>1131</v>
      </c>
      <c r="E6" s="323" t="s">
        <v>1656</v>
      </c>
      <c r="F6" s="324">
        <v>0</v>
      </c>
      <c r="G6" s="324">
        <v>0</v>
      </c>
      <c r="H6" s="324">
        <v>2659</v>
      </c>
      <c r="I6" s="324">
        <v>2659</v>
      </c>
      <c r="J6" s="324"/>
      <c r="K6" s="324">
        <f t="shared" si="3"/>
        <v>2659</v>
      </c>
      <c r="L6" s="325"/>
    </row>
    <row r="7" spans="1:12" x14ac:dyDescent="0.2">
      <c r="A7" s="315" t="str">
        <f t="shared" si="0"/>
        <v>Viljandi Spordikeskus</v>
      </c>
      <c r="B7" s="321" t="str">
        <f t="shared" ref="B7:B76" si="4">LEFT(D7,2)</f>
        <v>45</v>
      </c>
      <c r="C7" s="321" t="str">
        <f t="shared" ref="C7:C76" si="5">LEFT(D7,4)</f>
        <v>4500</v>
      </c>
      <c r="D7" s="322" t="s">
        <v>357</v>
      </c>
      <c r="E7" s="323" t="s">
        <v>358</v>
      </c>
      <c r="F7" s="324">
        <v>0</v>
      </c>
      <c r="G7" s="324">
        <v>0</v>
      </c>
      <c r="H7" s="324">
        <v>0</v>
      </c>
      <c r="I7" s="324">
        <v>0</v>
      </c>
      <c r="J7" s="324"/>
      <c r="K7" s="324">
        <f t="shared" si="3"/>
        <v>0</v>
      </c>
      <c r="L7" s="325"/>
    </row>
    <row r="8" spans="1:12" x14ac:dyDescent="0.2">
      <c r="A8" s="315"/>
      <c r="B8" s="321"/>
      <c r="C8" s="321"/>
      <c r="D8" s="322" t="s">
        <v>1072</v>
      </c>
      <c r="E8" s="323" t="s">
        <v>1651</v>
      </c>
      <c r="F8" s="324">
        <v>0</v>
      </c>
      <c r="G8" s="324">
        <v>0</v>
      </c>
      <c r="H8" s="324">
        <v>0</v>
      </c>
      <c r="I8" s="324">
        <v>0</v>
      </c>
      <c r="J8" s="324"/>
      <c r="K8" s="324">
        <f t="shared" si="3"/>
        <v>0</v>
      </c>
      <c r="L8" s="325"/>
    </row>
    <row r="9" spans="1:12" ht="13.5" x14ac:dyDescent="0.25">
      <c r="A9" s="315" t="str">
        <f t="shared" si="0"/>
        <v>Viljandi Spordikeskus</v>
      </c>
      <c r="B9" s="321"/>
      <c r="C9" s="321"/>
      <c r="D9" s="326" t="s">
        <v>184</v>
      </c>
      <c r="E9" s="327" t="s">
        <v>183</v>
      </c>
      <c r="F9" s="319">
        <f t="shared" ref="F9:K9" si="6">F10+F17+F18+F19+F20+F21+F22+F26</f>
        <v>171550.83000000002</v>
      </c>
      <c r="G9" s="319">
        <f t="shared" si="6"/>
        <v>167110.07</v>
      </c>
      <c r="H9" s="319">
        <f t="shared" si="6"/>
        <v>189967.78</v>
      </c>
      <c r="I9" s="319">
        <f t="shared" si="6"/>
        <v>184694.88</v>
      </c>
      <c r="J9" s="319">
        <f t="shared" si="6"/>
        <v>0</v>
      </c>
      <c r="K9" s="319">
        <f t="shared" si="6"/>
        <v>184694.88</v>
      </c>
      <c r="L9" s="328"/>
    </row>
    <row r="10" spans="1:12" ht="25.5" x14ac:dyDescent="0.2">
      <c r="A10" s="315" t="str">
        <f t="shared" si="0"/>
        <v>Viljandi Spordikeskus</v>
      </c>
      <c r="B10" s="321"/>
      <c r="C10" s="321"/>
      <c r="D10" s="329" t="s">
        <v>850</v>
      </c>
      <c r="E10" s="330" t="s">
        <v>360</v>
      </c>
      <c r="F10" s="331">
        <f>SUM(F11:F16)</f>
        <v>127731.34</v>
      </c>
      <c r="G10" s="331">
        <f t="shared" ref="G10:I10" si="7">SUM(G11:G16)</f>
        <v>123928.05</v>
      </c>
      <c r="H10" s="331">
        <f t="shared" si="7"/>
        <v>137704</v>
      </c>
      <c r="I10" s="331">
        <f t="shared" si="7"/>
        <v>137704</v>
      </c>
      <c r="J10" s="331">
        <f t="shared" ref="J10" si="8">SUM(J11:J14)</f>
        <v>0</v>
      </c>
      <c r="K10" s="331">
        <f>SUM(K11:K16)</f>
        <v>137704</v>
      </c>
      <c r="L10" s="640" t="s">
        <v>1555</v>
      </c>
    </row>
    <row r="11" spans="1:12" x14ac:dyDescent="0.2">
      <c r="A11" s="315" t="str">
        <f t="shared" si="0"/>
        <v>Viljandi Spordikeskus</v>
      </c>
      <c r="B11" s="321" t="str">
        <f t="shared" si="4"/>
        <v>50</v>
      </c>
      <c r="C11" s="321" t="str">
        <f t="shared" si="5"/>
        <v>5002</v>
      </c>
      <c r="D11" s="333" t="s">
        <v>361</v>
      </c>
      <c r="E11" s="334" t="s">
        <v>847</v>
      </c>
      <c r="F11" s="324">
        <v>0</v>
      </c>
      <c r="G11" s="324">
        <v>0</v>
      </c>
      <c r="H11" s="324">
        <v>0</v>
      </c>
      <c r="I11" s="324">
        <v>0</v>
      </c>
      <c r="J11" s="324"/>
      <c r="K11" s="324">
        <f>SUM(I11:J11)</f>
        <v>0</v>
      </c>
      <c r="L11" s="335"/>
    </row>
    <row r="12" spans="1:12" x14ac:dyDescent="0.2">
      <c r="A12" s="315" t="str">
        <f t="shared" si="0"/>
        <v>Viljandi Spordikeskus</v>
      </c>
      <c r="B12" s="321" t="str">
        <f t="shared" si="4"/>
        <v>50</v>
      </c>
      <c r="C12" s="321" t="str">
        <f t="shared" si="5"/>
        <v>5002</v>
      </c>
      <c r="D12" s="333" t="s">
        <v>363</v>
      </c>
      <c r="E12" s="334" t="s">
        <v>194</v>
      </c>
      <c r="F12" s="324">
        <v>127191.34</v>
      </c>
      <c r="G12" s="324">
        <v>123928.05</v>
      </c>
      <c r="H12" s="324">
        <v>137704</v>
      </c>
      <c r="I12" s="324">
        <v>137704</v>
      </c>
      <c r="J12" s="324"/>
      <c r="K12" s="324">
        <f t="shared" ref="K12:K76" si="9">SUM(I12:J12)</f>
        <v>137704</v>
      </c>
      <c r="L12" s="335"/>
    </row>
    <row r="13" spans="1:12" x14ac:dyDescent="0.2">
      <c r="A13" s="315" t="str">
        <f t="shared" si="0"/>
        <v>Viljandi Spordikeskus</v>
      </c>
      <c r="B13" s="321" t="str">
        <f t="shared" si="4"/>
        <v>50</v>
      </c>
      <c r="C13" s="321" t="str">
        <f t="shared" si="5"/>
        <v>5002</v>
      </c>
      <c r="D13" s="333" t="s">
        <v>365</v>
      </c>
      <c r="E13" s="334" t="s">
        <v>328</v>
      </c>
      <c r="F13" s="324">
        <v>540</v>
      </c>
      <c r="G13" s="324">
        <v>0</v>
      </c>
      <c r="H13" s="324">
        <v>0</v>
      </c>
      <c r="I13" s="324">
        <v>0</v>
      </c>
      <c r="J13" s="324"/>
      <c r="K13" s="324">
        <f t="shared" si="9"/>
        <v>0</v>
      </c>
      <c r="L13" s="335"/>
    </row>
    <row r="14" spans="1:12" x14ac:dyDescent="0.2">
      <c r="A14" s="315" t="str">
        <f t="shared" si="0"/>
        <v>Viljandi Spordikeskus</v>
      </c>
      <c r="B14" s="321" t="str">
        <f t="shared" si="4"/>
        <v>50</v>
      </c>
      <c r="C14" s="321" t="str">
        <f t="shared" si="5"/>
        <v>5002</v>
      </c>
      <c r="D14" s="333" t="s">
        <v>367</v>
      </c>
      <c r="E14" s="336" t="s">
        <v>368</v>
      </c>
      <c r="F14" s="324">
        <v>0</v>
      </c>
      <c r="G14" s="324">
        <v>0</v>
      </c>
      <c r="H14" s="324">
        <v>0</v>
      </c>
      <c r="I14" s="324">
        <v>0</v>
      </c>
      <c r="J14" s="324"/>
      <c r="K14" s="324">
        <f t="shared" si="9"/>
        <v>0</v>
      </c>
      <c r="L14" s="325"/>
    </row>
    <row r="15" spans="1:12" x14ac:dyDescent="0.2">
      <c r="A15" s="315"/>
      <c r="B15" s="321"/>
      <c r="C15" s="321"/>
      <c r="D15" s="333" t="s">
        <v>1602</v>
      </c>
      <c r="E15" s="336" t="s">
        <v>1652</v>
      </c>
      <c r="F15" s="324">
        <v>0</v>
      </c>
      <c r="G15" s="324">
        <v>0</v>
      </c>
      <c r="H15" s="324">
        <v>0</v>
      </c>
      <c r="I15" s="324">
        <v>0</v>
      </c>
      <c r="J15" s="324"/>
      <c r="K15" s="324">
        <f t="shared" si="9"/>
        <v>0</v>
      </c>
      <c r="L15" s="325"/>
    </row>
    <row r="16" spans="1:12" x14ac:dyDescent="0.2">
      <c r="A16" s="315"/>
      <c r="B16" s="321"/>
      <c r="C16" s="321"/>
      <c r="D16" s="333" t="s">
        <v>1621</v>
      </c>
      <c r="E16" s="336" t="s">
        <v>1653</v>
      </c>
      <c r="F16" s="324">
        <v>0</v>
      </c>
      <c r="G16" s="324">
        <v>0</v>
      </c>
      <c r="H16" s="324">
        <v>0</v>
      </c>
      <c r="I16" s="324">
        <v>0</v>
      </c>
      <c r="J16" s="324"/>
      <c r="K16" s="324">
        <f t="shared" si="9"/>
        <v>0</v>
      </c>
      <c r="L16" s="325"/>
    </row>
    <row r="17" spans="1:12" x14ac:dyDescent="0.2">
      <c r="A17" s="315" t="str">
        <f t="shared" si="0"/>
        <v>Viljandi Spordikeskus</v>
      </c>
      <c r="B17" s="321" t="str">
        <f t="shared" si="4"/>
        <v>50</v>
      </c>
      <c r="C17" s="321" t="str">
        <f t="shared" si="5"/>
        <v>5005</v>
      </c>
      <c r="D17" s="322" t="s">
        <v>369</v>
      </c>
      <c r="E17" s="323" t="s">
        <v>370</v>
      </c>
      <c r="F17" s="324">
        <v>0</v>
      </c>
      <c r="G17" s="324">
        <v>591.99</v>
      </c>
      <c r="H17" s="324">
        <v>4063</v>
      </c>
      <c r="I17" s="324">
        <v>128</v>
      </c>
      <c r="J17" s="324"/>
      <c r="K17" s="324">
        <f t="shared" si="9"/>
        <v>128</v>
      </c>
      <c r="L17" s="325"/>
    </row>
    <row r="18" spans="1:12" x14ac:dyDescent="0.2">
      <c r="A18" s="315" t="str">
        <f t="shared" si="0"/>
        <v>Viljandi Spordikeskus</v>
      </c>
      <c r="B18" s="321" t="str">
        <f t="shared" si="4"/>
        <v>50</v>
      </c>
      <c r="C18" s="321" t="str">
        <f t="shared" si="5"/>
        <v>5051</v>
      </c>
      <c r="D18" s="322" t="s">
        <v>371</v>
      </c>
      <c r="E18" s="323" t="s">
        <v>202</v>
      </c>
      <c r="F18" s="324">
        <v>0</v>
      </c>
      <c r="G18" s="324">
        <v>0</v>
      </c>
      <c r="H18" s="324">
        <v>0</v>
      </c>
      <c r="I18" s="324">
        <v>0</v>
      </c>
      <c r="J18" s="324"/>
      <c r="K18" s="324">
        <f t="shared" si="9"/>
        <v>0</v>
      </c>
      <c r="L18" s="325"/>
    </row>
    <row r="19" spans="1:12" x14ac:dyDescent="0.2">
      <c r="A19" s="315" t="str">
        <f t="shared" si="0"/>
        <v>Viljandi Spordikeskus</v>
      </c>
      <c r="B19" s="321" t="str">
        <f t="shared" si="4"/>
        <v>50</v>
      </c>
      <c r="C19" s="321" t="str">
        <f t="shared" si="5"/>
        <v>5053</v>
      </c>
      <c r="D19" s="322" t="s">
        <v>372</v>
      </c>
      <c r="E19" s="323" t="s">
        <v>373</v>
      </c>
      <c r="F19" s="324">
        <v>0</v>
      </c>
      <c r="G19" s="324">
        <v>0</v>
      </c>
      <c r="H19" s="324">
        <v>0</v>
      </c>
      <c r="I19" s="324">
        <v>0</v>
      </c>
      <c r="J19" s="324"/>
      <c r="K19" s="324">
        <f t="shared" si="9"/>
        <v>0</v>
      </c>
      <c r="L19" s="325"/>
    </row>
    <row r="20" spans="1:12" x14ac:dyDescent="0.2">
      <c r="A20" s="315" t="str">
        <f t="shared" si="0"/>
        <v>Viljandi Spordikeskus</v>
      </c>
      <c r="B20" s="321" t="str">
        <f t="shared" si="4"/>
        <v>50</v>
      </c>
      <c r="C20" s="321" t="str">
        <f t="shared" si="5"/>
        <v>5061</v>
      </c>
      <c r="D20" s="322" t="s">
        <v>374</v>
      </c>
      <c r="E20" s="323" t="s">
        <v>375</v>
      </c>
      <c r="F20" s="324">
        <v>0</v>
      </c>
      <c r="G20" s="324">
        <v>0</v>
      </c>
      <c r="H20" s="324">
        <v>0</v>
      </c>
      <c r="I20" s="324">
        <v>0</v>
      </c>
      <c r="J20" s="324"/>
      <c r="K20" s="324">
        <f t="shared" si="9"/>
        <v>0</v>
      </c>
      <c r="L20" s="325"/>
    </row>
    <row r="21" spans="1:12" x14ac:dyDescent="0.2">
      <c r="A21" s="315" t="str">
        <f t="shared" si="0"/>
        <v>Viljandi Spordikeskus</v>
      </c>
      <c r="B21" s="321" t="str">
        <f t="shared" si="4"/>
        <v>50</v>
      </c>
      <c r="C21" s="321" t="str">
        <f t="shared" si="5"/>
        <v>5062</v>
      </c>
      <c r="D21" s="322" t="s">
        <v>376</v>
      </c>
      <c r="E21" s="323" t="s">
        <v>377</v>
      </c>
      <c r="F21" s="324">
        <v>0</v>
      </c>
      <c r="G21" s="324">
        <v>0</v>
      </c>
      <c r="H21" s="324">
        <v>0</v>
      </c>
      <c r="I21" s="324">
        <v>0</v>
      </c>
      <c r="J21" s="324"/>
      <c r="K21" s="324">
        <f t="shared" si="9"/>
        <v>0</v>
      </c>
      <c r="L21" s="325"/>
    </row>
    <row r="22" spans="1:12" x14ac:dyDescent="0.2">
      <c r="A22" s="315" t="str">
        <f t="shared" si="0"/>
        <v>Viljandi Spordikeskus</v>
      </c>
      <c r="B22" s="321"/>
      <c r="C22" s="321"/>
      <c r="D22" s="329" t="s">
        <v>851</v>
      </c>
      <c r="E22" s="330" t="s">
        <v>379</v>
      </c>
      <c r="F22" s="337">
        <f>SUM(F23:F25)</f>
        <v>42043.360000000008</v>
      </c>
      <c r="G22" s="337">
        <f t="shared" ref="G22:I22" si="10">SUM(G23:G25)</f>
        <v>40856.729999999996</v>
      </c>
      <c r="H22" s="337">
        <f t="shared" si="10"/>
        <v>46783.11</v>
      </c>
      <c r="I22" s="337">
        <f t="shared" si="10"/>
        <v>45484.560000000005</v>
      </c>
      <c r="J22" s="337">
        <f t="shared" ref="J22" si="11">SUM(J23:J24)</f>
        <v>0</v>
      </c>
      <c r="K22" s="337">
        <f>SUM(K23:K25)</f>
        <v>45484.560000000005</v>
      </c>
      <c r="L22" s="332"/>
    </row>
    <row r="23" spans="1:12" x14ac:dyDescent="0.2">
      <c r="A23" s="315" t="str">
        <f t="shared" si="0"/>
        <v>Viljandi Spordikeskus</v>
      </c>
      <c r="B23" s="321" t="str">
        <f t="shared" si="4"/>
        <v>50</v>
      </c>
      <c r="C23" s="321" t="str">
        <f t="shared" si="5"/>
        <v>5063</v>
      </c>
      <c r="D23" s="333" t="s">
        <v>380</v>
      </c>
      <c r="E23" s="334" t="s">
        <v>381</v>
      </c>
      <c r="F23" s="324">
        <v>0</v>
      </c>
      <c r="G23" s="324">
        <v>0</v>
      </c>
      <c r="H23" s="324">
        <f>SUM(H11+H15)*0.33</f>
        <v>0</v>
      </c>
      <c r="I23" s="324">
        <f>SUM(I11+I15)*0.33</f>
        <v>0</v>
      </c>
      <c r="J23" s="324"/>
      <c r="K23" s="324">
        <f t="shared" si="9"/>
        <v>0</v>
      </c>
      <c r="L23" s="335"/>
    </row>
    <row r="24" spans="1:12" x14ac:dyDescent="0.2">
      <c r="A24" s="315" t="str">
        <f t="shared" si="0"/>
        <v>Viljandi Spordikeskus</v>
      </c>
      <c r="B24" s="321" t="str">
        <f t="shared" si="4"/>
        <v>50</v>
      </c>
      <c r="C24" s="321" t="str">
        <f t="shared" si="5"/>
        <v>5063</v>
      </c>
      <c r="D24" s="333" t="s">
        <v>382</v>
      </c>
      <c r="E24" s="334" t="s">
        <v>383</v>
      </c>
      <c r="F24" s="324">
        <v>42043.360000000008</v>
      </c>
      <c r="G24" s="324">
        <v>40856.729999999996</v>
      </c>
      <c r="H24" s="324">
        <f>SUM(H12+H13+H14+H17)*0.33</f>
        <v>46783.11</v>
      </c>
      <c r="I24" s="324">
        <f>SUM(I12+I13+I14+I17)*0.33</f>
        <v>45484.560000000005</v>
      </c>
      <c r="J24" s="324">
        <f t="shared" ref="J24" si="12">SUM(J10+J17)*0.33</f>
        <v>0</v>
      </c>
      <c r="K24" s="324">
        <f t="shared" si="9"/>
        <v>45484.560000000005</v>
      </c>
      <c r="L24" s="335"/>
    </row>
    <row r="25" spans="1:12" x14ac:dyDescent="0.2">
      <c r="A25" s="315"/>
      <c r="B25" s="321"/>
      <c r="C25" s="321"/>
      <c r="D25" s="333" t="s">
        <v>1622</v>
      </c>
      <c r="E25" s="334" t="s">
        <v>1623</v>
      </c>
      <c r="F25" s="324">
        <v>0</v>
      </c>
      <c r="G25" s="324">
        <v>0</v>
      </c>
      <c r="H25" s="324">
        <f>SUM(H16*0.33)</f>
        <v>0</v>
      </c>
      <c r="I25" s="324">
        <f>SUM(I16*0.33)</f>
        <v>0</v>
      </c>
      <c r="J25" s="324"/>
      <c r="K25" s="324">
        <f t="shared" si="9"/>
        <v>0</v>
      </c>
      <c r="L25" s="335"/>
    </row>
    <row r="26" spans="1:12" x14ac:dyDescent="0.2">
      <c r="A26" s="315" t="str">
        <f t="shared" si="0"/>
        <v>Viljandi Spordikeskus</v>
      </c>
      <c r="B26" s="321"/>
      <c r="C26" s="321"/>
      <c r="D26" s="329" t="s">
        <v>852</v>
      </c>
      <c r="E26" s="330" t="s">
        <v>385</v>
      </c>
      <c r="F26" s="337">
        <f>SUM(F27:F29)</f>
        <v>1776.1300000000003</v>
      </c>
      <c r="G26" s="337">
        <f t="shared" ref="G26:I26" si="13">SUM(G27:G29)</f>
        <v>1733.3</v>
      </c>
      <c r="H26" s="337">
        <f t="shared" si="13"/>
        <v>1417.67</v>
      </c>
      <c r="I26" s="337">
        <f t="shared" si="13"/>
        <v>1378.32</v>
      </c>
      <c r="J26" s="337">
        <f t="shared" ref="J26" si="14">SUM(J27:J28)</f>
        <v>0</v>
      </c>
      <c r="K26" s="337">
        <f>SUM(K27:K29)</f>
        <v>1378.32</v>
      </c>
      <c r="L26" s="332"/>
    </row>
    <row r="27" spans="1:12" x14ac:dyDescent="0.2">
      <c r="A27" s="315" t="str">
        <f t="shared" si="0"/>
        <v>Viljandi Spordikeskus</v>
      </c>
      <c r="B27" s="321" t="str">
        <f t="shared" si="4"/>
        <v>50</v>
      </c>
      <c r="C27" s="321" t="str">
        <f t="shared" si="5"/>
        <v>5064</v>
      </c>
      <c r="D27" s="333" t="s">
        <v>386</v>
      </c>
      <c r="E27" s="334" t="s">
        <v>1654</v>
      </c>
      <c r="F27" s="324">
        <v>0</v>
      </c>
      <c r="G27" s="324">
        <v>0</v>
      </c>
      <c r="H27" s="324">
        <f>SUM(H11+H15)*0.01</f>
        <v>0</v>
      </c>
      <c r="I27" s="324">
        <v>0</v>
      </c>
      <c r="J27" s="324"/>
      <c r="K27" s="324">
        <f t="shared" si="9"/>
        <v>0</v>
      </c>
      <c r="L27" s="335"/>
    </row>
    <row r="28" spans="1:12" x14ac:dyDescent="0.2">
      <c r="A28" s="315" t="str">
        <f t="shared" si="0"/>
        <v>Viljandi Spordikeskus</v>
      </c>
      <c r="B28" s="321" t="str">
        <f t="shared" si="4"/>
        <v>50</v>
      </c>
      <c r="C28" s="321" t="str">
        <f t="shared" si="5"/>
        <v>5064</v>
      </c>
      <c r="D28" s="333" t="s">
        <v>388</v>
      </c>
      <c r="E28" s="334" t="s">
        <v>389</v>
      </c>
      <c r="F28" s="324">
        <v>1776.1300000000003</v>
      </c>
      <c r="G28" s="324">
        <v>1733.3</v>
      </c>
      <c r="H28" s="324">
        <f>SUM(H12+H13+H14+H17)*0.01</f>
        <v>1417.67</v>
      </c>
      <c r="I28" s="324">
        <f>SUM(I12+I13+I14+I17)*0.01</f>
        <v>1378.32</v>
      </c>
      <c r="J28" s="324">
        <f t="shared" ref="J28" si="15">SUM(J10+J17)*0.01</f>
        <v>0</v>
      </c>
      <c r="K28" s="324">
        <f t="shared" si="9"/>
        <v>1378.32</v>
      </c>
      <c r="L28" s="335"/>
    </row>
    <row r="29" spans="1:12" x14ac:dyDescent="0.2">
      <c r="A29" s="315"/>
      <c r="B29" s="321"/>
      <c r="C29" s="321"/>
      <c r="D29" s="333" t="s">
        <v>1624</v>
      </c>
      <c r="E29" s="334" t="s">
        <v>1655</v>
      </c>
      <c r="F29" s="324">
        <v>0</v>
      </c>
      <c r="G29" s="324">
        <v>0</v>
      </c>
      <c r="H29" s="324">
        <f>SUM(H16*0.01)</f>
        <v>0</v>
      </c>
      <c r="I29" s="324">
        <v>0</v>
      </c>
      <c r="J29" s="324"/>
      <c r="K29" s="324">
        <f t="shared" si="9"/>
        <v>0</v>
      </c>
      <c r="L29" s="335"/>
    </row>
    <row r="30" spans="1:12" s="301" customFormat="1" ht="13.5" x14ac:dyDescent="0.25">
      <c r="A30" s="315" t="str">
        <f t="shared" si="0"/>
        <v>Viljandi Spordikeskus</v>
      </c>
      <c r="B30" s="321"/>
      <c r="C30" s="321"/>
      <c r="D30" s="326" t="s">
        <v>186</v>
      </c>
      <c r="E30" s="327" t="s">
        <v>185</v>
      </c>
      <c r="F30" s="319">
        <f>F31+F41+F44+F48+F59+F65+F72+F79+F86+F87+F88+F92+F93+F99+F100+F103+F104</f>
        <v>221194.68</v>
      </c>
      <c r="G30" s="319">
        <v>243226.57000000004</v>
      </c>
      <c r="H30" s="319">
        <f t="shared" ref="H30:J30" si="16">H31+H41+H44+H48+H59+H65+H72+H79+H86+H87+H88+H92+H93+H99+H101+H103+H104</f>
        <v>352387.87999999995</v>
      </c>
      <c r="I30" s="319">
        <f t="shared" si="16"/>
        <v>339377.2822999999</v>
      </c>
      <c r="J30" s="319">
        <f t="shared" si="16"/>
        <v>0</v>
      </c>
      <c r="K30" s="319">
        <f t="shared" si="9"/>
        <v>339377.2822999999</v>
      </c>
      <c r="L30" s="328"/>
    </row>
    <row r="31" spans="1:12" ht="13.5" x14ac:dyDescent="0.25">
      <c r="A31" s="315" t="str">
        <f t="shared" si="0"/>
        <v>Viljandi Spordikeskus</v>
      </c>
      <c r="B31" s="321"/>
      <c r="C31" s="321"/>
      <c r="D31" s="329" t="s">
        <v>853</v>
      </c>
      <c r="E31" s="330" t="s">
        <v>391</v>
      </c>
      <c r="F31" s="337">
        <f t="shared" ref="F31:J31" si="17">SUM(F32:F40)</f>
        <v>2399.6</v>
      </c>
      <c r="G31" s="337">
        <f t="shared" si="17"/>
        <v>2455.91</v>
      </c>
      <c r="H31" s="337">
        <f t="shared" si="17"/>
        <v>3525</v>
      </c>
      <c r="I31" s="337">
        <f t="shared" si="17"/>
        <v>3542.6249999999995</v>
      </c>
      <c r="J31" s="337">
        <f t="shared" si="17"/>
        <v>0</v>
      </c>
      <c r="K31" s="319">
        <f t="shared" si="9"/>
        <v>3542.6249999999995</v>
      </c>
      <c r="L31" s="332"/>
    </row>
    <row r="32" spans="1:12" x14ac:dyDescent="0.2">
      <c r="A32" s="315" t="str">
        <f t="shared" si="0"/>
        <v>Viljandi Spordikeskus</v>
      </c>
      <c r="B32" s="321" t="str">
        <f t="shared" si="4"/>
        <v>55</v>
      </c>
      <c r="C32" s="321" t="str">
        <f t="shared" si="5"/>
        <v>5500</v>
      </c>
      <c r="D32" s="333" t="s">
        <v>392</v>
      </c>
      <c r="E32" s="334" t="s">
        <v>393</v>
      </c>
      <c r="F32" s="324">
        <v>211.62</v>
      </c>
      <c r="G32" s="324">
        <v>138.16</v>
      </c>
      <c r="H32" s="324">
        <v>231</v>
      </c>
      <c r="I32" s="324">
        <v>232.15499999999997</v>
      </c>
      <c r="J32" s="324"/>
      <c r="K32" s="324">
        <f t="shared" si="9"/>
        <v>232.15499999999997</v>
      </c>
      <c r="L32" s="335"/>
    </row>
    <row r="33" spans="1:12" x14ac:dyDescent="0.2">
      <c r="A33" s="315" t="str">
        <f t="shared" si="0"/>
        <v>Viljandi Spordikeskus</v>
      </c>
      <c r="B33" s="321" t="str">
        <f t="shared" si="4"/>
        <v>55</v>
      </c>
      <c r="C33" s="321" t="str">
        <f t="shared" si="5"/>
        <v>5500</v>
      </c>
      <c r="D33" s="333" t="s">
        <v>394</v>
      </c>
      <c r="E33" s="334" t="s">
        <v>395</v>
      </c>
      <c r="F33" s="324">
        <v>149.55000000000001</v>
      </c>
      <c r="G33" s="324">
        <v>197.1</v>
      </c>
      <c r="H33" s="324">
        <v>298</v>
      </c>
      <c r="I33" s="324">
        <v>299.48999999999995</v>
      </c>
      <c r="J33" s="324"/>
      <c r="K33" s="324">
        <f t="shared" si="9"/>
        <v>299.48999999999995</v>
      </c>
      <c r="L33" s="335"/>
    </row>
    <row r="34" spans="1:12" x14ac:dyDescent="0.2">
      <c r="A34" s="315" t="str">
        <f t="shared" si="0"/>
        <v>Viljandi Spordikeskus</v>
      </c>
      <c r="B34" s="321" t="str">
        <f t="shared" si="4"/>
        <v>55</v>
      </c>
      <c r="C34" s="321" t="str">
        <f t="shared" si="5"/>
        <v>5500</v>
      </c>
      <c r="D34" s="333" t="s">
        <v>396</v>
      </c>
      <c r="E34" s="334" t="s">
        <v>397</v>
      </c>
      <c r="F34" s="324">
        <v>116.27</v>
      </c>
      <c r="G34" s="324">
        <v>25</v>
      </c>
      <c r="H34" s="324">
        <v>57</v>
      </c>
      <c r="I34" s="324">
        <v>57.284999999999997</v>
      </c>
      <c r="J34" s="324"/>
      <c r="K34" s="324">
        <f t="shared" si="9"/>
        <v>57.284999999999997</v>
      </c>
      <c r="L34" s="335"/>
    </row>
    <row r="35" spans="1:12" x14ac:dyDescent="0.2">
      <c r="A35" s="315" t="str">
        <f t="shared" si="0"/>
        <v>Viljandi Spordikeskus</v>
      </c>
      <c r="B35" s="321" t="str">
        <f t="shared" si="4"/>
        <v>55</v>
      </c>
      <c r="C35" s="321" t="str">
        <f t="shared" si="5"/>
        <v>5500</v>
      </c>
      <c r="D35" s="333" t="s">
        <v>398</v>
      </c>
      <c r="E35" s="334" t="s">
        <v>399</v>
      </c>
      <c r="F35" s="324">
        <v>1663.33</v>
      </c>
      <c r="G35" s="324">
        <v>1235.52</v>
      </c>
      <c r="H35" s="324">
        <v>2173</v>
      </c>
      <c r="I35" s="324">
        <v>2183.8649999999998</v>
      </c>
      <c r="J35" s="324"/>
      <c r="K35" s="324">
        <f t="shared" si="9"/>
        <v>2183.8649999999998</v>
      </c>
      <c r="L35" s="335"/>
    </row>
    <row r="36" spans="1:12" x14ac:dyDescent="0.2">
      <c r="A36" s="315" t="str">
        <f t="shared" si="0"/>
        <v>Viljandi Spordikeskus</v>
      </c>
      <c r="B36" s="321" t="str">
        <f t="shared" si="4"/>
        <v>55</v>
      </c>
      <c r="C36" s="321" t="str">
        <f t="shared" si="5"/>
        <v>5500</v>
      </c>
      <c r="D36" s="333" t="s">
        <v>400</v>
      </c>
      <c r="E36" s="334" t="s">
        <v>401</v>
      </c>
      <c r="F36" s="324">
        <v>7.58</v>
      </c>
      <c r="G36" s="324">
        <v>0</v>
      </c>
      <c r="H36" s="324">
        <v>38</v>
      </c>
      <c r="I36" s="324">
        <v>38.19</v>
      </c>
      <c r="J36" s="324"/>
      <c r="K36" s="324">
        <f t="shared" si="9"/>
        <v>38.19</v>
      </c>
      <c r="L36" s="335"/>
    </row>
    <row r="37" spans="1:12" x14ac:dyDescent="0.2">
      <c r="A37" s="315" t="str">
        <f t="shared" si="0"/>
        <v>Viljandi Spordikeskus</v>
      </c>
      <c r="B37" s="321" t="str">
        <f t="shared" si="4"/>
        <v>55</v>
      </c>
      <c r="C37" s="321" t="str">
        <f t="shared" si="5"/>
        <v>5500</v>
      </c>
      <c r="D37" s="333" t="s">
        <v>402</v>
      </c>
      <c r="E37" s="334" t="s">
        <v>403</v>
      </c>
      <c r="F37" s="324">
        <v>0</v>
      </c>
      <c r="G37" s="324">
        <v>0</v>
      </c>
      <c r="H37" s="324">
        <v>0</v>
      </c>
      <c r="I37" s="324">
        <v>0</v>
      </c>
      <c r="J37" s="324"/>
      <c r="K37" s="324">
        <f t="shared" si="9"/>
        <v>0</v>
      </c>
      <c r="L37" s="335"/>
    </row>
    <row r="38" spans="1:12" x14ac:dyDescent="0.2">
      <c r="A38" s="315" t="str">
        <f t="shared" si="0"/>
        <v>Viljandi Spordikeskus</v>
      </c>
      <c r="B38" s="321" t="str">
        <f t="shared" si="4"/>
        <v>55</v>
      </c>
      <c r="C38" s="321" t="str">
        <f t="shared" si="5"/>
        <v>5500</v>
      </c>
      <c r="D38" s="333" t="s">
        <v>404</v>
      </c>
      <c r="E38" s="334" t="s">
        <v>405</v>
      </c>
      <c r="F38" s="324">
        <v>0</v>
      </c>
      <c r="G38" s="324">
        <v>0</v>
      </c>
      <c r="H38" s="324">
        <v>0</v>
      </c>
      <c r="I38" s="324">
        <v>0</v>
      </c>
      <c r="J38" s="324"/>
      <c r="K38" s="324">
        <f t="shared" si="9"/>
        <v>0</v>
      </c>
      <c r="L38" s="335"/>
    </row>
    <row r="39" spans="1:12" x14ac:dyDescent="0.2">
      <c r="A39" s="315" t="str">
        <f t="shared" si="0"/>
        <v>Viljandi Spordikeskus</v>
      </c>
      <c r="B39" s="321" t="str">
        <f t="shared" si="4"/>
        <v>55</v>
      </c>
      <c r="C39" s="321" t="str">
        <f t="shared" si="5"/>
        <v>5500</v>
      </c>
      <c r="D39" s="333" t="s">
        <v>406</v>
      </c>
      <c r="E39" s="334" t="s">
        <v>846</v>
      </c>
      <c r="F39" s="324">
        <v>196.8</v>
      </c>
      <c r="G39" s="324">
        <v>454.32</v>
      </c>
      <c r="H39" s="324">
        <v>319</v>
      </c>
      <c r="I39" s="324">
        <v>320.59499999999997</v>
      </c>
      <c r="J39" s="324"/>
      <c r="K39" s="324">
        <f t="shared" si="9"/>
        <v>320.59499999999997</v>
      </c>
      <c r="L39" s="335"/>
    </row>
    <row r="40" spans="1:12" x14ac:dyDescent="0.2">
      <c r="A40" s="315" t="str">
        <f t="shared" si="0"/>
        <v>Viljandi Spordikeskus</v>
      </c>
      <c r="B40" s="321" t="str">
        <f t="shared" si="4"/>
        <v>55</v>
      </c>
      <c r="C40" s="321" t="str">
        <f t="shared" si="5"/>
        <v>5500</v>
      </c>
      <c r="D40" s="333" t="s">
        <v>408</v>
      </c>
      <c r="E40" s="334" t="s">
        <v>409</v>
      </c>
      <c r="F40" s="324">
        <v>54.449999999999996</v>
      </c>
      <c r="G40" s="324">
        <v>405.81</v>
      </c>
      <c r="H40" s="324">
        <v>409</v>
      </c>
      <c r="I40" s="324">
        <v>411.04499999999996</v>
      </c>
      <c r="J40" s="324"/>
      <c r="K40" s="324">
        <f t="shared" si="9"/>
        <v>411.04499999999996</v>
      </c>
      <c r="L40" s="335"/>
    </row>
    <row r="41" spans="1:12" x14ac:dyDescent="0.2">
      <c r="A41" s="315" t="str">
        <f t="shared" si="0"/>
        <v>Viljandi Spordikeskus</v>
      </c>
      <c r="B41" s="321"/>
      <c r="C41" s="321"/>
      <c r="D41" s="329" t="s">
        <v>854</v>
      </c>
      <c r="E41" s="330" t="s">
        <v>411</v>
      </c>
      <c r="F41" s="337">
        <f t="shared" ref="F41:J41" si="18">SUM(F42:F43)</f>
        <v>0</v>
      </c>
      <c r="G41" s="337">
        <v>0</v>
      </c>
      <c r="H41" s="337">
        <f>SUM(H42:H43)</f>
        <v>206</v>
      </c>
      <c r="I41" s="337">
        <f>SUM(I42:I43)</f>
        <v>207.02999999999997</v>
      </c>
      <c r="J41" s="337">
        <f t="shared" si="18"/>
        <v>0</v>
      </c>
      <c r="K41" s="337">
        <f t="shared" si="9"/>
        <v>207.02999999999997</v>
      </c>
      <c r="L41" s="332"/>
    </row>
    <row r="42" spans="1:12" x14ac:dyDescent="0.2">
      <c r="A42" s="315" t="str">
        <f t="shared" si="0"/>
        <v>Viljandi Spordikeskus</v>
      </c>
      <c r="B42" s="321" t="str">
        <f t="shared" si="4"/>
        <v>55</v>
      </c>
      <c r="C42" s="321" t="str">
        <f t="shared" si="5"/>
        <v>5503</v>
      </c>
      <c r="D42" s="333" t="s">
        <v>412</v>
      </c>
      <c r="E42" s="334" t="s">
        <v>413</v>
      </c>
      <c r="F42" s="324">
        <v>0</v>
      </c>
      <c r="G42" s="324">
        <v>0</v>
      </c>
      <c r="H42" s="324">
        <v>206</v>
      </c>
      <c r="I42" s="324">
        <v>207.02999999999997</v>
      </c>
      <c r="J42" s="324"/>
      <c r="K42" s="324">
        <f t="shared" si="9"/>
        <v>207.02999999999997</v>
      </c>
      <c r="L42" s="335"/>
    </row>
    <row r="43" spans="1:12" x14ac:dyDescent="0.2">
      <c r="A43" s="315" t="str">
        <f t="shared" si="0"/>
        <v>Viljandi Spordikeskus</v>
      </c>
      <c r="B43" s="321" t="str">
        <f t="shared" si="4"/>
        <v>55</v>
      </c>
      <c r="C43" s="321" t="str">
        <f t="shared" si="5"/>
        <v>5503</v>
      </c>
      <c r="D43" s="333" t="s">
        <v>414</v>
      </c>
      <c r="E43" s="334" t="s">
        <v>415</v>
      </c>
      <c r="F43" s="324">
        <v>0</v>
      </c>
      <c r="G43" s="324">
        <v>0</v>
      </c>
      <c r="H43" s="324">
        <v>0</v>
      </c>
      <c r="I43" s="324">
        <v>0</v>
      </c>
      <c r="J43" s="324"/>
      <c r="K43" s="324">
        <f t="shared" si="9"/>
        <v>0</v>
      </c>
      <c r="L43" s="335"/>
    </row>
    <row r="44" spans="1:12" x14ac:dyDescent="0.2">
      <c r="A44" s="315" t="str">
        <f t="shared" si="0"/>
        <v>Viljandi Spordikeskus</v>
      </c>
      <c r="B44" s="321"/>
      <c r="C44" s="321"/>
      <c r="D44" s="329" t="s">
        <v>855</v>
      </c>
      <c r="E44" s="330" t="s">
        <v>417</v>
      </c>
      <c r="F44" s="337">
        <f t="shared" ref="F44:J44" si="19">SUM(F45:F47)</f>
        <v>27</v>
      </c>
      <c r="G44" s="337">
        <f t="shared" si="19"/>
        <v>0</v>
      </c>
      <c r="H44" s="337">
        <f t="shared" si="19"/>
        <v>500</v>
      </c>
      <c r="I44" s="337">
        <f t="shared" si="19"/>
        <v>50.249999999999993</v>
      </c>
      <c r="J44" s="337">
        <f t="shared" si="19"/>
        <v>0</v>
      </c>
      <c r="K44" s="337">
        <f t="shared" si="9"/>
        <v>50.249999999999993</v>
      </c>
      <c r="L44" s="332"/>
    </row>
    <row r="45" spans="1:12" x14ac:dyDescent="0.2">
      <c r="A45" s="315" t="str">
        <f t="shared" si="0"/>
        <v>Viljandi Spordikeskus</v>
      </c>
      <c r="B45" s="321" t="str">
        <f t="shared" si="4"/>
        <v>55</v>
      </c>
      <c r="C45" s="321" t="str">
        <f t="shared" si="5"/>
        <v>5504</v>
      </c>
      <c r="D45" s="333" t="s">
        <v>418</v>
      </c>
      <c r="E45" s="334" t="s">
        <v>419</v>
      </c>
      <c r="F45" s="324">
        <v>19</v>
      </c>
      <c r="G45" s="324">
        <v>0</v>
      </c>
      <c r="H45" s="324">
        <v>500</v>
      </c>
      <c r="I45" s="324">
        <v>50.249999999999993</v>
      </c>
      <c r="J45" s="324"/>
      <c r="K45" s="324">
        <f t="shared" si="9"/>
        <v>50.249999999999993</v>
      </c>
      <c r="L45" s="335"/>
    </row>
    <row r="46" spans="1:12" x14ac:dyDescent="0.2">
      <c r="A46" s="315" t="str">
        <f t="shared" si="0"/>
        <v>Viljandi Spordikeskus</v>
      </c>
      <c r="B46" s="321" t="str">
        <f t="shared" si="4"/>
        <v>55</v>
      </c>
      <c r="C46" s="321" t="str">
        <f t="shared" si="5"/>
        <v>5504</v>
      </c>
      <c r="D46" s="333" t="s">
        <v>420</v>
      </c>
      <c r="E46" s="334" t="s">
        <v>421</v>
      </c>
      <c r="F46" s="324">
        <v>0</v>
      </c>
      <c r="G46" s="324">
        <v>0</v>
      </c>
      <c r="H46" s="324">
        <v>0</v>
      </c>
      <c r="I46" s="324">
        <v>0</v>
      </c>
      <c r="J46" s="324"/>
      <c r="K46" s="324">
        <f t="shared" si="9"/>
        <v>0</v>
      </c>
      <c r="L46" s="335"/>
    </row>
    <row r="47" spans="1:12" x14ac:dyDescent="0.2">
      <c r="A47" s="315" t="str">
        <f t="shared" si="0"/>
        <v>Viljandi Spordikeskus</v>
      </c>
      <c r="B47" s="321" t="str">
        <f t="shared" si="4"/>
        <v>55</v>
      </c>
      <c r="C47" s="321" t="str">
        <f t="shared" si="5"/>
        <v>5504</v>
      </c>
      <c r="D47" s="333" t="s">
        <v>422</v>
      </c>
      <c r="E47" s="334" t="s">
        <v>423</v>
      </c>
      <c r="F47" s="324">
        <v>8</v>
      </c>
      <c r="G47" s="324">
        <v>0</v>
      </c>
      <c r="H47" s="324">
        <v>0</v>
      </c>
      <c r="I47" s="324">
        <v>0</v>
      </c>
      <c r="J47" s="324"/>
      <c r="K47" s="324">
        <f t="shared" si="9"/>
        <v>0</v>
      </c>
      <c r="L47" s="335"/>
    </row>
    <row r="48" spans="1:12" x14ac:dyDescent="0.2">
      <c r="A48" s="315" t="str">
        <f t="shared" si="0"/>
        <v>Viljandi Spordikeskus</v>
      </c>
      <c r="B48" s="321"/>
      <c r="C48" s="321"/>
      <c r="D48" s="329" t="s">
        <v>856</v>
      </c>
      <c r="E48" s="330" t="s">
        <v>425</v>
      </c>
      <c r="F48" s="337">
        <f>SUM(F49:F58)</f>
        <v>165363.19</v>
      </c>
      <c r="G48" s="337">
        <f t="shared" ref="G48:I48" si="20">SUM(G49:G58)</f>
        <v>181633.65000000002</v>
      </c>
      <c r="H48" s="337">
        <f t="shared" si="20"/>
        <v>217801.94999999998</v>
      </c>
      <c r="I48" s="337">
        <f t="shared" si="20"/>
        <v>220265.64124999999</v>
      </c>
      <c r="J48" s="337">
        <f>SUM(J50:J58)</f>
        <v>0</v>
      </c>
      <c r="K48" s="337">
        <f t="shared" si="9"/>
        <v>220265.64124999999</v>
      </c>
      <c r="L48" s="332"/>
    </row>
    <row r="49" spans="1:12" x14ac:dyDescent="0.2">
      <c r="A49" s="315" t="str">
        <f t="shared" si="0"/>
        <v>Viljandi Spordikeskus</v>
      </c>
      <c r="B49" s="321" t="str">
        <f t="shared" si="4"/>
        <v>55</v>
      </c>
      <c r="C49" s="321" t="str">
        <f t="shared" si="5"/>
        <v>5511</v>
      </c>
      <c r="D49" s="338" t="s">
        <v>253</v>
      </c>
      <c r="E49" s="339" t="s">
        <v>254</v>
      </c>
      <c r="F49" s="324">
        <v>7506.9500000000007</v>
      </c>
      <c r="G49" s="324">
        <v>5671.42</v>
      </c>
      <c r="H49" s="324">
        <v>11420</v>
      </c>
      <c r="I49" s="324">
        <v>11477.099999999999</v>
      </c>
      <c r="J49" s="324"/>
      <c r="K49" s="324">
        <f t="shared" si="9"/>
        <v>11477.099999999999</v>
      </c>
      <c r="L49" s="340"/>
    </row>
    <row r="50" spans="1:12" x14ac:dyDescent="0.2">
      <c r="A50" s="315" t="str">
        <f t="shared" si="0"/>
        <v>Viljandi Spordikeskus</v>
      </c>
      <c r="B50" s="321" t="str">
        <f t="shared" si="4"/>
        <v>55</v>
      </c>
      <c r="C50" s="321" t="str">
        <f t="shared" si="5"/>
        <v>5511</v>
      </c>
      <c r="D50" s="333" t="s">
        <v>426</v>
      </c>
      <c r="E50" s="334" t="s">
        <v>427</v>
      </c>
      <c r="F50" s="324">
        <v>75556.160000000003</v>
      </c>
      <c r="G50" s="324">
        <v>85443.57</v>
      </c>
      <c r="H50" s="324">
        <v>98574.33</v>
      </c>
      <c r="I50" s="324">
        <v>98574.33</v>
      </c>
      <c r="J50" s="324"/>
      <c r="K50" s="324">
        <f t="shared" si="9"/>
        <v>98574.33</v>
      </c>
      <c r="L50" s="335"/>
    </row>
    <row r="51" spans="1:12" x14ac:dyDescent="0.2">
      <c r="A51" s="315" t="str">
        <f t="shared" si="0"/>
        <v>Viljandi Spordikeskus</v>
      </c>
      <c r="B51" s="321" t="str">
        <f t="shared" si="4"/>
        <v>55</v>
      </c>
      <c r="C51" s="321" t="str">
        <f t="shared" si="5"/>
        <v>5511</v>
      </c>
      <c r="D51" s="333" t="s">
        <v>428</v>
      </c>
      <c r="E51" s="334" t="s">
        <v>2</v>
      </c>
      <c r="F51" s="324">
        <v>40183.839999999997</v>
      </c>
      <c r="G51" s="324">
        <v>47388.32</v>
      </c>
      <c r="H51" s="324">
        <v>60052.039999999994</v>
      </c>
      <c r="I51" s="324">
        <v>61853.601199999997</v>
      </c>
      <c r="J51" s="324"/>
      <c r="K51" s="324">
        <f t="shared" si="9"/>
        <v>61853.601199999997</v>
      </c>
      <c r="L51" s="335"/>
    </row>
    <row r="52" spans="1:12" x14ac:dyDescent="0.2">
      <c r="A52" s="315" t="str">
        <f t="shared" si="0"/>
        <v>Viljandi Spordikeskus</v>
      </c>
      <c r="B52" s="321" t="str">
        <f t="shared" si="4"/>
        <v>55</v>
      </c>
      <c r="C52" s="321" t="str">
        <f t="shared" si="5"/>
        <v>5511</v>
      </c>
      <c r="D52" s="333" t="s">
        <v>3</v>
      </c>
      <c r="E52" s="334" t="s">
        <v>4</v>
      </c>
      <c r="F52" s="324">
        <v>8309.4900000000016</v>
      </c>
      <c r="G52" s="324">
        <v>8213.3799999999992</v>
      </c>
      <c r="H52" s="324">
        <v>11228.58</v>
      </c>
      <c r="I52" s="324">
        <v>10645.964999999998</v>
      </c>
      <c r="J52" s="324"/>
      <c r="K52" s="324">
        <f t="shared" si="9"/>
        <v>10645.964999999998</v>
      </c>
      <c r="L52" s="335"/>
    </row>
    <row r="53" spans="1:12" x14ac:dyDescent="0.2">
      <c r="A53" s="315" t="str">
        <f t="shared" si="0"/>
        <v>Viljandi Spordikeskus</v>
      </c>
      <c r="B53" s="321" t="str">
        <f t="shared" si="4"/>
        <v>55</v>
      </c>
      <c r="C53" s="321" t="str">
        <f t="shared" si="5"/>
        <v>5511</v>
      </c>
      <c r="D53" s="333" t="s">
        <v>5</v>
      </c>
      <c r="E53" s="334" t="s">
        <v>6</v>
      </c>
      <c r="F53" s="324">
        <v>15829.09</v>
      </c>
      <c r="G53" s="324">
        <v>24229.33</v>
      </c>
      <c r="H53" s="324">
        <v>23583</v>
      </c>
      <c r="I53" s="324">
        <v>24705.925049999998</v>
      </c>
      <c r="J53" s="324"/>
      <c r="K53" s="324">
        <f t="shared" si="9"/>
        <v>24705.925049999998</v>
      </c>
      <c r="L53" s="335"/>
    </row>
    <row r="54" spans="1:12" x14ac:dyDescent="0.2">
      <c r="A54" s="315" t="str">
        <f t="shared" si="0"/>
        <v>Viljandi Spordikeskus</v>
      </c>
      <c r="B54" s="321" t="str">
        <f t="shared" si="4"/>
        <v>55</v>
      </c>
      <c r="C54" s="321" t="str">
        <f t="shared" si="5"/>
        <v>5511</v>
      </c>
      <c r="D54" s="333" t="s">
        <v>7</v>
      </c>
      <c r="E54" s="334" t="s">
        <v>8</v>
      </c>
      <c r="F54" s="324">
        <v>5850.1600000000008</v>
      </c>
      <c r="G54" s="324">
        <v>6578.14</v>
      </c>
      <c r="H54" s="324">
        <v>7256</v>
      </c>
      <c r="I54" s="324">
        <v>7292.2799999999988</v>
      </c>
      <c r="J54" s="324"/>
      <c r="K54" s="324">
        <f t="shared" si="9"/>
        <v>7292.2799999999988</v>
      </c>
      <c r="L54" s="335"/>
    </row>
    <row r="55" spans="1:12" x14ac:dyDescent="0.2">
      <c r="A55" s="315" t="str">
        <f t="shared" si="0"/>
        <v>Viljandi Spordikeskus</v>
      </c>
      <c r="B55" s="321" t="str">
        <f t="shared" si="4"/>
        <v>55</v>
      </c>
      <c r="C55" s="321" t="str">
        <f t="shared" si="5"/>
        <v>5511</v>
      </c>
      <c r="D55" s="333" t="s">
        <v>9</v>
      </c>
      <c r="E55" s="334" t="s">
        <v>10</v>
      </c>
      <c r="F55" s="324">
        <v>10331.559999999998</v>
      </c>
      <c r="G55" s="324">
        <v>3816.38</v>
      </c>
      <c r="H55" s="324">
        <v>3707</v>
      </c>
      <c r="I55" s="324">
        <v>3725.5349999999994</v>
      </c>
      <c r="J55" s="324"/>
      <c r="K55" s="324">
        <f t="shared" si="9"/>
        <v>3725.5349999999994</v>
      </c>
      <c r="L55" s="335"/>
    </row>
    <row r="56" spans="1:12" x14ac:dyDescent="0.2">
      <c r="A56" s="315" t="str">
        <f t="shared" si="0"/>
        <v>Viljandi Spordikeskus</v>
      </c>
      <c r="B56" s="321" t="str">
        <f t="shared" si="4"/>
        <v>55</v>
      </c>
      <c r="C56" s="321" t="str">
        <f t="shared" si="5"/>
        <v>5511</v>
      </c>
      <c r="D56" s="333" t="s">
        <v>11</v>
      </c>
      <c r="E56" s="334" t="s">
        <v>12</v>
      </c>
      <c r="F56" s="324">
        <v>0</v>
      </c>
      <c r="G56" s="324">
        <v>0</v>
      </c>
      <c r="H56" s="324">
        <v>0</v>
      </c>
      <c r="I56" s="324">
        <v>0</v>
      </c>
      <c r="J56" s="324"/>
      <c r="K56" s="324">
        <f t="shared" si="9"/>
        <v>0</v>
      </c>
      <c r="L56" s="335"/>
    </row>
    <row r="57" spans="1:12" x14ac:dyDescent="0.2">
      <c r="A57" s="315" t="str">
        <f t="shared" si="0"/>
        <v>Viljandi Spordikeskus</v>
      </c>
      <c r="B57" s="321" t="str">
        <f t="shared" si="4"/>
        <v>55</v>
      </c>
      <c r="C57" s="321" t="str">
        <f t="shared" si="5"/>
        <v>5511</v>
      </c>
      <c r="D57" s="333" t="s">
        <v>13</v>
      </c>
      <c r="E57" s="334" t="s">
        <v>14</v>
      </c>
      <c r="F57" s="324">
        <v>0</v>
      </c>
      <c r="G57" s="324">
        <v>0</v>
      </c>
      <c r="H57" s="324">
        <v>0</v>
      </c>
      <c r="I57" s="324">
        <v>0</v>
      </c>
      <c r="J57" s="324"/>
      <c r="K57" s="324">
        <f t="shared" si="9"/>
        <v>0</v>
      </c>
      <c r="L57" s="335"/>
    </row>
    <row r="58" spans="1:12" x14ac:dyDescent="0.2">
      <c r="A58" s="315" t="str">
        <f t="shared" si="0"/>
        <v>Viljandi Spordikeskus</v>
      </c>
      <c r="B58" s="321" t="str">
        <f t="shared" si="4"/>
        <v>55</v>
      </c>
      <c r="C58" s="321" t="str">
        <f t="shared" si="5"/>
        <v>5511</v>
      </c>
      <c r="D58" s="333" t="s">
        <v>15</v>
      </c>
      <c r="E58" s="334" t="s">
        <v>16</v>
      </c>
      <c r="F58" s="324">
        <v>1795.9399999999998</v>
      </c>
      <c r="G58" s="324">
        <v>293.11</v>
      </c>
      <c r="H58" s="324">
        <v>1981</v>
      </c>
      <c r="I58" s="324">
        <v>1990.9049999999997</v>
      </c>
      <c r="J58" s="324"/>
      <c r="K58" s="324">
        <f t="shared" si="9"/>
        <v>1990.9049999999997</v>
      </c>
      <c r="L58" s="335"/>
    </row>
    <row r="59" spans="1:12" x14ac:dyDescent="0.2">
      <c r="A59" s="315" t="str">
        <f t="shared" si="0"/>
        <v>Viljandi Spordikeskus</v>
      </c>
      <c r="B59" s="321"/>
      <c r="C59" s="321"/>
      <c r="D59" s="329" t="s">
        <v>857</v>
      </c>
      <c r="E59" s="330" t="s">
        <v>18</v>
      </c>
      <c r="F59" s="337">
        <f>SUM(F60:F64)</f>
        <v>39779.300000000003</v>
      </c>
      <c r="G59" s="337">
        <f t="shared" ref="G59:I59" si="21">SUM(G60:G64)</f>
        <v>42903.79</v>
      </c>
      <c r="H59" s="337">
        <f t="shared" si="21"/>
        <v>71319</v>
      </c>
      <c r="I59" s="337">
        <f t="shared" si="21"/>
        <v>72460.634999999995</v>
      </c>
      <c r="J59" s="337">
        <f t="shared" ref="J59" si="22">SUM(J61:J64)</f>
        <v>0</v>
      </c>
      <c r="K59" s="337">
        <f t="shared" si="9"/>
        <v>72460.634999999995</v>
      </c>
      <c r="L59" s="332"/>
    </row>
    <row r="60" spans="1:12" x14ac:dyDescent="0.2">
      <c r="A60" s="315"/>
      <c r="B60" s="321"/>
      <c r="C60" s="321"/>
      <c r="D60" s="333" t="s">
        <v>1629</v>
      </c>
      <c r="E60" s="334" t="s">
        <v>427</v>
      </c>
      <c r="F60" s="324">
        <v>0</v>
      </c>
      <c r="G60" s="324">
        <v>0</v>
      </c>
      <c r="H60" s="324">
        <v>292</v>
      </c>
      <c r="I60" s="324">
        <v>292</v>
      </c>
      <c r="J60" s="324"/>
      <c r="K60" s="324">
        <f t="shared" si="9"/>
        <v>292</v>
      </c>
      <c r="L60" s="335"/>
    </row>
    <row r="61" spans="1:12" x14ac:dyDescent="0.2">
      <c r="A61" s="315" t="str">
        <f t="shared" si="0"/>
        <v>Viljandi Spordikeskus</v>
      </c>
      <c r="B61" s="321" t="str">
        <f t="shared" si="4"/>
        <v>55</v>
      </c>
      <c r="C61" s="321" t="str">
        <f t="shared" si="5"/>
        <v>5512</v>
      </c>
      <c r="D61" s="333" t="s">
        <v>19</v>
      </c>
      <c r="E61" s="334" t="s">
        <v>6</v>
      </c>
      <c r="F61" s="324">
        <v>9891.4000000000015</v>
      </c>
      <c r="G61" s="324">
        <v>15833.62</v>
      </c>
      <c r="H61" s="324">
        <v>43700</v>
      </c>
      <c r="I61" s="324">
        <v>43700</v>
      </c>
      <c r="J61" s="324"/>
      <c r="K61" s="324">
        <f t="shared" si="9"/>
        <v>43700</v>
      </c>
      <c r="L61" s="335"/>
    </row>
    <row r="62" spans="1:12" x14ac:dyDescent="0.2">
      <c r="A62" s="315" t="str">
        <f t="shared" si="0"/>
        <v>Viljandi Spordikeskus</v>
      </c>
      <c r="B62" s="321" t="str">
        <f t="shared" si="4"/>
        <v>55</v>
      </c>
      <c r="C62" s="321" t="str">
        <f t="shared" si="5"/>
        <v>5512</v>
      </c>
      <c r="D62" s="333" t="s">
        <v>20</v>
      </c>
      <c r="E62" s="334" t="s">
        <v>8</v>
      </c>
      <c r="F62" s="324">
        <v>16256.900000000001</v>
      </c>
      <c r="G62" s="324">
        <v>15407.66</v>
      </c>
      <c r="H62" s="324">
        <v>15400</v>
      </c>
      <c r="I62" s="324">
        <v>15476.999999999998</v>
      </c>
      <c r="J62" s="324"/>
      <c r="K62" s="324">
        <f t="shared" si="9"/>
        <v>15476.999999999998</v>
      </c>
      <c r="L62" s="335"/>
    </row>
    <row r="63" spans="1:12" x14ac:dyDescent="0.2">
      <c r="A63" s="315" t="str">
        <f t="shared" si="0"/>
        <v>Viljandi Spordikeskus</v>
      </c>
      <c r="B63" s="321" t="str">
        <f t="shared" si="4"/>
        <v>55</v>
      </c>
      <c r="C63" s="321" t="str">
        <f t="shared" si="5"/>
        <v>5512</v>
      </c>
      <c r="D63" s="333" t="s">
        <v>21</v>
      </c>
      <c r="E63" s="334" t="s">
        <v>10</v>
      </c>
      <c r="F63" s="324">
        <v>12897.24</v>
      </c>
      <c r="G63" s="324">
        <v>11622.51</v>
      </c>
      <c r="H63" s="324">
        <v>11180</v>
      </c>
      <c r="I63" s="324">
        <v>12240.899999999998</v>
      </c>
      <c r="J63" s="324"/>
      <c r="K63" s="324">
        <f t="shared" si="9"/>
        <v>12240.899999999998</v>
      </c>
      <c r="L63" s="335"/>
    </row>
    <row r="64" spans="1:12" x14ac:dyDescent="0.2">
      <c r="A64" s="315" t="str">
        <f t="shared" si="0"/>
        <v>Viljandi Spordikeskus</v>
      </c>
      <c r="B64" s="321" t="str">
        <f t="shared" si="4"/>
        <v>55</v>
      </c>
      <c r="C64" s="321" t="str">
        <f t="shared" si="5"/>
        <v>5512</v>
      </c>
      <c r="D64" s="333" t="s">
        <v>22</v>
      </c>
      <c r="E64" s="334" t="s">
        <v>16</v>
      </c>
      <c r="F64" s="324">
        <v>733.76</v>
      </c>
      <c r="G64" s="324">
        <v>40</v>
      </c>
      <c r="H64" s="324">
        <v>747</v>
      </c>
      <c r="I64" s="324">
        <v>750.7349999999999</v>
      </c>
      <c r="J64" s="324"/>
      <c r="K64" s="324">
        <f t="shared" si="9"/>
        <v>750.7349999999999</v>
      </c>
      <c r="L64" s="335"/>
    </row>
    <row r="65" spans="1:12" x14ac:dyDescent="0.2">
      <c r="A65" s="315" t="str">
        <f t="shared" si="0"/>
        <v>Viljandi Spordikeskus</v>
      </c>
      <c r="B65" s="321"/>
      <c r="C65" s="321"/>
      <c r="D65" s="329" t="s">
        <v>858</v>
      </c>
      <c r="E65" s="330" t="s">
        <v>24</v>
      </c>
      <c r="F65" s="337">
        <f t="shared" ref="F65:J65" si="23">SUM(F66:F71)</f>
        <v>7397.4600000000019</v>
      </c>
      <c r="G65" s="337">
        <f t="shared" si="23"/>
        <v>6382.43</v>
      </c>
      <c r="H65" s="337">
        <f t="shared" si="23"/>
        <v>8735.5600000000013</v>
      </c>
      <c r="I65" s="337">
        <f t="shared" si="23"/>
        <v>7774.5191999999988</v>
      </c>
      <c r="J65" s="337">
        <f t="shared" si="23"/>
        <v>0</v>
      </c>
      <c r="K65" s="337">
        <f t="shared" si="9"/>
        <v>7774.5191999999988</v>
      </c>
      <c r="L65" s="332"/>
    </row>
    <row r="66" spans="1:12" x14ac:dyDescent="0.2">
      <c r="A66" s="315" t="str">
        <f t="shared" si="0"/>
        <v>Viljandi Spordikeskus</v>
      </c>
      <c r="B66" s="321" t="str">
        <f t="shared" si="4"/>
        <v>55</v>
      </c>
      <c r="C66" s="321" t="str">
        <f t="shared" si="5"/>
        <v>5513</v>
      </c>
      <c r="D66" s="333" t="s">
        <v>25</v>
      </c>
      <c r="E66" s="334" t="s">
        <v>26</v>
      </c>
      <c r="F66" s="324">
        <v>791.93000000000006</v>
      </c>
      <c r="G66" s="324">
        <v>1803.95</v>
      </c>
      <c r="H66" s="324">
        <v>3680.19</v>
      </c>
      <c r="I66" s="324">
        <v>3698.5909499999998</v>
      </c>
      <c r="J66" s="324"/>
      <c r="K66" s="324">
        <f t="shared" si="9"/>
        <v>3698.5909499999998</v>
      </c>
      <c r="L66" s="335"/>
    </row>
    <row r="67" spans="1:12" x14ac:dyDescent="0.2">
      <c r="A67" s="315" t="str">
        <f t="shared" si="0"/>
        <v>Viljandi Spordikeskus</v>
      </c>
      <c r="B67" s="321" t="str">
        <f t="shared" si="4"/>
        <v>55</v>
      </c>
      <c r="C67" s="321" t="str">
        <f t="shared" si="5"/>
        <v>5513</v>
      </c>
      <c r="D67" s="333" t="s">
        <v>27</v>
      </c>
      <c r="E67" s="334" t="s">
        <v>28</v>
      </c>
      <c r="F67" s="324">
        <v>5493.2200000000012</v>
      </c>
      <c r="G67" s="324">
        <v>3478.82</v>
      </c>
      <c r="H67" s="324">
        <v>3962</v>
      </c>
      <c r="I67" s="324">
        <v>2977.0913999999998</v>
      </c>
      <c r="J67" s="324"/>
      <c r="K67" s="324">
        <f t="shared" si="9"/>
        <v>2977.0913999999998</v>
      </c>
      <c r="L67" s="335"/>
    </row>
    <row r="68" spans="1:12" x14ac:dyDescent="0.2">
      <c r="A68" s="315" t="str">
        <f t="shared" si="0"/>
        <v>Viljandi Spordikeskus</v>
      </c>
      <c r="B68" s="321" t="str">
        <f t="shared" si="4"/>
        <v>55</v>
      </c>
      <c r="C68" s="321" t="str">
        <f t="shared" si="5"/>
        <v>5513</v>
      </c>
      <c r="D68" s="333" t="s">
        <v>29</v>
      </c>
      <c r="E68" s="334" t="s">
        <v>12</v>
      </c>
      <c r="F68" s="324">
        <v>408.91999999999996</v>
      </c>
      <c r="G68" s="324">
        <v>395.66</v>
      </c>
      <c r="H68" s="324">
        <v>390.37</v>
      </c>
      <c r="I68" s="324">
        <v>392.32184999999998</v>
      </c>
      <c r="J68" s="324"/>
      <c r="K68" s="324">
        <f t="shared" si="9"/>
        <v>392.32184999999998</v>
      </c>
      <c r="L68" s="335"/>
    </row>
    <row r="69" spans="1:12" x14ac:dyDescent="0.2">
      <c r="A69" s="315" t="str">
        <f t="shared" si="0"/>
        <v>Viljandi Spordikeskus</v>
      </c>
      <c r="B69" s="321" t="str">
        <f t="shared" si="4"/>
        <v>55</v>
      </c>
      <c r="C69" s="321" t="str">
        <f t="shared" si="5"/>
        <v>5513</v>
      </c>
      <c r="D69" s="333" t="s">
        <v>30</v>
      </c>
      <c r="E69" s="334" t="s">
        <v>14</v>
      </c>
      <c r="F69" s="324">
        <v>0</v>
      </c>
      <c r="G69" s="324">
        <v>0</v>
      </c>
      <c r="H69" s="324">
        <v>0</v>
      </c>
      <c r="I69" s="324">
        <v>0</v>
      </c>
      <c r="J69" s="324"/>
      <c r="K69" s="324">
        <f t="shared" si="9"/>
        <v>0</v>
      </c>
      <c r="L69" s="335"/>
    </row>
    <row r="70" spans="1:12" x14ac:dyDescent="0.2">
      <c r="A70" s="315" t="str">
        <f t="shared" si="0"/>
        <v>Viljandi Spordikeskus</v>
      </c>
      <c r="B70" s="321" t="str">
        <f t="shared" si="4"/>
        <v>55</v>
      </c>
      <c r="C70" s="321" t="str">
        <f t="shared" si="5"/>
        <v>5513</v>
      </c>
      <c r="D70" s="333" t="s">
        <v>31</v>
      </c>
      <c r="E70" s="334" t="s">
        <v>799</v>
      </c>
      <c r="F70" s="324">
        <v>703.39</v>
      </c>
      <c r="G70" s="324">
        <v>704</v>
      </c>
      <c r="H70" s="324">
        <v>703</v>
      </c>
      <c r="I70" s="324">
        <v>706.51499999999987</v>
      </c>
      <c r="J70" s="324"/>
      <c r="K70" s="324">
        <f t="shared" si="9"/>
        <v>706.51499999999987</v>
      </c>
      <c r="L70" s="335"/>
    </row>
    <row r="71" spans="1:12" x14ac:dyDescent="0.2">
      <c r="A71" s="315" t="str">
        <f t="shared" si="0"/>
        <v>Viljandi Spordikeskus</v>
      </c>
      <c r="B71" s="321" t="str">
        <f t="shared" si="4"/>
        <v>55</v>
      </c>
      <c r="C71" s="321" t="str">
        <f t="shared" si="5"/>
        <v>5513</v>
      </c>
      <c r="D71" s="333" t="s">
        <v>33</v>
      </c>
      <c r="E71" s="334" t="s">
        <v>34</v>
      </c>
      <c r="F71" s="324">
        <v>0</v>
      </c>
      <c r="G71" s="324">
        <v>0</v>
      </c>
      <c r="H71" s="324">
        <v>0</v>
      </c>
      <c r="I71" s="324">
        <v>0</v>
      </c>
      <c r="J71" s="324"/>
      <c r="K71" s="324">
        <f t="shared" si="9"/>
        <v>0</v>
      </c>
      <c r="L71" s="335"/>
    </row>
    <row r="72" spans="1:12" x14ac:dyDescent="0.2">
      <c r="A72" s="315" t="str">
        <f t="shared" si="0"/>
        <v>Viljandi Spordikeskus</v>
      </c>
      <c r="B72" s="321"/>
      <c r="C72" s="321"/>
      <c r="D72" s="329" t="s">
        <v>859</v>
      </c>
      <c r="E72" s="330" t="s">
        <v>36</v>
      </c>
      <c r="F72" s="337">
        <f t="shared" ref="F72:J72" si="24">SUM(F73:F78)</f>
        <v>1262.55</v>
      </c>
      <c r="G72" s="337">
        <f t="shared" si="24"/>
        <v>1048.6199999999999</v>
      </c>
      <c r="H72" s="337">
        <f t="shared" si="24"/>
        <v>1348</v>
      </c>
      <c r="I72" s="337">
        <f t="shared" si="24"/>
        <v>1354.7399999999998</v>
      </c>
      <c r="J72" s="337">
        <f t="shared" si="24"/>
        <v>0</v>
      </c>
      <c r="K72" s="337">
        <f t="shared" si="9"/>
        <v>1354.7399999999998</v>
      </c>
      <c r="L72" s="332"/>
    </row>
    <row r="73" spans="1:12" x14ac:dyDescent="0.2">
      <c r="A73" s="315" t="str">
        <f t="shared" si="0"/>
        <v>Viljandi Spordikeskus</v>
      </c>
      <c r="B73" s="321" t="str">
        <f t="shared" si="4"/>
        <v>55</v>
      </c>
      <c r="C73" s="321" t="str">
        <f t="shared" si="5"/>
        <v>5514</v>
      </c>
      <c r="D73" s="333" t="s">
        <v>37</v>
      </c>
      <c r="E73" s="334" t="s">
        <v>38</v>
      </c>
      <c r="F73" s="324">
        <v>49.44</v>
      </c>
      <c r="G73" s="324">
        <v>0</v>
      </c>
      <c r="H73" s="324">
        <v>0</v>
      </c>
      <c r="I73" s="324">
        <v>0</v>
      </c>
      <c r="J73" s="324"/>
      <c r="K73" s="324">
        <f t="shared" si="9"/>
        <v>0</v>
      </c>
      <c r="L73" s="335"/>
    </row>
    <row r="74" spans="1:12" x14ac:dyDescent="0.2">
      <c r="A74" s="315" t="str">
        <f t="shared" si="0"/>
        <v>Viljandi Spordikeskus</v>
      </c>
      <c r="B74" s="321" t="str">
        <f t="shared" si="4"/>
        <v>55</v>
      </c>
      <c r="C74" s="321" t="str">
        <f t="shared" si="5"/>
        <v>5514</v>
      </c>
      <c r="D74" s="333" t="s">
        <v>39</v>
      </c>
      <c r="E74" s="334" t="s">
        <v>40</v>
      </c>
      <c r="F74" s="324">
        <v>0</v>
      </c>
      <c r="G74" s="324">
        <v>0</v>
      </c>
      <c r="H74" s="324">
        <v>0</v>
      </c>
      <c r="I74" s="324">
        <v>0</v>
      </c>
      <c r="J74" s="324"/>
      <c r="K74" s="324">
        <f t="shared" si="9"/>
        <v>0</v>
      </c>
      <c r="L74" s="335"/>
    </row>
    <row r="75" spans="1:12" x14ac:dyDescent="0.2">
      <c r="A75" s="315" t="str">
        <f t="shared" si="0"/>
        <v>Viljandi Spordikeskus</v>
      </c>
      <c r="B75" s="321" t="str">
        <f t="shared" si="4"/>
        <v>55</v>
      </c>
      <c r="C75" s="321" t="str">
        <f t="shared" si="5"/>
        <v>5514</v>
      </c>
      <c r="D75" s="333" t="s">
        <v>41</v>
      </c>
      <c r="E75" s="334" t="s">
        <v>42</v>
      </c>
      <c r="F75" s="324">
        <v>0</v>
      </c>
      <c r="G75" s="324">
        <v>0</v>
      </c>
      <c r="H75" s="324">
        <v>0</v>
      </c>
      <c r="I75" s="324">
        <v>0</v>
      </c>
      <c r="J75" s="324"/>
      <c r="K75" s="324">
        <f t="shared" si="9"/>
        <v>0</v>
      </c>
      <c r="L75" s="335"/>
    </row>
    <row r="76" spans="1:12" s="303" customFormat="1" x14ac:dyDescent="0.2">
      <c r="A76" s="315" t="str">
        <f t="shared" ref="A76:A152" si="25">+$E$1</f>
        <v>Viljandi Spordikeskus</v>
      </c>
      <c r="B76" s="321" t="str">
        <f t="shared" si="4"/>
        <v>55</v>
      </c>
      <c r="C76" s="321" t="str">
        <f t="shared" si="5"/>
        <v>5514</v>
      </c>
      <c r="D76" s="341" t="s">
        <v>43</v>
      </c>
      <c r="E76" s="342" t="s">
        <v>44</v>
      </c>
      <c r="F76" s="324">
        <v>1213.1099999999999</v>
      </c>
      <c r="G76" s="324">
        <v>1048.6199999999999</v>
      </c>
      <c r="H76" s="324">
        <v>1348</v>
      </c>
      <c r="I76" s="324">
        <v>1354.7399999999998</v>
      </c>
      <c r="J76" s="324"/>
      <c r="K76" s="324">
        <f t="shared" si="9"/>
        <v>1354.7399999999998</v>
      </c>
      <c r="L76" s="343"/>
    </row>
    <row r="77" spans="1:12" x14ac:dyDescent="0.2">
      <c r="A77" s="315" t="str">
        <f t="shared" si="25"/>
        <v>Viljandi Spordikeskus</v>
      </c>
      <c r="B77" s="321" t="str">
        <f t="shared" ref="B77:B150" si="26">LEFT(D77,2)</f>
        <v>55</v>
      </c>
      <c r="C77" s="321" t="str">
        <f t="shared" ref="C77:C150" si="27">LEFT(D77,4)</f>
        <v>5514</v>
      </c>
      <c r="D77" s="333" t="s">
        <v>45</v>
      </c>
      <c r="E77" s="334" t="s">
        <v>46</v>
      </c>
      <c r="F77" s="324">
        <v>0</v>
      </c>
      <c r="G77" s="324">
        <v>0</v>
      </c>
      <c r="H77" s="324">
        <v>0</v>
      </c>
      <c r="I77" s="324">
        <v>0</v>
      </c>
      <c r="J77" s="324"/>
      <c r="K77" s="324">
        <f t="shared" ref="K77:K113" si="28">SUM(I77:J77)</f>
        <v>0</v>
      </c>
      <c r="L77" s="335"/>
    </row>
    <row r="78" spans="1:12" x14ac:dyDescent="0.2">
      <c r="A78" s="315" t="str">
        <f t="shared" si="25"/>
        <v>Viljandi Spordikeskus</v>
      </c>
      <c r="B78" s="321" t="str">
        <f t="shared" si="26"/>
        <v>55</v>
      </c>
      <c r="C78" s="321" t="str">
        <f t="shared" si="27"/>
        <v>5514</v>
      </c>
      <c r="D78" s="333" t="s">
        <v>47</v>
      </c>
      <c r="E78" s="334" t="s">
        <v>48</v>
      </c>
      <c r="F78" s="324">
        <v>0</v>
      </c>
      <c r="G78" s="324">
        <v>0</v>
      </c>
      <c r="H78" s="324">
        <v>0</v>
      </c>
      <c r="I78" s="324">
        <v>0</v>
      </c>
      <c r="J78" s="324"/>
      <c r="K78" s="324">
        <f t="shared" si="28"/>
        <v>0</v>
      </c>
      <c r="L78" s="335"/>
    </row>
    <row r="79" spans="1:12" x14ac:dyDescent="0.2">
      <c r="A79" s="315" t="str">
        <f t="shared" si="25"/>
        <v>Viljandi Spordikeskus</v>
      </c>
      <c r="B79" s="321"/>
      <c r="C79" s="321"/>
      <c r="D79" s="329" t="s">
        <v>860</v>
      </c>
      <c r="E79" s="330" t="s">
        <v>50</v>
      </c>
      <c r="F79" s="337">
        <f t="shared" ref="F79:J79" si="29">SUM(F80:F85)</f>
        <v>4802.46</v>
      </c>
      <c r="G79" s="337">
        <v>8638.39</v>
      </c>
      <c r="H79" s="337">
        <f>SUM(H80:H85)</f>
        <v>21578</v>
      </c>
      <c r="I79" s="337">
        <f>SUM(I80:I85)</f>
        <v>7346.5499999999993</v>
      </c>
      <c r="J79" s="337">
        <f t="shared" si="29"/>
        <v>0</v>
      </c>
      <c r="K79" s="337">
        <f t="shared" si="28"/>
        <v>7346.5499999999993</v>
      </c>
      <c r="L79" s="332"/>
    </row>
    <row r="80" spans="1:12" x14ac:dyDescent="0.2">
      <c r="A80" s="315" t="str">
        <f t="shared" si="25"/>
        <v>Viljandi Spordikeskus</v>
      </c>
      <c r="B80" s="321" t="str">
        <f t="shared" si="26"/>
        <v>55</v>
      </c>
      <c r="C80" s="321" t="str">
        <f t="shared" si="27"/>
        <v>5515</v>
      </c>
      <c r="D80" s="333" t="s">
        <v>51</v>
      </c>
      <c r="E80" s="334" t="s">
        <v>52</v>
      </c>
      <c r="F80" s="324">
        <v>64.86</v>
      </c>
      <c r="G80" s="324">
        <v>1477</v>
      </c>
      <c r="H80" s="324">
        <v>550</v>
      </c>
      <c r="I80" s="324">
        <v>552.74999999999989</v>
      </c>
      <c r="J80" s="324"/>
      <c r="K80" s="324">
        <f t="shared" si="28"/>
        <v>552.74999999999989</v>
      </c>
      <c r="L80" s="335"/>
    </row>
    <row r="81" spans="1:12" x14ac:dyDescent="0.2">
      <c r="A81" s="315" t="str">
        <f t="shared" si="25"/>
        <v>Viljandi Spordikeskus</v>
      </c>
      <c r="B81" s="321" t="str">
        <f t="shared" si="26"/>
        <v>55</v>
      </c>
      <c r="C81" s="321" t="str">
        <f t="shared" si="27"/>
        <v>5515</v>
      </c>
      <c r="D81" s="333" t="s">
        <v>53</v>
      </c>
      <c r="E81" s="334" t="s">
        <v>54</v>
      </c>
      <c r="F81" s="324">
        <v>358.53</v>
      </c>
      <c r="G81" s="324">
        <v>336.06</v>
      </c>
      <c r="H81" s="324">
        <v>520</v>
      </c>
      <c r="I81" s="324">
        <v>522.59999999999991</v>
      </c>
      <c r="J81" s="324"/>
      <c r="K81" s="324">
        <f t="shared" si="28"/>
        <v>522.59999999999991</v>
      </c>
      <c r="L81" s="335"/>
    </row>
    <row r="82" spans="1:12" x14ac:dyDescent="0.2">
      <c r="A82" s="315" t="str">
        <f t="shared" si="25"/>
        <v>Viljandi Spordikeskus</v>
      </c>
      <c r="B82" s="321" t="str">
        <f t="shared" si="26"/>
        <v>55</v>
      </c>
      <c r="C82" s="321" t="str">
        <f t="shared" si="27"/>
        <v>5515</v>
      </c>
      <c r="D82" s="333" t="s">
        <v>70</v>
      </c>
      <c r="E82" s="334" t="s">
        <v>71</v>
      </c>
      <c r="F82" s="324">
        <v>600</v>
      </c>
      <c r="G82" s="324">
        <v>317.25</v>
      </c>
      <c r="H82" s="324">
        <v>385</v>
      </c>
      <c r="I82" s="324">
        <v>386.92499999999995</v>
      </c>
      <c r="J82" s="324"/>
      <c r="K82" s="324">
        <f t="shared" si="28"/>
        <v>386.92499999999995</v>
      </c>
      <c r="L82" s="335"/>
    </row>
    <row r="83" spans="1:12" x14ac:dyDescent="0.2">
      <c r="A83" s="315" t="str">
        <f t="shared" si="25"/>
        <v>Viljandi Spordikeskus</v>
      </c>
      <c r="B83" s="321" t="str">
        <f t="shared" si="26"/>
        <v>55</v>
      </c>
      <c r="C83" s="321" t="str">
        <f t="shared" si="27"/>
        <v>5515</v>
      </c>
      <c r="D83" s="333" t="s">
        <v>72</v>
      </c>
      <c r="E83" s="334" t="s">
        <v>73</v>
      </c>
      <c r="F83" s="324">
        <v>0</v>
      </c>
      <c r="G83" s="324">
        <v>0</v>
      </c>
      <c r="H83" s="324">
        <v>0</v>
      </c>
      <c r="I83" s="324">
        <v>0</v>
      </c>
      <c r="J83" s="324"/>
      <c r="K83" s="324">
        <f t="shared" si="28"/>
        <v>0</v>
      </c>
      <c r="L83" s="335"/>
    </row>
    <row r="84" spans="1:12" x14ac:dyDescent="0.2">
      <c r="A84" s="315" t="str">
        <f t="shared" si="25"/>
        <v>Viljandi Spordikeskus</v>
      </c>
      <c r="B84" s="321" t="str">
        <f t="shared" si="26"/>
        <v>55</v>
      </c>
      <c r="C84" s="321" t="str">
        <f t="shared" si="27"/>
        <v>5515</v>
      </c>
      <c r="D84" s="333" t="s">
        <v>74</v>
      </c>
      <c r="E84" s="334" t="s">
        <v>75</v>
      </c>
      <c r="F84" s="324">
        <v>0</v>
      </c>
      <c r="G84" s="324">
        <v>0</v>
      </c>
      <c r="H84" s="324">
        <v>0</v>
      </c>
      <c r="I84" s="324">
        <v>0</v>
      </c>
      <c r="J84" s="324"/>
      <c r="K84" s="324">
        <f t="shared" si="28"/>
        <v>0</v>
      </c>
      <c r="L84" s="335"/>
    </row>
    <row r="85" spans="1:12" x14ac:dyDescent="0.2">
      <c r="A85" s="315" t="str">
        <f t="shared" si="25"/>
        <v>Viljandi Spordikeskus</v>
      </c>
      <c r="B85" s="321" t="str">
        <f t="shared" si="26"/>
        <v>55</v>
      </c>
      <c r="C85" s="321" t="str">
        <f t="shared" si="27"/>
        <v>5515</v>
      </c>
      <c r="D85" s="333" t="s">
        <v>76</v>
      </c>
      <c r="E85" s="334" t="s">
        <v>77</v>
      </c>
      <c r="F85" s="324">
        <v>3779.07</v>
      </c>
      <c r="G85" s="324">
        <v>6508.08</v>
      </c>
      <c r="H85" s="324">
        <v>20123</v>
      </c>
      <c r="I85" s="324">
        <v>5884.2749999999996</v>
      </c>
      <c r="J85" s="324"/>
      <c r="K85" s="324">
        <f t="shared" si="28"/>
        <v>5884.2749999999996</v>
      </c>
      <c r="L85" s="335"/>
    </row>
    <row r="86" spans="1:12" x14ac:dyDescent="0.2">
      <c r="A86" s="315" t="str">
        <f t="shared" si="25"/>
        <v>Viljandi Spordikeskus</v>
      </c>
      <c r="B86" s="321" t="str">
        <f t="shared" si="26"/>
        <v>55</v>
      </c>
      <c r="C86" s="321" t="str">
        <f t="shared" si="27"/>
        <v>5516</v>
      </c>
      <c r="D86" s="322" t="s">
        <v>78</v>
      </c>
      <c r="E86" s="344" t="s">
        <v>79</v>
      </c>
      <c r="F86" s="345">
        <v>0</v>
      </c>
      <c r="G86" s="324">
        <v>0</v>
      </c>
      <c r="H86" s="324">
        <v>0</v>
      </c>
      <c r="I86" s="324">
        <v>0</v>
      </c>
      <c r="J86" s="345"/>
      <c r="K86" s="324">
        <f t="shared" si="28"/>
        <v>0</v>
      </c>
      <c r="L86" s="325"/>
    </row>
    <row r="87" spans="1:12" x14ac:dyDescent="0.2">
      <c r="A87" s="315" t="str">
        <f t="shared" si="25"/>
        <v>Viljandi Spordikeskus</v>
      </c>
      <c r="B87" s="321" t="str">
        <f t="shared" si="26"/>
        <v>55</v>
      </c>
      <c r="C87" s="321" t="str">
        <f t="shared" si="27"/>
        <v>5521</v>
      </c>
      <c r="D87" s="322" t="s">
        <v>80</v>
      </c>
      <c r="E87" s="323" t="s">
        <v>81</v>
      </c>
      <c r="F87" s="345">
        <v>0</v>
      </c>
      <c r="G87" s="324">
        <v>0</v>
      </c>
      <c r="H87" s="324">
        <v>0</v>
      </c>
      <c r="I87" s="324">
        <v>0</v>
      </c>
      <c r="J87" s="345"/>
      <c r="K87" s="324">
        <f t="shared" si="28"/>
        <v>0</v>
      </c>
      <c r="L87" s="325"/>
    </row>
    <row r="88" spans="1:12" x14ac:dyDescent="0.2">
      <c r="A88" s="315" t="str">
        <f t="shared" si="25"/>
        <v>Viljandi Spordikeskus</v>
      </c>
      <c r="B88" s="321"/>
      <c r="C88" s="321"/>
      <c r="D88" s="329" t="s">
        <v>861</v>
      </c>
      <c r="E88" s="330" t="s">
        <v>83</v>
      </c>
      <c r="F88" s="337">
        <f t="shared" ref="F88:J88" si="30">SUM(F89:F91)</f>
        <v>163.12</v>
      </c>
      <c r="G88" s="337">
        <f t="shared" si="30"/>
        <v>163.78</v>
      </c>
      <c r="H88" s="337">
        <f t="shared" si="30"/>
        <v>1184.3699999999999</v>
      </c>
      <c r="I88" s="337">
        <f t="shared" si="30"/>
        <v>185.29184999999998</v>
      </c>
      <c r="J88" s="337">
        <f t="shared" si="30"/>
        <v>0</v>
      </c>
      <c r="K88" s="337">
        <f t="shared" si="28"/>
        <v>185.29184999999998</v>
      </c>
      <c r="L88" s="332"/>
    </row>
    <row r="89" spans="1:12" x14ac:dyDescent="0.2">
      <c r="A89" s="315" t="str">
        <f t="shared" si="25"/>
        <v>Viljandi Spordikeskus</v>
      </c>
      <c r="B89" s="321" t="str">
        <f t="shared" si="26"/>
        <v>55</v>
      </c>
      <c r="C89" s="321" t="str">
        <f t="shared" si="27"/>
        <v>5522</v>
      </c>
      <c r="D89" s="333" t="s">
        <v>84</v>
      </c>
      <c r="E89" s="334" t="s">
        <v>85</v>
      </c>
      <c r="F89" s="324">
        <v>163.12</v>
      </c>
      <c r="G89" s="324">
        <v>163.78</v>
      </c>
      <c r="H89" s="324">
        <v>184.37</v>
      </c>
      <c r="I89" s="324">
        <v>185.29184999999998</v>
      </c>
      <c r="J89" s="324"/>
      <c r="K89" s="324">
        <f t="shared" si="28"/>
        <v>185.29184999999998</v>
      </c>
      <c r="L89" s="335"/>
    </row>
    <row r="90" spans="1:12" x14ac:dyDescent="0.2">
      <c r="A90" s="315" t="str">
        <f t="shared" si="25"/>
        <v>Viljandi Spordikeskus</v>
      </c>
      <c r="B90" s="321" t="str">
        <f t="shared" si="26"/>
        <v>55</v>
      </c>
      <c r="C90" s="321" t="str">
        <f t="shared" si="27"/>
        <v>5522</v>
      </c>
      <c r="D90" s="333" t="s">
        <v>86</v>
      </c>
      <c r="E90" s="334" t="s">
        <v>87</v>
      </c>
      <c r="F90" s="324">
        <v>0</v>
      </c>
      <c r="G90" s="324">
        <v>0</v>
      </c>
      <c r="H90" s="324">
        <v>0</v>
      </c>
      <c r="I90" s="324">
        <v>0</v>
      </c>
      <c r="J90" s="324"/>
      <c r="K90" s="324">
        <f t="shared" si="28"/>
        <v>0</v>
      </c>
      <c r="L90" s="335"/>
    </row>
    <row r="91" spans="1:12" x14ac:dyDescent="0.2">
      <c r="A91" s="315" t="str">
        <f t="shared" si="25"/>
        <v>Viljandi Spordikeskus</v>
      </c>
      <c r="B91" s="321" t="str">
        <f t="shared" si="26"/>
        <v>55</v>
      </c>
      <c r="C91" s="321" t="str">
        <f t="shared" si="27"/>
        <v>5522</v>
      </c>
      <c r="D91" s="333" t="s">
        <v>88</v>
      </c>
      <c r="E91" s="334" t="s">
        <v>89</v>
      </c>
      <c r="F91" s="324">
        <v>0</v>
      </c>
      <c r="G91" s="324">
        <v>0</v>
      </c>
      <c r="H91" s="324">
        <v>1000</v>
      </c>
      <c r="I91" s="324">
        <v>0</v>
      </c>
      <c r="J91" s="324"/>
      <c r="K91" s="324">
        <f t="shared" si="28"/>
        <v>0</v>
      </c>
      <c r="L91" s="335"/>
    </row>
    <row r="92" spans="1:12" x14ac:dyDescent="0.2">
      <c r="A92" s="315" t="str">
        <f t="shared" si="25"/>
        <v>Viljandi Spordikeskus</v>
      </c>
      <c r="B92" s="321" t="str">
        <f t="shared" si="26"/>
        <v>55</v>
      </c>
      <c r="C92" s="321" t="str">
        <f t="shared" si="27"/>
        <v>5523</v>
      </c>
      <c r="D92" s="322" t="s">
        <v>90</v>
      </c>
      <c r="E92" s="323" t="s">
        <v>91</v>
      </c>
      <c r="F92" s="324">
        <v>0</v>
      </c>
      <c r="G92" s="324">
        <v>0</v>
      </c>
      <c r="H92" s="324">
        <v>0</v>
      </c>
      <c r="I92" s="324">
        <v>0</v>
      </c>
      <c r="J92" s="324"/>
      <c r="K92" s="324">
        <f t="shared" si="28"/>
        <v>0</v>
      </c>
      <c r="L92" s="325"/>
    </row>
    <row r="93" spans="1:12" x14ac:dyDescent="0.2">
      <c r="A93" s="315" t="str">
        <f t="shared" si="25"/>
        <v>Viljandi Spordikeskus</v>
      </c>
      <c r="B93" s="321"/>
      <c r="C93" s="321"/>
      <c r="D93" s="329" t="s">
        <v>862</v>
      </c>
      <c r="E93" s="330" t="s">
        <v>93</v>
      </c>
      <c r="F93" s="337">
        <f>SUM(F94:F98)</f>
        <v>0</v>
      </c>
      <c r="G93" s="337">
        <f t="shared" ref="G93:I93" si="31">SUM(G94:G98)</f>
        <v>0</v>
      </c>
      <c r="H93" s="337">
        <f t="shared" si="31"/>
        <v>0</v>
      </c>
      <c r="I93" s="337">
        <f t="shared" si="31"/>
        <v>0</v>
      </c>
      <c r="J93" s="337">
        <f>SUM(J94:J98)</f>
        <v>0</v>
      </c>
      <c r="K93" s="337">
        <f t="shared" si="28"/>
        <v>0</v>
      </c>
      <c r="L93" s="332"/>
    </row>
    <row r="94" spans="1:12" x14ac:dyDescent="0.2">
      <c r="A94" s="315" t="str">
        <f t="shared" si="25"/>
        <v>Viljandi Spordikeskus</v>
      </c>
      <c r="B94" s="321" t="str">
        <f t="shared" si="26"/>
        <v>55</v>
      </c>
      <c r="C94" s="321" t="str">
        <f t="shared" si="27"/>
        <v>5524</v>
      </c>
      <c r="D94" s="333" t="s">
        <v>94</v>
      </c>
      <c r="E94" s="334" t="s">
        <v>95</v>
      </c>
      <c r="F94" s="324">
        <v>0</v>
      </c>
      <c r="G94" s="324">
        <v>0</v>
      </c>
      <c r="H94" s="324">
        <v>0</v>
      </c>
      <c r="I94" s="324">
        <v>0</v>
      </c>
      <c r="J94" s="324"/>
      <c r="K94" s="324">
        <f t="shared" si="28"/>
        <v>0</v>
      </c>
      <c r="L94" s="335"/>
    </row>
    <row r="95" spans="1:12" x14ac:dyDescent="0.2">
      <c r="A95" s="315" t="str">
        <f t="shared" si="25"/>
        <v>Viljandi Spordikeskus</v>
      </c>
      <c r="B95" s="321" t="str">
        <f t="shared" si="26"/>
        <v>55</v>
      </c>
      <c r="C95" s="321" t="str">
        <f t="shared" si="27"/>
        <v>5524</v>
      </c>
      <c r="D95" s="333" t="s">
        <v>96</v>
      </c>
      <c r="E95" s="334" t="s">
        <v>97</v>
      </c>
      <c r="F95" s="324">
        <v>0</v>
      </c>
      <c r="G95" s="324">
        <v>0</v>
      </c>
      <c r="H95" s="324">
        <v>0</v>
      </c>
      <c r="I95" s="324">
        <v>0</v>
      </c>
      <c r="J95" s="324"/>
      <c r="K95" s="324">
        <f t="shared" si="28"/>
        <v>0</v>
      </c>
      <c r="L95" s="335"/>
    </row>
    <row r="96" spans="1:12" x14ac:dyDescent="0.2">
      <c r="A96" s="315" t="str">
        <f t="shared" si="25"/>
        <v>Viljandi Spordikeskus</v>
      </c>
      <c r="B96" s="321" t="str">
        <f t="shared" si="26"/>
        <v>55</v>
      </c>
      <c r="C96" s="321" t="str">
        <f t="shared" si="27"/>
        <v>5524</v>
      </c>
      <c r="D96" s="333" t="s">
        <v>98</v>
      </c>
      <c r="E96" s="334" t="s">
        <v>99</v>
      </c>
      <c r="F96" s="324">
        <v>0</v>
      </c>
      <c r="G96" s="324">
        <v>0</v>
      </c>
      <c r="H96" s="324">
        <v>0</v>
      </c>
      <c r="I96" s="324">
        <v>0</v>
      </c>
      <c r="J96" s="324"/>
      <c r="K96" s="324">
        <f t="shared" si="28"/>
        <v>0</v>
      </c>
      <c r="L96" s="335"/>
    </row>
    <row r="97" spans="1:12" x14ac:dyDescent="0.2">
      <c r="A97" s="315" t="str">
        <f t="shared" si="25"/>
        <v>Viljandi Spordikeskus</v>
      </c>
      <c r="B97" s="321" t="str">
        <f t="shared" si="26"/>
        <v>55</v>
      </c>
      <c r="C97" s="321" t="str">
        <f t="shared" si="27"/>
        <v>5524</v>
      </c>
      <c r="D97" s="333" t="s">
        <v>100</v>
      </c>
      <c r="E97" s="334" t="s">
        <v>101</v>
      </c>
      <c r="F97" s="324">
        <v>0</v>
      </c>
      <c r="G97" s="324">
        <v>0</v>
      </c>
      <c r="H97" s="324">
        <v>0</v>
      </c>
      <c r="I97" s="324">
        <v>0</v>
      </c>
      <c r="J97" s="324"/>
      <c r="K97" s="324">
        <f t="shared" si="28"/>
        <v>0</v>
      </c>
      <c r="L97" s="335"/>
    </row>
    <row r="98" spans="1:12" x14ac:dyDescent="0.2">
      <c r="A98" s="315" t="str">
        <f t="shared" si="25"/>
        <v>Viljandi Spordikeskus</v>
      </c>
      <c r="B98" s="321" t="str">
        <f t="shared" si="26"/>
        <v>55</v>
      </c>
      <c r="C98" s="321" t="str">
        <f t="shared" si="27"/>
        <v>5524</v>
      </c>
      <c r="D98" s="333" t="s">
        <v>102</v>
      </c>
      <c r="E98" s="334" t="s">
        <v>103</v>
      </c>
      <c r="F98" s="324">
        <v>0</v>
      </c>
      <c r="G98" s="324">
        <v>0</v>
      </c>
      <c r="H98" s="324">
        <v>0</v>
      </c>
      <c r="I98" s="324">
        <v>0</v>
      </c>
      <c r="J98" s="324"/>
      <c r="K98" s="324">
        <f t="shared" si="28"/>
        <v>0</v>
      </c>
      <c r="L98" s="335"/>
    </row>
    <row r="99" spans="1:12" x14ac:dyDescent="0.2">
      <c r="A99" s="315" t="str">
        <f t="shared" si="25"/>
        <v>Viljandi Spordikeskus</v>
      </c>
      <c r="B99" s="321" t="str">
        <f t="shared" si="26"/>
        <v>55</v>
      </c>
      <c r="C99" s="321" t="str">
        <f t="shared" si="27"/>
        <v>5525</v>
      </c>
      <c r="D99" s="322" t="s">
        <v>104</v>
      </c>
      <c r="E99" s="323" t="s">
        <v>844</v>
      </c>
      <c r="F99" s="345">
        <v>0</v>
      </c>
      <c r="G99" s="345">
        <v>0</v>
      </c>
      <c r="H99" s="345">
        <v>26190</v>
      </c>
      <c r="I99" s="345">
        <v>26190</v>
      </c>
      <c r="J99" s="345"/>
      <c r="K99" s="345">
        <f t="shared" si="28"/>
        <v>26190</v>
      </c>
      <c r="L99" s="576"/>
    </row>
    <row r="100" spans="1:12" x14ac:dyDescent="0.2">
      <c r="A100" s="315"/>
      <c r="B100" s="321"/>
      <c r="C100" s="321"/>
      <c r="D100" s="329" t="s">
        <v>259</v>
      </c>
      <c r="E100" s="330" t="s">
        <v>1616</v>
      </c>
      <c r="F100" s="337">
        <f>SUM(F101:F102)</f>
        <v>0</v>
      </c>
      <c r="G100" s="337">
        <f t="shared" ref="G100:I100" si="32">SUM(G101:G102)</f>
        <v>0</v>
      </c>
      <c r="H100" s="337">
        <f t="shared" si="32"/>
        <v>0</v>
      </c>
      <c r="I100" s="337">
        <f t="shared" si="32"/>
        <v>0</v>
      </c>
      <c r="J100" s="337">
        <f>SUM(J101:J102)</f>
        <v>0</v>
      </c>
      <c r="K100" s="337">
        <f t="shared" ref="K100" si="33">SUM(K101:K102)</f>
        <v>0</v>
      </c>
      <c r="L100" s="576"/>
    </row>
    <row r="101" spans="1:12" x14ac:dyDescent="0.2">
      <c r="A101" s="315" t="str">
        <f t="shared" si="25"/>
        <v>Viljandi Spordikeskus</v>
      </c>
      <c r="B101" s="321" t="str">
        <f t="shared" si="26"/>
        <v>55</v>
      </c>
      <c r="C101" s="321" t="str">
        <f t="shared" si="27"/>
        <v>5526</v>
      </c>
      <c r="D101" s="627" t="s">
        <v>106</v>
      </c>
      <c r="E101" s="336" t="s">
        <v>107</v>
      </c>
      <c r="F101" s="324">
        <v>0</v>
      </c>
      <c r="G101" s="324">
        <v>0</v>
      </c>
      <c r="H101" s="324">
        <v>0</v>
      </c>
      <c r="I101" s="324">
        <v>0</v>
      </c>
      <c r="J101" s="324"/>
      <c r="K101" s="324">
        <f t="shared" si="28"/>
        <v>0</v>
      </c>
      <c r="L101" s="576"/>
    </row>
    <row r="102" spans="1:12" x14ac:dyDescent="0.2">
      <c r="A102" s="315"/>
      <c r="B102" s="321"/>
      <c r="C102" s="321"/>
      <c r="D102" s="627" t="s">
        <v>1617</v>
      </c>
      <c r="E102" s="336" t="s">
        <v>1657</v>
      </c>
      <c r="F102" s="324">
        <v>0</v>
      </c>
      <c r="G102" s="324">
        <v>0</v>
      </c>
      <c r="H102" s="324">
        <v>0</v>
      </c>
      <c r="I102" s="324">
        <v>0</v>
      </c>
      <c r="J102" s="324"/>
      <c r="K102" s="324">
        <f t="shared" si="28"/>
        <v>0</v>
      </c>
      <c r="L102" s="576"/>
    </row>
    <row r="103" spans="1:12" x14ac:dyDescent="0.2">
      <c r="A103" s="315" t="str">
        <f t="shared" si="25"/>
        <v>Viljandi Spordikeskus</v>
      </c>
      <c r="B103" s="321" t="str">
        <f t="shared" si="26"/>
        <v>55</v>
      </c>
      <c r="C103" s="321" t="str">
        <f t="shared" si="27"/>
        <v>5539</v>
      </c>
      <c r="D103" s="322" t="s">
        <v>108</v>
      </c>
      <c r="E103" s="323" t="s">
        <v>845</v>
      </c>
      <c r="F103" s="345">
        <v>0</v>
      </c>
      <c r="G103" s="345">
        <v>0</v>
      </c>
      <c r="H103" s="345">
        <v>0</v>
      </c>
      <c r="I103" s="345">
        <v>0</v>
      </c>
      <c r="J103" s="345"/>
      <c r="K103" s="345">
        <f t="shared" si="28"/>
        <v>0</v>
      </c>
      <c r="L103" s="576"/>
    </row>
    <row r="104" spans="1:12" x14ac:dyDescent="0.2">
      <c r="A104" s="315" t="str">
        <f t="shared" si="25"/>
        <v>Viljandi Spordikeskus</v>
      </c>
      <c r="B104" s="321" t="str">
        <f t="shared" si="26"/>
        <v>55</v>
      </c>
      <c r="C104" s="321" t="str">
        <f t="shared" si="27"/>
        <v>5540</v>
      </c>
      <c r="D104" s="322" t="s">
        <v>110</v>
      </c>
      <c r="E104" s="323" t="s">
        <v>111</v>
      </c>
      <c r="F104" s="345">
        <v>0</v>
      </c>
      <c r="G104" s="345">
        <v>0</v>
      </c>
      <c r="H104" s="345">
        <v>0</v>
      </c>
      <c r="I104" s="345">
        <v>0</v>
      </c>
      <c r="J104" s="345"/>
      <c r="K104" s="345">
        <f t="shared" si="28"/>
        <v>0</v>
      </c>
      <c r="L104" s="576"/>
    </row>
    <row r="105" spans="1:12" ht="13.5" x14ac:dyDescent="0.25">
      <c r="A105" s="315" t="str">
        <f t="shared" si="25"/>
        <v>Viljandi Spordikeskus</v>
      </c>
      <c r="B105" s="321"/>
      <c r="C105" s="321"/>
      <c r="D105" s="326" t="s">
        <v>189</v>
      </c>
      <c r="E105" s="327" t="s">
        <v>188</v>
      </c>
      <c r="F105" s="319">
        <f>F106+F107</f>
        <v>398.62</v>
      </c>
      <c r="G105" s="319">
        <f t="shared" ref="G105:I105" si="34">G106+G107</f>
        <v>0</v>
      </c>
      <c r="H105" s="319">
        <f t="shared" si="34"/>
        <v>0</v>
      </c>
      <c r="I105" s="319">
        <f t="shared" si="34"/>
        <v>0</v>
      </c>
      <c r="J105" s="319">
        <f>J106+J107</f>
        <v>0</v>
      </c>
      <c r="K105" s="337">
        <f t="shared" si="28"/>
        <v>0</v>
      </c>
      <c r="L105" s="577"/>
    </row>
    <row r="106" spans="1:12" x14ac:dyDescent="0.2">
      <c r="A106" s="315" t="str">
        <f t="shared" si="25"/>
        <v>Viljandi Spordikeskus</v>
      </c>
      <c r="B106" s="321" t="str">
        <f t="shared" si="26"/>
        <v>60</v>
      </c>
      <c r="C106" s="321" t="str">
        <f t="shared" si="27"/>
        <v>6011</v>
      </c>
      <c r="D106" s="322" t="s">
        <v>112</v>
      </c>
      <c r="E106" s="323" t="s">
        <v>113</v>
      </c>
      <c r="F106" s="345">
        <v>398.62</v>
      </c>
      <c r="G106" s="324">
        <v>0</v>
      </c>
      <c r="H106" s="324">
        <v>0</v>
      </c>
      <c r="I106" s="324">
        <v>0</v>
      </c>
      <c r="J106" s="345"/>
      <c r="K106" s="324">
        <f t="shared" si="28"/>
        <v>0</v>
      </c>
      <c r="L106" s="576"/>
    </row>
    <row r="107" spans="1:12" x14ac:dyDescent="0.2">
      <c r="A107" s="315" t="str">
        <f t="shared" si="25"/>
        <v>Viljandi Spordikeskus</v>
      </c>
      <c r="B107" s="321" t="str">
        <f t="shared" si="26"/>
        <v>65</v>
      </c>
      <c r="C107" s="321" t="str">
        <f t="shared" si="27"/>
        <v>6502</v>
      </c>
      <c r="D107" s="322" t="s">
        <v>114</v>
      </c>
      <c r="E107" s="323" t="s">
        <v>115</v>
      </c>
      <c r="F107" s="345">
        <v>0</v>
      </c>
      <c r="G107" s="324">
        <v>0</v>
      </c>
      <c r="H107" s="324">
        <v>0</v>
      </c>
      <c r="I107" s="324">
        <v>0</v>
      </c>
      <c r="J107" s="345"/>
      <c r="K107" s="324">
        <f t="shared" si="28"/>
        <v>0</v>
      </c>
      <c r="L107" s="576"/>
    </row>
    <row r="108" spans="1:12" ht="13.5" x14ac:dyDescent="0.25">
      <c r="A108" s="315" t="str">
        <f t="shared" si="25"/>
        <v>Viljandi Spordikeskus</v>
      </c>
      <c r="B108" s="321"/>
      <c r="C108" s="321"/>
      <c r="D108" s="326" t="s">
        <v>181</v>
      </c>
      <c r="E108" s="346" t="s">
        <v>179</v>
      </c>
      <c r="F108" s="319">
        <f>F109+F110+F111</f>
        <v>27478</v>
      </c>
      <c r="G108" s="319">
        <f t="shared" ref="G108:I108" si="35">G109+G110+G111</f>
        <v>41234</v>
      </c>
      <c r="H108" s="319">
        <f t="shared" si="35"/>
        <v>4500</v>
      </c>
      <c r="I108" s="319">
        <f t="shared" si="35"/>
        <v>0</v>
      </c>
      <c r="J108" s="319">
        <f>J109+J110+J111</f>
        <v>0</v>
      </c>
      <c r="K108" s="337">
        <f t="shared" si="28"/>
        <v>0</v>
      </c>
      <c r="L108" s="578"/>
    </row>
    <row r="109" spans="1:12" x14ac:dyDescent="0.2">
      <c r="A109" s="315" t="str">
        <f t="shared" si="25"/>
        <v>Viljandi Spordikeskus</v>
      </c>
      <c r="B109" s="321" t="str">
        <f t="shared" si="26"/>
        <v>15</v>
      </c>
      <c r="C109" s="321" t="str">
        <f t="shared" si="27"/>
        <v>1551</v>
      </c>
      <c r="D109" s="322" t="s">
        <v>116</v>
      </c>
      <c r="E109" s="323" t="s">
        <v>117</v>
      </c>
      <c r="F109" s="324">
        <v>16933</v>
      </c>
      <c r="G109" s="324">
        <v>41234</v>
      </c>
      <c r="H109" s="324">
        <v>4500</v>
      </c>
      <c r="I109" s="324">
        <v>0</v>
      </c>
      <c r="J109" s="324"/>
      <c r="K109" s="324">
        <f t="shared" si="28"/>
        <v>0</v>
      </c>
      <c r="L109" s="576"/>
    </row>
    <row r="110" spans="1:12" x14ac:dyDescent="0.2">
      <c r="A110" s="315" t="str">
        <f t="shared" si="25"/>
        <v>Viljandi Spordikeskus</v>
      </c>
      <c r="B110" s="321" t="str">
        <f t="shared" si="26"/>
        <v>15</v>
      </c>
      <c r="C110" s="321" t="str">
        <f t="shared" si="27"/>
        <v>1554</v>
      </c>
      <c r="D110" s="322" t="s">
        <v>118</v>
      </c>
      <c r="E110" s="323" t="s">
        <v>119</v>
      </c>
      <c r="F110" s="324">
        <v>10545</v>
      </c>
      <c r="G110" s="324">
        <v>0</v>
      </c>
      <c r="H110" s="324">
        <v>0</v>
      </c>
      <c r="I110" s="324">
        <v>0</v>
      </c>
      <c r="J110" s="324"/>
      <c r="K110" s="324">
        <f t="shared" si="28"/>
        <v>0</v>
      </c>
      <c r="L110" s="576"/>
    </row>
    <row r="111" spans="1:12" x14ac:dyDescent="0.2">
      <c r="A111" s="315" t="str">
        <f t="shared" si="25"/>
        <v>Viljandi Spordikeskus</v>
      </c>
      <c r="B111" s="321" t="str">
        <f t="shared" si="26"/>
        <v>15</v>
      </c>
      <c r="C111" s="321" t="str">
        <f t="shared" si="27"/>
        <v>1555</v>
      </c>
      <c r="D111" s="322" t="s">
        <v>120</v>
      </c>
      <c r="E111" s="323" t="s">
        <v>125</v>
      </c>
      <c r="F111" s="324">
        <v>0</v>
      </c>
      <c r="G111" s="324">
        <v>0</v>
      </c>
      <c r="H111" s="324">
        <v>0</v>
      </c>
      <c r="I111" s="324">
        <v>0</v>
      </c>
      <c r="J111" s="324"/>
      <c r="K111" s="324">
        <f t="shared" si="28"/>
        <v>0</v>
      </c>
      <c r="L111" s="576"/>
    </row>
    <row r="112" spans="1:12" ht="13.5" x14ac:dyDescent="0.25">
      <c r="A112" s="315" t="str">
        <f t="shared" si="25"/>
        <v>Viljandi Spordikeskus</v>
      </c>
      <c r="B112" s="321" t="str">
        <f t="shared" si="26"/>
        <v/>
      </c>
      <c r="C112" s="321" t="str">
        <f t="shared" si="27"/>
        <v/>
      </c>
      <c r="D112" s="347"/>
      <c r="E112" s="327" t="s">
        <v>182</v>
      </c>
      <c r="F112" s="319">
        <f>F113</f>
        <v>0</v>
      </c>
      <c r="G112" s="319">
        <f t="shared" ref="G112:I112" si="36">G113</f>
        <v>0</v>
      </c>
      <c r="H112" s="319">
        <f t="shared" si="36"/>
        <v>0</v>
      </c>
      <c r="I112" s="319">
        <f t="shared" si="36"/>
        <v>0</v>
      </c>
      <c r="J112" s="319">
        <f>J113</f>
        <v>0</v>
      </c>
      <c r="K112" s="337">
        <f t="shared" si="28"/>
        <v>0</v>
      </c>
      <c r="L112" s="577"/>
    </row>
    <row r="113" spans="1:12" x14ac:dyDescent="0.2">
      <c r="A113" s="315" t="str">
        <f t="shared" si="25"/>
        <v>Viljandi Spordikeskus</v>
      </c>
      <c r="B113" s="321" t="str">
        <f t="shared" si="26"/>
        <v>20</v>
      </c>
      <c r="C113" s="321" t="str">
        <f t="shared" si="27"/>
        <v>2082</v>
      </c>
      <c r="D113" s="322" t="s">
        <v>988</v>
      </c>
      <c r="E113" s="323" t="s">
        <v>127</v>
      </c>
      <c r="F113" s="324">
        <v>0</v>
      </c>
      <c r="G113" s="324">
        <v>0</v>
      </c>
      <c r="H113" s="324">
        <v>0</v>
      </c>
      <c r="I113" s="324">
        <v>0</v>
      </c>
      <c r="J113" s="324"/>
      <c r="K113" s="324">
        <f t="shared" si="28"/>
        <v>0</v>
      </c>
      <c r="L113" s="576"/>
    </row>
    <row r="114" spans="1:12" x14ac:dyDescent="0.2">
      <c r="A114" s="315" t="str">
        <f t="shared" si="25"/>
        <v>Viljandi Spordikeskus</v>
      </c>
      <c r="B114" s="321" t="str">
        <f t="shared" si="26"/>
        <v/>
      </c>
      <c r="C114" s="321" t="str">
        <f t="shared" si="27"/>
        <v/>
      </c>
      <c r="D114" s="348"/>
      <c r="E114" s="349" t="s">
        <v>128</v>
      </c>
      <c r="F114" s="350">
        <f>F4+F5+F6+F7+F8+F10+F17+F18+F19+F20+F21+F22+F26+F31+F41+F44+F48+F59+F65+F72+F79+F86+F87+F88+F92+F93+F99+F100+F103+F104+F106+F107+F108+F112</f>
        <v>420622.13</v>
      </c>
      <c r="G114" s="350">
        <f t="shared" ref="G114:I114" si="37">G4+G5+G6+G7+G8+G10+G17+G18+G19+G20+G21+G22+G26+G31+G41+G44+G48+G59+G65+G72+G79+G86+G87+G88+G92+G93+G99+G100+G103+G104+G106+G107+G108+G112</f>
        <v>451570.64</v>
      </c>
      <c r="H114" s="350">
        <f t="shared" si="37"/>
        <v>549514.65999999992</v>
      </c>
      <c r="I114" s="350">
        <f t="shared" si="37"/>
        <v>526731.16229999997</v>
      </c>
      <c r="J114" s="350">
        <f>J4+J10+J17+J18+J19+J20+J21+J22+J26+J31+J41+J44+J48+J59+J65+J72+J79+J86+J87+J88+J92+J93+J99+J101+J103+J104+J106+J107+J110+J111+J112</f>
        <v>0</v>
      </c>
      <c r="K114" s="350">
        <f t="shared" ref="K114:K152" si="38">+I114+J114</f>
        <v>526731.16229999997</v>
      </c>
      <c r="L114" s="351"/>
    </row>
    <row r="115" spans="1:12" x14ac:dyDescent="0.2">
      <c r="A115" s="315" t="str">
        <f t="shared" si="25"/>
        <v>Viljandi Spordikeskus</v>
      </c>
      <c r="B115" s="321" t="str">
        <f t="shared" si="26"/>
        <v/>
      </c>
      <c r="C115" s="321" t="str">
        <f t="shared" si="27"/>
        <v/>
      </c>
      <c r="D115" s="348"/>
      <c r="E115" s="349"/>
      <c r="F115" s="349"/>
      <c r="G115" s="349"/>
      <c r="H115" s="349"/>
      <c r="I115" s="349"/>
      <c r="J115" s="349"/>
      <c r="K115" s="349"/>
      <c r="L115" s="351"/>
    </row>
    <row r="116" spans="1:12" x14ac:dyDescent="0.2">
      <c r="A116" s="315" t="str">
        <f t="shared" si="25"/>
        <v>Viljandi Spordikeskus</v>
      </c>
      <c r="B116" s="321" t="str">
        <f t="shared" si="26"/>
        <v/>
      </c>
      <c r="C116" s="321" t="str">
        <f t="shared" si="27"/>
        <v/>
      </c>
      <c r="D116" s="348"/>
      <c r="E116" s="349"/>
      <c r="F116" s="349"/>
      <c r="G116" s="349"/>
      <c r="H116" s="349"/>
      <c r="I116" s="349"/>
      <c r="J116" s="349"/>
      <c r="K116" s="349"/>
      <c r="L116" s="351"/>
    </row>
    <row r="117" spans="1:12" x14ac:dyDescent="0.2">
      <c r="A117" s="315" t="str">
        <f t="shared" si="25"/>
        <v>Viljandi Spordikeskus</v>
      </c>
      <c r="B117" s="321" t="str">
        <f t="shared" si="26"/>
        <v/>
      </c>
      <c r="C117" s="321" t="str">
        <f t="shared" si="27"/>
        <v/>
      </c>
      <c r="D117" s="352"/>
      <c r="E117" s="330" t="s">
        <v>129</v>
      </c>
      <c r="F117" s="353">
        <f>F118+F144+F151</f>
        <v>153515.84000000003</v>
      </c>
      <c r="G117" s="353">
        <f t="shared" ref="G117:I117" si="39">G118+G144+G151</f>
        <v>141311.53</v>
      </c>
      <c r="H117" s="353">
        <f t="shared" si="39"/>
        <v>244856</v>
      </c>
      <c r="I117" s="353">
        <f t="shared" si="39"/>
        <v>244856</v>
      </c>
      <c r="J117" s="353">
        <f>J118+J144+J151</f>
        <v>0</v>
      </c>
      <c r="K117" s="353">
        <f t="shared" si="38"/>
        <v>244856</v>
      </c>
      <c r="L117" s="332"/>
    </row>
    <row r="118" spans="1:12" x14ac:dyDescent="0.2">
      <c r="A118" s="315" t="str">
        <f t="shared" si="25"/>
        <v>Viljandi Spordikeskus</v>
      </c>
      <c r="B118" s="321"/>
      <c r="C118" s="321"/>
      <c r="D118" s="352" t="s">
        <v>156</v>
      </c>
      <c r="E118" s="354" t="s">
        <v>130</v>
      </c>
      <c r="F118" s="355">
        <f>SUM(F119:F143)</f>
        <v>137698.17000000001</v>
      </c>
      <c r="G118" s="355">
        <f t="shared" ref="G118:I118" si="40">SUM(G119:G143)</f>
        <v>131311.53</v>
      </c>
      <c r="H118" s="355">
        <f t="shared" si="40"/>
        <v>238556</v>
      </c>
      <c r="I118" s="355">
        <f t="shared" si="40"/>
        <v>238556</v>
      </c>
      <c r="J118" s="355">
        <f>SUM(J119:J143)</f>
        <v>0</v>
      </c>
      <c r="K118" s="355">
        <f t="shared" si="38"/>
        <v>238556</v>
      </c>
      <c r="L118" s="356"/>
    </row>
    <row r="119" spans="1:12" x14ac:dyDescent="0.2">
      <c r="A119" s="315" t="str">
        <f t="shared" si="25"/>
        <v>Viljandi Spordikeskus</v>
      </c>
      <c r="B119" s="321" t="str">
        <f t="shared" si="26"/>
        <v>32</v>
      </c>
      <c r="C119" s="321" t="str">
        <f t="shared" si="27"/>
        <v>3220</v>
      </c>
      <c r="D119" s="333" t="s">
        <v>1589</v>
      </c>
      <c r="E119" s="334" t="s">
        <v>166</v>
      </c>
      <c r="F119" s="324">
        <v>0</v>
      </c>
      <c r="G119" s="324">
        <v>0</v>
      </c>
      <c r="H119" s="324">
        <v>0</v>
      </c>
      <c r="I119" s="324">
        <v>0</v>
      </c>
      <c r="J119" s="324"/>
      <c r="K119" s="324">
        <f t="shared" si="38"/>
        <v>0</v>
      </c>
      <c r="L119" s="335"/>
    </row>
    <row r="120" spans="1:12" x14ac:dyDescent="0.2">
      <c r="A120" s="315" t="str">
        <f t="shared" si="25"/>
        <v>Viljandi Spordikeskus</v>
      </c>
      <c r="B120" s="321" t="str">
        <f t="shared" si="26"/>
        <v>32</v>
      </c>
      <c r="C120" s="321" t="str">
        <f t="shared" si="27"/>
        <v>3220</v>
      </c>
      <c r="D120" s="333" t="s">
        <v>1590</v>
      </c>
      <c r="E120" s="334" t="s">
        <v>838</v>
      </c>
      <c r="F120" s="324">
        <v>0</v>
      </c>
      <c r="G120" s="324">
        <v>0</v>
      </c>
      <c r="H120" s="324">
        <v>0</v>
      </c>
      <c r="I120" s="324">
        <v>0</v>
      </c>
      <c r="J120" s="324"/>
      <c r="K120" s="324">
        <f t="shared" si="38"/>
        <v>0</v>
      </c>
      <c r="L120" s="335"/>
    </row>
    <row r="121" spans="1:12" x14ac:dyDescent="0.2">
      <c r="A121" s="315" t="str">
        <f t="shared" si="25"/>
        <v>Viljandi Spordikeskus</v>
      </c>
      <c r="B121" s="321" t="str">
        <f t="shared" si="26"/>
        <v>32</v>
      </c>
      <c r="C121" s="321" t="str">
        <f t="shared" si="27"/>
        <v>3220</v>
      </c>
      <c r="D121" s="333" t="s">
        <v>1591</v>
      </c>
      <c r="E121" s="334" t="s">
        <v>839</v>
      </c>
      <c r="F121" s="324">
        <v>0</v>
      </c>
      <c r="G121" s="324">
        <v>0</v>
      </c>
      <c r="H121" s="324">
        <v>0</v>
      </c>
      <c r="I121" s="324">
        <v>0</v>
      </c>
      <c r="J121" s="324"/>
      <c r="K121" s="324">
        <f t="shared" si="38"/>
        <v>0</v>
      </c>
      <c r="L121" s="335"/>
    </row>
    <row r="122" spans="1:12" x14ac:dyDescent="0.2">
      <c r="A122" s="315" t="str">
        <f t="shared" si="25"/>
        <v>Viljandi Spordikeskus</v>
      </c>
      <c r="B122" s="321" t="str">
        <f t="shared" si="26"/>
        <v>32</v>
      </c>
      <c r="C122" s="321" t="str">
        <f t="shared" si="27"/>
        <v>3220</v>
      </c>
      <c r="D122" s="333" t="s">
        <v>1592</v>
      </c>
      <c r="E122" s="334" t="s">
        <v>840</v>
      </c>
      <c r="F122" s="324">
        <v>0</v>
      </c>
      <c r="G122" s="324">
        <v>0</v>
      </c>
      <c r="H122" s="324">
        <v>0</v>
      </c>
      <c r="I122" s="324">
        <v>0</v>
      </c>
      <c r="J122" s="324"/>
      <c r="K122" s="324">
        <f t="shared" si="38"/>
        <v>0</v>
      </c>
      <c r="L122" s="335"/>
    </row>
    <row r="123" spans="1:12" x14ac:dyDescent="0.2">
      <c r="A123" s="315" t="str">
        <f t="shared" si="25"/>
        <v>Viljandi Spordikeskus</v>
      </c>
      <c r="B123" s="321" t="str">
        <f t="shared" si="26"/>
        <v>32</v>
      </c>
      <c r="C123" s="321" t="str">
        <f t="shared" si="27"/>
        <v>3220</v>
      </c>
      <c r="D123" s="333" t="s">
        <v>1593</v>
      </c>
      <c r="E123" s="334" t="s">
        <v>841</v>
      </c>
      <c r="F123" s="324">
        <v>0</v>
      </c>
      <c r="G123" s="324">
        <v>0</v>
      </c>
      <c r="H123" s="324">
        <v>0</v>
      </c>
      <c r="I123" s="324">
        <v>0</v>
      </c>
      <c r="J123" s="324"/>
      <c r="K123" s="324">
        <f t="shared" si="38"/>
        <v>0</v>
      </c>
      <c r="L123" s="335"/>
    </row>
    <row r="124" spans="1:12" x14ac:dyDescent="0.2">
      <c r="A124" s="315" t="str">
        <f t="shared" si="25"/>
        <v>Viljandi Spordikeskus</v>
      </c>
      <c r="B124" s="321" t="str">
        <f t="shared" si="26"/>
        <v>32</v>
      </c>
      <c r="C124" s="321" t="str">
        <f t="shared" si="27"/>
        <v>3220</v>
      </c>
      <c r="D124" s="333" t="s">
        <v>1594</v>
      </c>
      <c r="E124" s="334" t="s">
        <v>842</v>
      </c>
      <c r="F124" s="324">
        <v>0</v>
      </c>
      <c r="G124" s="324">
        <v>0</v>
      </c>
      <c r="H124" s="324">
        <v>0</v>
      </c>
      <c r="I124" s="324">
        <v>0</v>
      </c>
      <c r="J124" s="324"/>
      <c r="K124" s="324">
        <f t="shared" si="38"/>
        <v>0</v>
      </c>
      <c r="L124" s="335"/>
    </row>
    <row r="125" spans="1:12" x14ac:dyDescent="0.2">
      <c r="A125" s="315" t="str">
        <f t="shared" si="25"/>
        <v>Viljandi Spordikeskus</v>
      </c>
      <c r="B125" s="321" t="str">
        <f t="shared" si="26"/>
        <v>32</v>
      </c>
      <c r="C125" s="321" t="str">
        <f t="shared" si="27"/>
        <v>3220</v>
      </c>
      <c r="D125" s="333" t="s">
        <v>1595</v>
      </c>
      <c r="E125" s="334" t="s">
        <v>843</v>
      </c>
      <c r="F125" s="324">
        <v>0</v>
      </c>
      <c r="G125" s="324">
        <v>0</v>
      </c>
      <c r="H125" s="324">
        <v>0</v>
      </c>
      <c r="I125" s="324">
        <v>0</v>
      </c>
      <c r="J125" s="324"/>
      <c r="K125" s="324">
        <f t="shared" si="38"/>
        <v>0</v>
      </c>
      <c r="L125" s="335"/>
    </row>
    <row r="126" spans="1:12" x14ac:dyDescent="0.2">
      <c r="A126" s="315" t="str">
        <f t="shared" si="25"/>
        <v>Viljandi Spordikeskus</v>
      </c>
      <c r="B126" s="321" t="str">
        <f t="shared" si="26"/>
        <v>32</v>
      </c>
      <c r="C126" s="321" t="str">
        <f t="shared" si="27"/>
        <v>3221</v>
      </c>
      <c r="D126" s="333" t="s">
        <v>1609</v>
      </c>
      <c r="E126" s="334" t="s">
        <v>969</v>
      </c>
      <c r="F126" s="324">
        <v>0</v>
      </c>
      <c r="G126" s="324">
        <v>0</v>
      </c>
      <c r="H126" s="324">
        <v>0</v>
      </c>
      <c r="I126" s="324">
        <v>0</v>
      </c>
      <c r="J126" s="324"/>
      <c r="K126" s="324">
        <f t="shared" si="38"/>
        <v>0</v>
      </c>
      <c r="L126" s="335"/>
    </row>
    <row r="127" spans="1:12" x14ac:dyDescent="0.2">
      <c r="A127" s="315" t="str">
        <f t="shared" si="25"/>
        <v>Viljandi Spordikeskus</v>
      </c>
      <c r="B127" s="321" t="str">
        <f t="shared" si="26"/>
        <v>32</v>
      </c>
      <c r="C127" s="321" t="str">
        <f t="shared" si="27"/>
        <v>3221</v>
      </c>
      <c r="D127" s="333" t="s">
        <v>1610</v>
      </c>
      <c r="E127" s="334" t="s">
        <v>970</v>
      </c>
      <c r="F127" s="324">
        <v>0</v>
      </c>
      <c r="G127" s="324">
        <v>0</v>
      </c>
      <c r="H127" s="324">
        <v>0</v>
      </c>
      <c r="I127" s="324">
        <v>0</v>
      </c>
      <c r="J127" s="324"/>
      <c r="K127" s="324">
        <f t="shared" si="38"/>
        <v>0</v>
      </c>
      <c r="L127" s="335"/>
    </row>
    <row r="128" spans="1:12" x14ac:dyDescent="0.2">
      <c r="A128" s="315" t="str">
        <f t="shared" si="25"/>
        <v>Viljandi Spordikeskus</v>
      </c>
      <c r="B128" s="321" t="str">
        <f t="shared" si="26"/>
        <v>32</v>
      </c>
      <c r="C128" s="321" t="str">
        <f t="shared" si="27"/>
        <v>3221</v>
      </c>
      <c r="D128" s="333" t="s">
        <v>1611</v>
      </c>
      <c r="E128" s="334" t="s">
        <v>971</v>
      </c>
      <c r="F128" s="324">
        <v>0</v>
      </c>
      <c r="G128" s="324">
        <v>0</v>
      </c>
      <c r="H128" s="324">
        <v>0</v>
      </c>
      <c r="I128" s="324">
        <v>0</v>
      </c>
      <c r="J128" s="324"/>
      <c r="K128" s="324">
        <f t="shared" si="38"/>
        <v>0</v>
      </c>
      <c r="L128" s="335"/>
    </row>
    <row r="129" spans="1:12" x14ac:dyDescent="0.2">
      <c r="A129" s="315" t="str">
        <f t="shared" si="25"/>
        <v>Viljandi Spordikeskus</v>
      </c>
      <c r="B129" s="321" t="str">
        <f t="shared" si="26"/>
        <v>32</v>
      </c>
      <c r="C129" s="321" t="str">
        <f t="shared" si="27"/>
        <v>3221</v>
      </c>
      <c r="D129" s="333" t="s">
        <v>1603</v>
      </c>
      <c r="E129" s="334" t="s">
        <v>972</v>
      </c>
      <c r="F129" s="324">
        <v>0</v>
      </c>
      <c r="G129" s="324">
        <v>0</v>
      </c>
      <c r="H129" s="324">
        <v>0</v>
      </c>
      <c r="I129" s="324">
        <v>0</v>
      </c>
      <c r="J129" s="324"/>
      <c r="K129" s="324">
        <f t="shared" si="38"/>
        <v>0</v>
      </c>
      <c r="L129" s="335"/>
    </row>
    <row r="130" spans="1:12" x14ac:dyDescent="0.2">
      <c r="A130" s="315" t="str">
        <f t="shared" si="25"/>
        <v>Viljandi Spordikeskus</v>
      </c>
      <c r="B130" s="321" t="str">
        <f t="shared" si="26"/>
        <v>32</v>
      </c>
      <c r="C130" s="321" t="str">
        <f t="shared" si="27"/>
        <v>3221</v>
      </c>
      <c r="D130" s="333" t="s">
        <v>1612</v>
      </c>
      <c r="E130" s="334" t="s">
        <v>973</v>
      </c>
      <c r="F130" s="324">
        <v>0</v>
      </c>
      <c r="G130" s="324">
        <v>0</v>
      </c>
      <c r="H130" s="324">
        <v>0</v>
      </c>
      <c r="I130" s="324">
        <v>0</v>
      </c>
      <c r="J130" s="324"/>
      <c r="K130" s="324">
        <f t="shared" si="38"/>
        <v>0</v>
      </c>
      <c r="L130" s="335"/>
    </row>
    <row r="131" spans="1:12" x14ac:dyDescent="0.2">
      <c r="A131" s="315" t="str">
        <f t="shared" si="25"/>
        <v>Viljandi Spordikeskus</v>
      </c>
      <c r="B131" s="321" t="str">
        <f t="shared" si="26"/>
        <v>32</v>
      </c>
      <c r="C131" s="321" t="str">
        <f t="shared" si="27"/>
        <v>3221</v>
      </c>
      <c r="D131" s="333" t="s">
        <v>1613</v>
      </c>
      <c r="E131" s="334" t="s">
        <v>974</v>
      </c>
      <c r="F131" s="324">
        <v>0</v>
      </c>
      <c r="G131" s="324">
        <v>0</v>
      </c>
      <c r="H131" s="324">
        <v>0</v>
      </c>
      <c r="I131" s="324">
        <v>0</v>
      </c>
      <c r="J131" s="324"/>
      <c r="K131" s="324">
        <f t="shared" si="38"/>
        <v>0</v>
      </c>
      <c r="L131" s="335"/>
    </row>
    <row r="132" spans="1:12" x14ac:dyDescent="0.2">
      <c r="A132" s="315" t="str">
        <f t="shared" si="25"/>
        <v>Viljandi Spordikeskus</v>
      </c>
      <c r="B132" s="321" t="str">
        <f t="shared" si="26"/>
        <v>32</v>
      </c>
      <c r="C132" s="321" t="str">
        <f t="shared" si="27"/>
        <v>3221</v>
      </c>
      <c r="D132" s="333" t="s">
        <v>1614</v>
      </c>
      <c r="E132" s="334" t="s">
        <v>975</v>
      </c>
      <c r="F132" s="324">
        <v>0</v>
      </c>
      <c r="G132" s="324">
        <v>0</v>
      </c>
      <c r="H132" s="324">
        <v>0</v>
      </c>
      <c r="I132" s="324">
        <v>0</v>
      </c>
      <c r="J132" s="324"/>
      <c r="K132" s="324">
        <f t="shared" si="38"/>
        <v>0</v>
      </c>
      <c r="L132" s="335"/>
    </row>
    <row r="133" spans="1:12" x14ac:dyDescent="0.2">
      <c r="A133" s="315" t="str">
        <f t="shared" si="25"/>
        <v>Viljandi Spordikeskus</v>
      </c>
      <c r="B133" s="321" t="str">
        <f t="shared" si="26"/>
        <v>32</v>
      </c>
      <c r="C133" s="321" t="str">
        <f t="shared" si="27"/>
        <v>3221</v>
      </c>
      <c r="D133" s="333" t="s">
        <v>1630</v>
      </c>
      <c r="E133" s="334" t="s">
        <v>976</v>
      </c>
      <c r="F133" s="324">
        <v>0</v>
      </c>
      <c r="G133" s="324">
        <v>0</v>
      </c>
      <c r="H133" s="324">
        <v>0</v>
      </c>
      <c r="I133" s="324">
        <v>0</v>
      </c>
      <c r="J133" s="324"/>
      <c r="K133" s="324">
        <f t="shared" si="38"/>
        <v>0</v>
      </c>
      <c r="L133" s="335"/>
    </row>
    <row r="134" spans="1:12" x14ac:dyDescent="0.2">
      <c r="A134" s="315" t="str">
        <f t="shared" si="25"/>
        <v>Viljandi Spordikeskus</v>
      </c>
      <c r="B134" s="321" t="str">
        <f t="shared" si="26"/>
        <v>32</v>
      </c>
      <c r="C134" s="321" t="str">
        <f t="shared" si="27"/>
        <v>3221</v>
      </c>
      <c r="D134" s="333" t="s">
        <v>1604</v>
      </c>
      <c r="E134" s="334" t="s">
        <v>977</v>
      </c>
      <c r="F134" s="324">
        <v>0</v>
      </c>
      <c r="G134" s="324">
        <v>0</v>
      </c>
      <c r="H134" s="324">
        <v>0</v>
      </c>
      <c r="I134" s="324">
        <v>0</v>
      </c>
      <c r="J134" s="324"/>
      <c r="K134" s="324">
        <f t="shared" si="38"/>
        <v>0</v>
      </c>
      <c r="L134" s="335"/>
    </row>
    <row r="135" spans="1:12" x14ac:dyDescent="0.2">
      <c r="A135" s="315" t="str">
        <f t="shared" si="25"/>
        <v>Viljandi Spordikeskus</v>
      </c>
      <c r="B135" s="321" t="str">
        <f t="shared" si="26"/>
        <v>32</v>
      </c>
      <c r="C135" s="321" t="str">
        <f t="shared" si="27"/>
        <v>3222</v>
      </c>
      <c r="D135" s="333" t="s">
        <v>1618</v>
      </c>
      <c r="E135" s="334" t="s">
        <v>984</v>
      </c>
      <c r="F135" s="324">
        <v>0</v>
      </c>
      <c r="G135" s="324">
        <v>0</v>
      </c>
      <c r="H135" s="324">
        <v>0</v>
      </c>
      <c r="I135" s="324">
        <v>0</v>
      </c>
      <c r="J135" s="324"/>
      <c r="K135" s="324">
        <f t="shared" si="38"/>
        <v>0</v>
      </c>
      <c r="L135" s="335"/>
    </row>
    <row r="136" spans="1:12" x14ac:dyDescent="0.2">
      <c r="A136" s="315" t="str">
        <f t="shared" si="25"/>
        <v>Viljandi Spordikeskus</v>
      </c>
      <c r="B136" s="321" t="str">
        <f t="shared" si="26"/>
        <v>32</v>
      </c>
      <c r="C136" s="321" t="str">
        <f t="shared" si="27"/>
        <v>3222</v>
      </c>
      <c r="D136" s="333" t="s">
        <v>1619</v>
      </c>
      <c r="E136" s="334" t="s">
        <v>985</v>
      </c>
      <c r="F136" s="324">
        <v>0</v>
      </c>
      <c r="G136" s="324">
        <v>0</v>
      </c>
      <c r="H136" s="324">
        <v>0</v>
      </c>
      <c r="I136" s="324">
        <v>0</v>
      </c>
      <c r="J136" s="324"/>
      <c r="K136" s="324">
        <f t="shared" si="38"/>
        <v>0</v>
      </c>
      <c r="L136" s="335"/>
    </row>
    <row r="137" spans="1:12" x14ac:dyDescent="0.2">
      <c r="A137" s="315" t="str">
        <f t="shared" si="25"/>
        <v>Viljandi Spordikeskus</v>
      </c>
      <c r="B137" s="321" t="str">
        <f t="shared" si="26"/>
        <v>32</v>
      </c>
      <c r="C137" s="321" t="str">
        <f t="shared" si="27"/>
        <v>3222</v>
      </c>
      <c r="D137" s="333" t="s">
        <v>1615</v>
      </c>
      <c r="E137" s="334" t="s">
        <v>986</v>
      </c>
      <c r="F137" s="324">
        <v>137653.17000000001</v>
      </c>
      <c r="G137" s="324">
        <v>131311.53</v>
      </c>
      <c r="H137" s="324">
        <v>199899</v>
      </c>
      <c r="I137" s="324">
        <v>199899</v>
      </c>
      <c r="J137" s="324"/>
      <c r="K137" s="324">
        <f t="shared" si="38"/>
        <v>199899</v>
      </c>
      <c r="L137" s="335"/>
    </row>
    <row r="138" spans="1:12" x14ac:dyDescent="0.2">
      <c r="A138" s="315" t="str">
        <f t="shared" si="25"/>
        <v>Viljandi Spordikeskus</v>
      </c>
      <c r="B138" s="321" t="str">
        <f t="shared" si="26"/>
        <v>32</v>
      </c>
      <c r="C138" s="321" t="str">
        <f t="shared" si="27"/>
        <v>3222</v>
      </c>
      <c r="D138" s="333" t="s">
        <v>1605</v>
      </c>
      <c r="E138" s="334" t="s">
        <v>986</v>
      </c>
      <c r="F138" s="324">
        <v>0</v>
      </c>
      <c r="G138" s="324">
        <v>0</v>
      </c>
      <c r="H138" s="324">
        <v>0</v>
      </c>
      <c r="I138" s="324">
        <v>0</v>
      </c>
      <c r="J138" s="324"/>
      <c r="K138" s="324">
        <f t="shared" si="38"/>
        <v>0</v>
      </c>
      <c r="L138" s="335"/>
    </row>
    <row r="139" spans="1:12" x14ac:dyDescent="0.2">
      <c r="A139" s="315" t="str">
        <f t="shared" si="25"/>
        <v>Viljandi Spordikeskus</v>
      </c>
      <c r="B139" s="321" t="str">
        <f t="shared" si="26"/>
        <v>32</v>
      </c>
      <c r="C139" s="321" t="str">
        <f t="shared" si="27"/>
        <v>3222</v>
      </c>
      <c r="D139" s="333" t="s">
        <v>1620</v>
      </c>
      <c r="E139" s="334" t="s">
        <v>987</v>
      </c>
      <c r="F139" s="324">
        <v>45</v>
      </c>
      <c r="G139" s="324">
        <v>0</v>
      </c>
      <c r="H139" s="324">
        <v>0</v>
      </c>
      <c r="I139" s="324">
        <v>0</v>
      </c>
      <c r="J139" s="324"/>
      <c r="K139" s="324">
        <f t="shared" si="38"/>
        <v>0</v>
      </c>
      <c r="L139" s="335"/>
    </row>
    <row r="140" spans="1:12" x14ac:dyDescent="0.2">
      <c r="A140" s="315" t="str">
        <f t="shared" si="25"/>
        <v>Viljandi Spordikeskus</v>
      </c>
      <c r="B140" s="321" t="str">
        <f t="shared" si="26"/>
        <v>32</v>
      </c>
      <c r="C140" s="321" t="str">
        <f t="shared" si="27"/>
        <v>3222</v>
      </c>
      <c r="D140" s="333" t="s">
        <v>1606</v>
      </c>
      <c r="E140" s="334" t="s">
        <v>982</v>
      </c>
      <c r="F140" s="324">
        <v>0</v>
      </c>
      <c r="G140" s="324">
        <v>0</v>
      </c>
      <c r="H140" s="324">
        <v>38657</v>
      </c>
      <c r="I140" s="324">
        <v>38657</v>
      </c>
      <c r="J140" s="324"/>
      <c r="K140" s="324">
        <f t="shared" si="38"/>
        <v>38657</v>
      </c>
      <c r="L140" s="335"/>
    </row>
    <row r="141" spans="1:12" x14ac:dyDescent="0.2">
      <c r="A141" s="315" t="str">
        <f t="shared" si="25"/>
        <v>Viljandi Spordikeskus</v>
      </c>
      <c r="B141" s="321" t="str">
        <f t="shared" si="26"/>
        <v>32</v>
      </c>
      <c r="C141" s="321" t="str">
        <f t="shared" si="27"/>
        <v>3224</v>
      </c>
      <c r="D141" s="333" t="s">
        <v>1626</v>
      </c>
      <c r="E141" s="579" t="s">
        <v>966</v>
      </c>
      <c r="F141" s="324">
        <v>0</v>
      </c>
      <c r="G141" s="324">
        <v>0</v>
      </c>
      <c r="H141" s="324">
        <v>0</v>
      </c>
      <c r="I141" s="324">
        <v>0</v>
      </c>
      <c r="J141" s="324"/>
      <c r="K141" s="324">
        <f t="shared" si="38"/>
        <v>0</v>
      </c>
      <c r="L141" s="335"/>
    </row>
    <row r="142" spans="1:12" x14ac:dyDescent="0.2">
      <c r="A142" s="315" t="str">
        <f t="shared" si="25"/>
        <v>Viljandi Spordikeskus</v>
      </c>
      <c r="B142" s="321" t="str">
        <f t="shared" si="26"/>
        <v>32</v>
      </c>
      <c r="C142" s="321" t="str">
        <f t="shared" si="27"/>
        <v>3224</v>
      </c>
      <c r="D142" s="333" t="s">
        <v>1627</v>
      </c>
      <c r="E142" s="579" t="s">
        <v>967</v>
      </c>
      <c r="F142" s="324">
        <v>0</v>
      </c>
      <c r="G142" s="324">
        <v>0</v>
      </c>
      <c r="H142" s="324">
        <v>0</v>
      </c>
      <c r="I142" s="324">
        <v>0</v>
      </c>
      <c r="J142" s="324"/>
      <c r="K142" s="324">
        <f t="shared" si="38"/>
        <v>0</v>
      </c>
      <c r="L142" s="335"/>
    </row>
    <row r="143" spans="1:12" x14ac:dyDescent="0.2">
      <c r="A143" s="315" t="str">
        <f t="shared" si="25"/>
        <v>Viljandi Spordikeskus</v>
      </c>
      <c r="B143" s="321" t="str">
        <f t="shared" si="26"/>
        <v>32</v>
      </c>
      <c r="C143" s="321" t="str">
        <f t="shared" si="27"/>
        <v>3224</v>
      </c>
      <c r="D143" s="333" t="s">
        <v>1628</v>
      </c>
      <c r="E143" s="579" t="s">
        <v>968</v>
      </c>
      <c r="F143" s="324">
        <v>0</v>
      </c>
      <c r="G143" s="324">
        <v>0</v>
      </c>
      <c r="H143" s="324">
        <v>0</v>
      </c>
      <c r="I143" s="324">
        <v>0</v>
      </c>
      <c r="J143" s="324"/>
      <c r="K143" s="324">
        <f t="shared" si="38"/>
        <v>0</v>
      </c>
      <c r="L143" s="335"/>
    </row>
    <row r="144" spans="1:12" x14ac:dyDescent="0.2">
      <c r="A144" s="315" t="str">
        <f t="shared" si="25"/>
        <v>Viljandi Spordikeskus</v>
      </c>
      <c r="B144" s="321"/>
      <c r="C144" s="321"/>
      <c r="D144" s="352" t="s">
        <v>157</v>
      </c>
      <c r="E144" s="354" t="s">
        <v>133</v>
      </c>
      <c r="F144" s="355">
        <f>SUM(F145:F150)</f>
        <v>0</v>
      </c>
      <c r="G144" s="355">
        <f t="shared" ref="G144:I144" si="41">SUM(G145:G150)</f>
        <v>0</v>
      </c>
      <c r="H144" s="355">
        <f t="shared" si="41"/>
        <v>0</v>
      </c>
      <c r="I144" s="355">
        <f t="shared" si="41"/>
        <v>0</v>
      </c>
      <c r="J144" s="355">
        <f>SUM(J145:J150)</f>
        <v>0</v>
      </c>
      <c r="K144" s="355">
        <f t="shared" si="38"/>
        <v>0</v>
      </c>
      <c r="L144" s="356"/>
    </row>
    <row r="145" spans="1:12" x14ac:dyDescent="0.2">
      <c r="A145" s="315" t="str">
        <f t="shared" si="25"/>
        <v>Viljandi Spordikeskus</v>
      </c>
      <c r="B145" s="321" t="str">
        <f t="shared" si="26"/>
        <v>35</v>
      </c>
      <c r="C145" s="321" t="str">
        <f t="shared" si="27"/>
        <v>3500</v>
      </c>
      <c r="D145" s="333" t="s">
        <v>1596</v>
      </c>
      <c r="E145" s="334" t="s">
        <v>832</v>
      </c>
      <c r="F145" s="324">
        <v>0</v>
      </c>
      <c r="G145" s="324">
        <v>0</v>
      </c>
      <c r="H145" s="324">
        <v>0</v>
      </c>
      <c r="I145" s="324">
        <v>0</v>
      </c>
      <c r="J145" s="324"/>
      <c r="K145" s="324">
        <f t="shared" si="38"/>
        <v>0</v>
      </c>
      <c r="L145" s="335"/>
    </row>
    <row r="146" spans="1:12" x14ac:dyDescent="0.2">
      <c r="A146" s="315" t="str">
        <f t="shared" si="25"/>
        <v>Viljandi Spordikeskus</v>
      </c>
      <c r="B146" s="321" t="str">
        <f t="shared" si="26"/>
        <v>35</v>
      </c>
      <c r="C146" s="321" t="str">
        <f t="shared" si="27"/>
        <v>3500</v>
      </c>
      <c r="D146" s="333" t="s">
        <v>1631</v>
      </c>
      <c r="E146" s="334" t="s">
        <v>833</v>
      </c>
      <c r="F146" s="324">
        <v>0</v>
      </c>
      <c r="G146" s="324">
        <v>0</v>
      </c>
      <c r="H146" s="324">
        <v>0</v>
      </c>
      <c r="I146" s="324">
        <v>0</v>
      </c>
      <c r="J146" s="324"/>
      <c r="K146" s="324">
        <f t="shared" si="38"/>
        <v>0</v>
      </c>
      <c r="L146" s="335"/>
    </row>
    <row r="147" spans="1:12" x14ac:dyDescent="0.2">
      <c r="A147" s="315" t="str">
        <f t="shared" si="25"/>
        <v>Viljandi Spordikeskus</v>
      </c>
      <c r="B147" s="321" t="str">
        <f t="shared" si="26"/>
        <v>35</v>
      </c>
      <c r="C147" s="321" t="str">
        <f t="shared" si="27"/>
        <v>3500</v>
      </c>
      <c r="D147" s="333" t="s">
        <v>1597</v>
      </c>
      <c r="E147" s="334" t="s">
        <v>834</v>
      </c>
      <c r="F147" s="324">
        <v>0</v>
      </c>
      <c r="G147" s="324">
        <v>0</v>
      </c>
      <c r="H147" s="324">
        <v>0</v>
      </c>
      <c r="I147" s="324">
        <v>0</v>
      </c>
      <c r="J147" s="324"/>
      <c r="K147" s="324">
        <f t="shared" si="38"/>
        <v>0</v>
      </c>
      <c r="L147" s="335"/>
    </row>
    <row r="148" spans="1:12" x14ac:dyDescent="0.2">
      <c r="A148" s="315" t="str">
        <f t="shared" si="25"/>
        <v>Viljandi Spordikeskus</v>
      </c>
      <c r="B148" s="321" t="str">
        <f t="shared" si="26"/>
        <v>35</v>
      </c>
      <c r="C148" s="321" t="str">
        <f t="shared" si="27"/>
        <v>3500</v>
      </c>
      <c r="D148" s="333" t="s">
        <v>1598</v>
      </c>
      <c r="E148" s="334" t="s">
        <v>835</v>
      </c>
      <c r="F148" s="324">
        <v>0</v>
      </c>
      <c r="G148" s="324">
        <v>0</v>
      </c>
      <c r="H148" s="324">
        <v>0</v>
      </c>
      <c r="I148" s="324">
        <v>0</v>
      </c>
      <c r="J148" s="324"/>
      <c r="K148" s="324">
        <f t="shared" si="38"/>
        <v>0</v>
      </c>
      <c r="L148" s="335"/>
    </row>
    <row r="149" spans="1:12" x14ac:dyDescent="0.2">
      <c r="A149" s="315" t="str">
        <f t="shared" si="25"/>
        <v>Viljandi Spordikeskus</v>
      </c>
      <c r="B149" s="321" t="str">
        <f t="shared" si="26"/>
        <v>35</v>
      </c>
      <c r="C149" s="321" t="str">
        <f t="shared" si="27"/>
        <v>3500</v>
      </c>
      <c r="D149" s="333" t="s">
        <v>1607</v>
      </c>
      <c r="E149" s="334" t="s">
        <v>836</v>
      </c>
      <c r="F149" s="324">
        <v>0</v>
      </c>
      <c r="G149" s="324">
        <v>0</v>
      </c>
      <c r="H149" s="324">
        <v>0</v>
      </c>
      <c r="I149" s="324">
        <v>0</v>
      </c>
      <c r="J149" s="324"/>
      <c r="K149" s="324">
        <f t="shared" si="38"/>
        <v>0</v>
      </c>
      <c r="L149" s="335"/>
    </row>
    <row r="150" spans="1:12" x14ac:dyDescent="0.2">
      <c r="A150" s="315" t="str">
        <f t="shared" si="25"/>
        <v>Viljandi Spordikeskus</v>
      </c>
      <c r="B150" s="321" t="str">
        <f t="shared" si="26"/>
        <v>35</v>
      </c>
      <c r="C150" s="321" t="str">
        <f t="shared" si="27"/>
        <v>3500</v>
      </c>
      <c r="D150" s="333" t="s">
        <v>1599</v>
      </c>
      <c r="E150" s="334" t="s">
        <v>837</v>
      </c>
      <c r="F150" s="324">
        <v>0</v>
      </c>
      <c r="G150" s="324">
        <v>0</v>
      </c>
      <c r="H150" s="324">
        <v>0</v>
      </c>
      <c r="I150" s="324">
        <v>0</v>
      </c>
      <c r="J150" s="324"/>
      <c r="K150" s="324">
        <f t="shared" si="38"/>
        <v>0</v>
      </c>
      <c r="L150" s="335"/>
    </row>
    <row r="151" spans="1:12" x14ac:dyDescent="0.2">
      <c r="A151" s="315" t="str">
        <f t="shared" si="25"/>
        <v>Viljandi Spordikeskus</v>
      </c>
      <c r="B151" s="321"/>
      <c r="C151" s="321"/>
      <c r="D151" s="352" t="s">
        <v>158</v>
      </c>
      <c r="E151" s="354" t="s">
        <v>151</v>
      </c>
      <c r="F151" s="355">
        <f>SUM(F152:F152)</f>
        <v>15817.67</v>
      </c>
      <c r="G151" s="355">
        <f t="shared" ref="G151:I151" si="42">SUM(G152:G152)</f>
        <v>10000</v>
      </c>
      <c r="H151" s="355">
        <f t="shared" si="42"/>
        <v>6300</v>
      </c>
      <c r="I151" s="355">
        <f t="shared" si="42"/>
        <v>6300</v>
      </c>
      <c r="J151" s="355">
        <f>SUM(J152:J152)</f>
        <v>0</v>
      </c>
      <c r="K151" s="355">
        <f t="shared" si="38"/>
        <v>6300</v>
      </c>
      <c r="L151" s="356"/>
    </row>
    <row r="152" spans="1:12" x14ac:dyDescent="0.2">
      <c r="A152" s="315" t="str">
        <f t="shared" si="25"/>
        <v>Viljandi Spordikeskus</v>
      </c>
      <c r="B152" s="321" t="str">
        <f>LEFT(D152,2)</f>
        <v>38</v>
      </c>
      <c r="C152" s="321" t="str">
        <f>LEFT(D152,4)</f>
        <v>3888</v>
      </c>
      <c r="D152" s="333" t="s">
        <v>1600</v>
      </c>
      <c r="E152" s="334" t="s">
        <v>152</v>
      </c>
      <c r="F152" s="324">
        <v>15817.67</v>
      </c>
      <c r="G152" s="324">
        <v>10000</v>
      </c>
      <c r="H152" s="324">
        <v>6300</v>
      </c>
      <c r="I152" s="324">
        <v>6300</v>
      </c>
      <c r="J152" s="324"/>
      <c r="K152" s="324">
        <f t="shared" si="38"/>
        <v>6300</v>
      </c>
      <c r="L152" s="335"/>
    </row>
    <row r="158" spans="1:12" x14ac:dyDescent="0.2">
      <c r="E158" s="305"/>
      <c r="F158" s="305"/>
      <c r="G158" s="305"/>
      <c r="H158" s="305"/>
      <c r="I158" s="305"/>
      <c r="J158" s="305"/>
      <c r="K158" s="305"/>
      <c r="L158" s="310"/>
    </row>
    <row r="166" spans="5:12" x14ac:dyDescent="0.2">
      <c r="E166" s="306"/>
      <c r="F166" s="306"/>
      <c r="G166" s="306"/>
      <c r="H166" s="306"/>
      <c r="I166" s="306"/>
      <c r="J166" s="306"/>
      <c r="K166" s="306"/>
      <c r="L166" s="309"/>
    </row>
    <row r="171" spans="5:12" x14ac:dyDescent="0.2">
      <c r="E171" s="306"/>
      <c r="F171" s="306"/>
      <c r="G171" s="306"/>
      <c r="H171" s="306"/>
      <c r="I171" s="306"/>
      <c r="J171" s="306"/>
      <c r="K171" s="306"/>
      <c r="L171" s="309"/>
    </row>
    <row r="176" spans="5:12" x14ac:dyDescent="0.2">
      <c r="E176" s="304"/>
      <c r="F176" s="304"/>
      <c r="G176" s="304"/>
      <c r="H176" s="304"/>
      <c r="I176" s="304"/>
      <c r="J176" s="304"/>
      <c r="K176" s="304"/>
      <c r="L176" s="309"/>
    </row>
  </sheetData>
  <printOptions gridLines="1"/>
  <pageMargins left="0.39370078740157483" right="0" top="0" bottom="0" header="0" footer="0"/>
  <pageSetup paperSize="9" scale="59" orientation="portrait" r:id="rId1"/>
  <headerFooter alignWithMargins="0">
    <oddFooter>&amp;A</oddFooter>
  </headerFooter>
  <rowBreaks count="1" manualBreakCount="1">
    <brk id="116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176"/>
  <sheetViews>
    <sheetView zoomScaleNormal="100" workbookViewId="0">
      <pane ySplit="2" topLeftCell="A3" activePane="bottomLeft" state="frozen"/>
      <selection activeCell="E70" sqref="E70"/>
      <selection pane="bottomLeft" activeCell="L3" sqref="L3"/>
    </sheetView>
  </sheetViews>
  <sheetFormatPr defaultRowHeight="12.75" x14ac:dyDescent="0.2"/>
  <cols>
    <col min="1" max="1" width="19.85546875" style="298" hidden="1" customWidth="1"/>
    <col min="2" max="2" width="3.28515625" style="298" hidden="1" customWidth="1"/>
    <col min="3" max="3" width="5" style="298" hidden="1" customWidth="1"/>
    <col min="4" max="4" width="10.28515625" style="299" customWidth="1"/>
    <col min="5" max="5" width="45.42578125" style="301" customWidth="1"/>
    <col min="6" max="9" width="10.85546875" style="301" customWidth="1"/>
    <col min="10" max="10" width="12.28515625" style="301" customWidth="1"/>
    <col min="11" max="11" width="10.85546875" style="301" customWidth="1"/>
    <col min="12" max="12" width="43" style="308" customWidth="1"/>
    <col min="13" max="16384" width="9.140625" style="298"/>
  </cols>
  <sheetData>
    <row r="1" spans="1:12" x14ac:dyDescent="0.2">
      <c r="E1" s="300" t="s">
        <v>1588</v>
      </c>
      <c r="F1" s="298" t="s">
        <v>1632</v>
      </c>
      <c r="G1" s="300"/>
      <c r="H1" s="300"/>
      <c r="I1" s="300"/>
      <c r="J1" s="300"/>
      <c r="K1" s="300"/>
      <c r="L1" s="307"/>
    </row>
    <row r="2" spans="1:12" ht="54.75" x14ac:dyDescent="0.2">
      <c r="A2" s="358" t="s">
        <v>826</v>
      </c>
      <c r="B2" s="311" t="s">
        <v>827</v>
      </c>
      <c r="C2" s="311" t="s">
        <v>831</v>
      </c>
      <c r="D2" s="357" t="s">
        <v>830</v>
      </c>
      <c r="E2" s="312" t="s">
        <v>828</v>
      </c>
      <c r="F2" s="313" t="s">
        <v>848</v>
      </c>
      <c r="G2" s="313" t="s">
        <v>1553</v>
      </c>
      <c r="H2" s="313" t="s">
        <v>1634</v>
      </c>
      <c r="I2" s="313" t="s">
        <v>1633</v>
      </c>
      <c r="J2" s="656" t="s">
        <v>863</v>
      </c>
      <c r="K2" s="313" t="s">
        <v>1554</v>
      </c>
      <c r="L2" s="657" t="s">
        <v>849</v>
      </c>
    </row>
    <row r="3" spans="1:12" ht="13.5" x14ac:dyDescent="0.25">
      <c r="A3" s="315" t="s">
        <v>1588</v>
      </c>
      <c r="B3" s="311"/>
      <c r="C3" s="311"/>
      <c r="D3" s="316" t="s">
        <v>187</v>
      </c>
      <c r="E3" s="317" t="s">
        <v>180</v>
      </c>
      <c r="F3" s="318">
        <f>SUM(F4:F8)</f>
        <v>0</v>
      </c>
      <c r="G3" s="318">
        <f t="shared" ref="G3:I3" si="0">SUM(G4:G8)</f>
        <v>0</v>
      </c>
      <c r="H3" s="318">
        <f t="shared" si="0"/>
        <v>0</v>
      </c>
      <c r="I3" s="318">
        <f t="shared" si="0"/>
        <v>0</v>
      </c>
      <c r="J3" s="319">
        <f t="shared" ref="J3:K3" si="1">SUM(J4:J8)</f>
        <v>0</v>
      </c>
      <c r="K3" s="319">
        <f t="shared" si="1"/>
        <v>0</v>
      </c>
      <c r="L3" s="320"/>
    </row>
    <row r="4" spans="1:12" x14ac:dyDescent="0.2">
      <c r="A4" s="315" t="str">
        <f t="shared" ref="A4:A75" si="2">+$E$1</f>
        <v>SAKALA KESKUS - noorsootöö</v>
      </c>
      <c r="B4" s="321" t="str">
        <f>LEFT(D4,2)</f>
        <v>41</v>
      </c>
      <c r="C4" s="321" t="str">
        <f>LEFT(D4,4)</f>
        <v>4134</v>
      </c>
      <c r="D4" s="322" t="s">
        <v>1601</v>
      </c>
      <c r="E4" s="323" t="s">
        <v>178</v>
      </c>
      <c r="F4" s="324">
        <v>0</v>
      </c>
      <c r="G4" s="324">
        <v>0</v>
      </c>
      <c r="H4" s="324">
        <v>0</v>
      </c>
      <c r="I4" s="324">
        <v>0</v>
      </c>
      <c r="J4" s="324"/>
      <c r="K4" s="324">
        <f t="shared" ref="K4:K8" si="3">+I4+J4</f>
        <v>0</v>
      </c>
      <c r="L4" s="325"/>
    </row>
    <row r="5" spans="1:12" x14ac:dyDescent="0.2">
      <c r="A5" s="315" t="str">
        <f t="shared" si="2"/>
        <v>SAKALA KESKUS - noorsootöö</v>
      </c>
      <c r="B5" s="321" t="str">
        <f>LEFT(D5,2)</f>
        <v>41</v>
      </c>
      <c r="C5" s="321" t="str">
        <f>LEFT(D5,4)</f>
        <v>4134</v>
      </c>
      <c r="D5" s="322" t="s">
        <v>1608</v>
      </c>
      <c r="E5" s="323" t="s">
        <v>1625</v>
      </c>
      <c r="F5" s="324">
        <v>0</v>
      </c>
      <c r="G5" s="324">
        <v>0</v>
      </c>
      <c r="H5" s="324">
        <v>0</v>
      </c>
      <c r="I5" s="324">
        <v>0</v>
      </c>
      <c r="J5" s="324"/>
      <c r="K5" s="324">
        <f t="shared" si="3"/>
        <v>0</v>
      </c>
      <c r="L5" s="325"/>
    </row>
    <row r="6" spans="1:12" x14ac:dyDescent="0.2">
      <c r="A6" s="315"/>
      <c r="B6" s="321"/>
      <c r="C6" s="321"/>
      <c r="D6" s="322" t="s">
        <v>1131</v>
      </c>
      <c r="E6" s="323" t="s">
        <v>1656</v>
      </c>
      <c r="F6" s="324">
        <v>0</v>
      </c>
      <c r="G6" s="324">
        <v>0</v>
      </c>
      <c r="H6" s="324">
        <v>0</v>
      </c>
      <c r="I6" s="324">
        <v>0</v>
      </c>
      <c r="J6" s="324"/>
      <c r="K6" s="324">
        <f t="shared" si="3"/>
        <v>0</v>
      </c>
      <c r="L6" s="325"/>
    </row>
    <row r="7" spans="1:12" x14ac:dyDescent="0.2">
      <c r="A7" s="315" t="str">
        <f t="shared" si="2"/>
        <v>SAKALA KESKUS - noorsootöö</v>
      </c>
      <c r="B7" s="321" t="str">
        <f t="shared" ref="B7:B76" si="4">LEFT(D7,2)</f>
        <v>45</v>
      </c>
      <c r="C7" s="321" t="str">
        <f t="shared" ref="C7:C76" si="5">LEFT(D7,4)</f>
        <v>4500</v>
      </c>
      <c r="D7" s="322" t="s">
        <v>357</v>
      </c>
      <c r="E7" s="323" t="s">
        <v>358</v>
      </c>
      <c r="F7" s="324">
        <v>0</v>
      </c>
      <c r="G7" s="324">
        <v>0</v>
      </c>
      <c r="H7" s="324">
        <v>0</v>
      </c>
      <c r="I7" s="324">
        <v>0</v>
      </c>
      <c r="J7" s="324"/>
      <c r="K7" s="324">
        <f t="shared" si="3"/>
        <v>0</v>
      </c>
      <c r="L7" s="325"/>
    </row>
    <row r="8" spans="1:12" x14ac:dyDescent="0.2">
      <c r="A8" s="315"/>
      <c r="B8" s="321"/>
      <c r="C8" s="321"/>
      <c r="D8" s="322" t="s">
        <v>1072</v>
      </c>
      <c r="E8" s="323" t="s">
        <v>1651</v>
      </c>
      <c r="F8" s="324">
        <v>0</v>
      </c>
      <c r="G8" s="324">
        <v>0</v>
      </c>
      <c r="H8" s="324">
        <v>0</v>
      </c>
      <c r="I8" s="324">
        <v>0</v>
      </c>
      <c r="J8" s="324"/>
      <c r="K8" s="324">
        <f t="shared" si="3"/>
        <v>0</v>
      </c>
      <c r="L8" s="325"/>
    </row>
    <row r="9" spans="1:12" ht="13.5" x14ac:dyDescent="0.25">
      <c r="A9" s="315" t="str">
        <f t="shared" si="2"/>
        <v>SAKALA KESKUS - noorsootöö</v>
      </c>
      <c r="B9" s="321"/>
      <c r="C9" s="321"/>
      <c r="D9" s="326" t="s">
        <v>184</v>
      </c>
      <c r="E9" s="327" t="s">
        <v>183</v>
      </c>
      <c r="F9" s="319">
        <f t="shared" ref="F9:K9" si="6">F10+F17+F18+F19+F20+F21+F22+F26</f>
        <v>41888.350000000006</v>
      </c>
      <c r="G9" s="319">
        <f t="shared" si="6"/>
        <v>13490.66</v>
      </c>
      <c r="H9" s="319">
        <f t="shared" si="6"/>
        <v>21745.52</v>
      </c>
      <c r="I9" s="319">
        <f t="shared" si="6"/>
        <v>21745.52</v>
      </c>
      <c r="J9" s="319">
        <f t="shared" si="6"/>
        <v>0</v>
      </c>
      <c r="K9" s="319">
        <f t="shared" si="6"/>
        <v>21745.52</v>
      </c>
      <c r="L9" s="328"/>
    </row>
    <row r="10" spans="1:12" ht="25.5" x14ac:dyDescent="0.2">
      <c r="A10" s="315" t="str">
        <f t="shared" si="2"/>
        <v>SAKALA KESKUS - noorsootöö</v>
      </c>
      <c r="B10" s="321"/>
      <c r="C10" s="321"/>
      <c r="D10" s="329" t="s">
        <v>850</v>
      </c>
      <c r="E10" s="330" t="s">
        <v>360</v>
      </c>
      <c r="F10" s="331">
        <f>SUM(F11:F16)</f>
        <v>27159.63</v>
      </c>
      <c r="G10" s="331">
        <f t="shared" ref="G10:I10" si="7">SUM(G11:G16)</f>
        <v>10285.43</v>
      </c>
      <c r="H10" s="331">
        <f t="shared" si="7"/>
        <v>16228</v>
      </c>
      <c r="I10" s="331">
        <f t="shared" si="7"/>
        <v>16228</v>
      </c>
      <c r="J10" s="331">
        <f t="shared" ref="J10" si="8">SUM(J11:J14)</f>
        <v>0</v>
      </c>
      <c r="K10" s="331">
        <f>SUM(K11:K16)</f>
        <v>16228</v>
      </c>
      <c r="L10" s="640" t="s">
        <v>1555</v>
      </c>
    </row>
    <row r="11" spans="1:12" x14ac:dyDescent="0.2">
      <c r="A11" s="315" t="str">
        <f t="shared" si="2"/>
        <v>SAKALA KESKUS - noorsootöö</v>
      </c>
      <c r="B11" s="321" t="str">
        <f t="shared" si="4"/>
        <v>50</v>
      </c>
      <c r="C11" s="321" t="str">
        <f t="shared" si="5"/>
        <v>5002</v>
      </c>
      <c r="D11" s="333" t="s">
        <v>361</v>
      </c>
      <c r="E11" s="334" t="s">
        <v>847</v>
      </c>
      <c r="F11" s="324">
        <v>0</v>
      </c>
      <c r="G11" s="324">
        <v>0</v>
      </c>
      <c r="H11" s="324">
        <v>0</v>
      </c>
      <c r="I11" s="324">
        <v>0</v>
      </c>
      <c r="J11" s="324"/>
      <c r="K11" s="324">
        <f>SUM(I11:J11)</f>
        <v>0</v>
      </c>
      <c r="L11" s="335"/>
    </row>
    <row r="12" spans="1:12" x14ac:dyDescent="0.2">
      <c r="A12" s="315" t="str">
        <f t="shared" si="2"/>
        <v>SAKALA KESKUS - noorsootöö</v>
      </c>
      <c r="B12" s="321" t="str">
        <f t="shared" si="4"/>
        <v>50</v>
      </c>
      <c r="C12" s="321" t="str">
        <f t="shared" si="5"/>
        <v>5002</v>
      </c>
      <c r="D12" s="333" t="s">
        <v>363</v>
      </c>
      <c r="E12" s="334" t="s">
        <v>194</v>
      </c>
      <c r="F12" s="324">
        <v>27159.63</v>
      </c>
      <c r="G12" s="324">
        <v>10285.43</v>
      </c>
      <c r="H12" s="324">
        <v>16228</v>
      </c>
      <c r="I12" s="324">
        <v>16228</v>
      </c>
      <c r="J12" s="324"/>
      <c r="K12" s="324">
        <f t="shared" ref="K12:K76" si="9">SUM(I12:J12)</f>
        <v>16228</v>
      </c>
      <c r="L12" s="335"/>
    </row>
    <row r="13" spans="1:12" x14ac:dyDescent="0.2">
      <c r="A13" s="315" t="str">
        <f t="shared" si="2"/>
        <v>SAKALA KESKUS - noorsootöö</v>
      </c>
      <c r="B13" s="321" t="str">
        <f t="shared" si="4"/>
        <v>50</v>
      </c>
      <c r="C13" s="321" t="str">
        <f t="shared" si="5"/>
        <v>5002</v>
      </c>
      <c r="D13" s="333" t="s">
        <v>365</v>
      </c>
      <c r="E13" s="334" t="s">
        <v>328</v>
      </c>
      <c r="F13" s="324">
        <v>0</v>
      </c>
      <c r="G13" s="324">
        <v>0</v>
      </c>
      <c r="H13" s="324">
        <v>0</v>
      </c>
      <c r="I13" s="324">
        <v>0</v>
      </c>
      <c r="J13" s="324"/>
      <c r="K13" s="324">
        <f t="shared" si="9"/>
        <v>0</v>
      </c>
      <c r="L13" s="335"/>
    </row>
    <row r="14" spans="1:12" x14ac:dyDescent="0.2">
      <c r="A14" s="315" t="str">
        <f t="shared" si="2"/>
        <v>SAKALA KESKUS - noorsootöö</v>
      </c>
      <c r="B14" s="321" t="str">
        <f t="shared" si="4"/>
        <v>50</v>
      </c>
      <c r="C14" s="321" t="str">
        <f t="shared" si="5"/>
        <v>5002</v>
      </c>
      <c r="D14" s="333" t="s">
        <v>367</v>
      </c>
      <c r="E14" s="336" t="s">
        <v>368</v>
      </c>
      <c r="F14" s="324">
        <v>0</v>
      </c>
      <c r="G14" s="324">
        <v>0</v>
      </c>
      <c r="H14" s="324">
        <v>0</v>
      </c>
      <c r="I14" s="324">
        <v>0</v>
      </c>
      <c r="J14" s="324"/>
      <c r="K14" s="324">
        <f t="shared" si="9"/>
        <v>0</v>
      </c>
      <c r="L14" s="325"/>
    </row>
    <row r="15" spans="1:12" x14ac:dyDescent="0.2">
      <c r="A15" s="315"/>
      <c r="B15" s="321"/>
      <c r="C15" s="321"/>
      <c r="D15" s="333" t="s">
        <v>1602</v>
      </c>
      <c r="E15" s="336" t="s">
        <v>1652</v>
      </c>
      <c r="F15" s="324">
        <v>0</v>
      </c>
      <c r="G15" s="324">
        <v>0</v>
      </c>
      <c r="H15" s="324">
        <v>0</v>
      </c>
      <c r="I15" s="324">
        <v>0</v>
      </c>
      <c r="J15" s="324"/>
      <c r="K15" s="324">
        <f t="shared" si="9"/>
        <v>0</v>
      </c>
      <c r="L15" s="325"/>
    </row>
    <row r="16" spans="1:12" x14ac:dyDescent="0.2">
      <c r="A16" s="315"/>
      <c r="B16" s="321"/>
      <c r="C16" s="321"/>
      <c r="D16" s="333" t="s">
        <v>1621</v>
      </c>
      <c r="E16" s="336" t="s">
        <v>1653</v>
      </c>
      <c r="F16" s="324">
        <v>0</v>
      </c>
      <c r="G16" s="324">
        <v>0</v>
      </c>
      <c r="H16" s="324">
        <v>0</v>
      </c>
      <c r="I16" s="324">
        <v>0</v>
      </c>
      <c r="J16" s="324"/>
      <c r="K16" s="324">
        <f t="shared" si="9"/>
        <v>0</v>
      </c>
      <c r="L16" s="325"/>
    </row>
    <row r="17" spans="1:12" x14ac:dyDescent="0.2">
      <c r="A17" s="315" t="str">
        <f t="shared" si="2"/>
        <v>SAKALA KESKUS - noorsootöö</v>
      </c>
      <c r="B17" s="321" t="str">
        <f t="shared" si="4"/>
        <v>50</v>
      </c>
      <c r="C17" s="321" t="str">
        <f t="shared" si="5"/>
        <v>5005</v>
      </c>
      <c r="D17" s="322" t="s">
        <v>369</v>
      </c>
      <c r="E17" s="323" t="s">
        <v>370</v>
      </c>
      <c r="F17" s="324">
        <v>4917.91</v>
      </c>
      <c r="G17" s="324">
        <v>0</v>
      </c>
      <c r="H17" s="324">
        <v>0</v>
      </c>
      <c r="I17" s="324">
        <v>0</v>
      </c>
      <c r="J17" s="324"/>
      <c r="K17" s="324">
        <f t="shared" si="9"/>
        <v>0</v>
      </c>
      <c r="L17" s="325"/>
    </row>
    <row r="18" spans="1:12" x14ac:dyDescent="0.2">
      <c r="A18" s="315" t="str">
        <f t="shared" si="2"/>
        <v>SAKALA KESKUS - noorsootöö</v>
      </c>
      <c r="B18" s="321" t="str">
        <f t="shared" si="4"/>
        <v>50</v>
      </c>
      <c r="C18" s="321" t="str">
        <f t="shared" si="5"/>
        <v>5051</v>
      </c>
      <c r="D18" s="322" t="s">
        <v>371</v>
      </c>
      <c r="E18" s="323" t="s">
        <v>202</v>
      </c>
      <c r="F18" s="324">
        <v>0</v>
      </c>
      <c r="G18" s="324">
        <v>0</v>
      </c>
      <c r="H18" s="324">
        <v>0</v>
      </c>
      <c r="I18" s="324">
        <v>0</v>
      </c>
      <c r="J18" s="324"/>
      <c r="K18" s="324">
        <f t="shared" si="9"/>
        <v>0</v>
      </c>
      <c r="L18" s="325"/>
    </row>
    <row r="19" spans="1:12" x14ac:dyDescent="0.2">
      <c r="A19" s="315" t="str">
        <f t="shared" si="2"/>
        <v>SAKALA KESKUS - noorsootöö</v>
      </c>
      <c r="B19" s="321" t="str">
        <f t="shared" si="4"/>
        <v>50</v>
      </c>
      <c r="C19" s="321" t="str">
        <f t="shared" si="5"/>
        <v>5053</v>
      </c>
      <c r="D19" s="322" t="s">
        <v>372</v>
      </c>
      <c r="E19" s="323" t="s">
        <v>373</v>
      </c>
      <c r="F19" s="324">
        <v>0</v>
      </c>
      <c r="G19" s="324">
        <v>0</v>
      </c>
      <c r="H19" s="324">
        <v>0</v>
      </c>
      <c r="I19" s="324">
        <v>0</v>
      </c>
      <c r="J19" s="324"/>
      <c r="K19" s="324">
        <f t="shared" si="9"/>
        <v>0</v>
      </c>
      <c r="L19" s="325"/>
    </row>
    <row r="20" spans="1:12" x14ac:dyDescent="0.2">
      <c r="A20" s="315" t="str">
        <f t="shared" si="2"/>
        <v>SAKALA KESKUS - noorsootöö</v>
      </c>
      <c r="B20" s="321" t="str">
        <f t="shared" si="4"/>
        <v>50</v>
      </c>
      <c r="C20" s="321" t="str">
        <f t="shared" si="5"/>
        <v>5061</v>
      </c>
      <c r="D20" s="322" t="s">
        <v>374</v>
      </c>
      <c r="E20" s="323" t="s">
        <v>375</v>
      </c>
      <c r="F20" s="324">
        <v>0</v>
      </c>
      <c r="G20" s="324">
        <v>0</v>
      </c>
      <c r="H20" s="324">
        <v>0</v>
      </c>
      <c r="I20" s="324">
        <v>0</v>
      </c>
      <c r="J20" s="324"/>
      <c r="K20" s="324">
        <f t="shared" si="9"/>
        <v>0</v>
      </c>
      <c r="L20" s="325"/>
    </row>
    <row r="21" spans="1:12" x14ac:dyDescent="0.2">
      <c r="A21" s="315" t="str">
        <f t="shared" si="2"/>
        <v>SAKALA KESKUS - noorsootöö</v>
      </c>
      <c r="B21" s="321" t="str">
        <f t="shared" si="4"/>
        <v>50</v>
      </c>
      <c r="C21" s="321" t="str">
        <f t="shared" si="5"/>
        <v>5062</v>
      </c>
      <c r="D21" s="322" t="s">
        <v>376</v>
      </c>
      <c r="E21" s="323" t="s">
        <v>377</v>
      </c>
      <c r="F21" s="324">
        <v>0</v>
      </c>
      <c r="G21" s="324">
        <v>0</v>
      </c>
      <c r="H21" s="324">
        <v>0</v>
      </c>
      <c r="I21" s="324">
        <v>0</v>
      </c>
      <c r="J21" s="324"/>
      <c r="K21" s="324">
        <f t="shared" si="9"/>
        <v>0</v>
      </c>
      <c r="L21" s="325"/>
    </row>
    <row r="22" spans="1:12" x14ac:dyDescent="0.2">
      <c r="A22" s="315" t="str">
        <f t="shared" si="2"/>
        <v>SAKALA KESKUS - noorsootöö</v>
      </c>
      <c r="B22" s="321"/>
      <c r="C22" s="321"/>
      <c r="D22" s="329" t="s">
        <v>851</v>
      </c>
      <c r="E22" s="330" t="s">
        <v>379</v>
      </c>
      <c r="F22" s="337">
        <f>SUM(F23:F25)</f>
        <v>9420.01</v>
      </c>
      <c r="G22" s="337">
        <f t="shared" ref="G22:I22" si="10">SUM(G23:G25)</f>
        <v>3076.35</v>
      </c>
      <c r="H22" s="337">
        <f t="shared" si="10"/>
        <v>5355.2400000000007</v>
      </c>
      <c r="I22" s="337">
        <f t="shared" si="10"/>
        <v>5355.2400000000007</v>
      </c>
      <c r="J22" s="337">
        <f t="shared" ref="J22" si="11">SUM(J23:J24)</f>
        <v>0</v>
      </c>
      <c r="K22" s="337">
        <f>SUM(K23:K25)</f>
        <v>5355.2400000000007</v>
      </c>
      <c r="L22" s="332"/>
    </row>
    <row r="23" spans="1:12" x14ac:dyDescent="0.2">
      <c r="A23" s="315" t="str">
        <f t="shared" si="2"/>
        <v>SAKALA KESKUS - noorsootöö</v>
      </c>
      <c r="B23" s="321" t="str">
        <f t="shared" si="4"/>
        <v>50</v>
      </c>
      <c r="C23" s="321" t="str">
        <f t="shared" si="5"/>
        <v>5063</v>
      </c>
      <c r="D23" s="333" t="s">
        <v>380</v>
      </c>
      <c r="E23" s="334" t="s">
        <v>381</v>
      </c>
      <c r="F23" s="324">
        <v>0</v>
      </c>
      <c r="G23" s="324">
        <v>0</v>
      </c>
      <c r="H23" s="324">
        <f>SUM(H11+H15)*0.33</f>
        <v>0</v>
      </c>
      <c r="I23" s="324">
        <f>SUM(I11+I15)*0.33</f>
        <v>0</v>
      </c>
      <c r="J23" s="324"/>
      <c r="K23" s="324">
        <f t="shared" si="9"/>
        <v>0</v>
      </c>
      <c r="L23" s="335"/>
    </row>
    <row r="24" spans="1:12" x14ac:dyDescent="0.2">
      <c r="A24" s="315" t="str">
        <f t="shared" si="2"/>
        <v>SAKALA KESKUS - noorsootöö</v>
      </c>
      <c r="B24" s="321" t="str">
        <f t="shared" si="4"/>
        <v>50</v>
      </c>
      <c r="C24" s="321" t="str">
        <f t="shared" si="5"/>
        <v>5063</v>
      </c>
      <c r="D24" s="333" t="s">
        <v>382</v>
      </c>
      <c r="E24" s="334" t="s">
        <v>383</v>
      </c>
      <c r="F24" s="324">
        <v>9420.01</v>
      </c>
      <c r="G24" s="324">
        <v>3076.35</v>
      </c>
      <c r="H24" s="324">
        <f>SUM(H12+H13+H14+H17)*0.33</f>
        <v>5355.2400000000007</v>
      </c>
      <c r="I24" s="324">
        <f>SUM(I12+I13+I14+I17)*0.33</f>
        <v>5355.2400000000007</v>
      </c>
      <c r="J24" s="324">
        <f t="shared" ref="J24" si="12">SUM(J10+J17)*0.33</f>
        <v>0</v>
      </c>
      <c r="K24" s="324">
        <f t="shared" si="9"/>
        <v>5355.2400000000007</v>
      </c>
      <c r="L24" s="335"/>
    </row>
    <row r="25" spans="1:12" x14ac:dyDescent="0.2">
      <c r="A25" s="315"/>
      <c r="B25" s="321"/>
      <c r="C25" s="321"/>
      <c r="D25" s="333" t="s">
        <v>1622</v>
      </c>
      <c r="E25" s="334" t="s">
        <v>1623</v>
      </c>
      <c r="F25" s="324">
        <v>0</v>
      </c>
      <c r="G25" s="324">
        <v>0</v>
      </c>
      <c r="H25" s="324">
        <f>SUM(H16*0.33)</f>
        <v>0</v>
      </c>
      <c r="I25" s="324">
        <f>SUM(I16*0.33)</f>
        <v>0</v>
      </c>
      <c r="J25" s="324"/>
      <c r="K25" s="324">
        <f t="shared" si="9"/>
        <v>0</v>
      </c>
      <c r="L25" s="335"/>
    </row>
    <row r="26" spans="1:12" x14ac:dyDescent="0.2">
      <c r="A26" s="315" t="str">
        <f t="shared" si="2"/>
        <v>SAKALA KESKUS - noorsootöö</v>
      </c>
      <c r="B26" s="321"/>
      <c r="C26" s="321"/>
      <c r="D26" s="329" t="s">
        <v>852</v>
      </c>
      <c r="E26" s="330" t="s">
        <v>385</v>
      </c>
      <c r="F26" s="337">
        <f>SUM(F27:F29)</f>
        <v>390.8</v>
      </c>
      <c r="G26" s="337">
        <f t="shared" ref="G26:I26" si="13">SUM(G27:G29)</f>
        <v>128.88</v>
      </c>
      <c r="H26" s="337">
        <f t="shared" si="13"/>
        <v>162.28</v>
      </c>
      <c r="I26" s="337">
        <f t="shared" si="13"/>
        <v>162.28</v>
      </c>
      <c r="J26" s="337">
        <f t="shared" ref="J26" si="14">SUM(J27:J28)</f>
        <v>0</v>
      </c>
      <c r="K26" s="337">
        <f>SUM(K27:K29)</f>
        <v>162.28</v>
      </c>
      <c r="L26" s="332"/>
    </row>
    <row r="27" spans="1:12" x14ac:dyDescent="0.2">
      <c r="A27" s="315" t="str">
        <f t="shared" si="2"/>
        <v>SAKALA KESKUS - noorsootöö</v>
      </c>
      <c r="B27" s="321" t="str">
        <f t="shared" si="4"/>
        <v>50</v>
      </c>
      <c r="C27" s="321" t="str">
        <f t="shared" si="5"/>
        <v>5064</v>
      </c>
      <c r="D27" s="333" t="s">
        <v>386</v>
      </c>
      <c r="E27" s="334" t="s">
        <v>1654</v>
      </c>
      <c r="F27" s="324">
        <v>0</v>
      </c>
      <c r="G27" s="324">
        <v>0</v>
      </c>
      <c r="H27" s="324">
        <f>SUM(H11+H15)*0.01</f>
        <v>0</v>
      </c>
      <c r="I27" s="324">
        <v>0</v>
      </c>
      <c r="J27" s="324"/>
      <c r="K27" s="324">
        <f t="shared" si="9"/>
        <v>0</v>
      </c>
      <c r="L27" s="335"/>
    </row>
    <row r="28" spans="1:12" x14ac:dyDescent="0.2">
      <c r="A28" s="315" t="str">
        <f t="shared" si="2"/>
        <v>SAKALA KESKUS - noorsootöö</v>
      </c>
      <c r="B28" s="321" t="str">
        <f t="shared" si="4"/>
        <v>50</v>
      </c>
      <c r="C28" s="321" t="str">
        <f t="shared" si="5"/>
        <v>5064</v>
      </c>
      <c r="D28" s="333" t="s">
        <v>388</v>
      </c>
      <c r="E28" s="334" t="s">
        <v>389</v>
      </c>
      <c r="F28" s="324">
        <v>390.8</v>
      </c>
      <c r="G28" s="324">
        <v>128.88</v>
      </c>
      <c r="H28" s="324">
        <f>SUM(H12+H13+H14+H17)*0.01</f>
        <v>162.28</v>
      </c>
      <c r="I28" s="324">
        <f>SUM(I12+I13+I14+I17)*0.01</f>
        <v>162.28</v>
      </c>
      <c r="J28" s="324">
        <f t="shared" ref="J28" si="15">SUM(J10+J17)*0.01</f>
        <v>0</v>
      </c>
      <c r="K28" s="324">
        <f t="shared" si="9"/>
        <v>162.28</v>
      </c>
      <c r="L28" s="335"/>
    </row>
    <row r="29" spans="1:12" x14ac:dyDescent="0.2">
      <c r="A29" s="315"/>
      <c r="B29" s="321"/>
      <c r="C29" s="321"/>
      <c r="D29" s="333" t="s">
        <v>1624</v>
      </c>
      <c r="E29" s="334" t="s">
        <v>1655</v>
      </c>
      <c r="F29" s="324">
        <v>0</v>
      </c>
      <c r="G29" s="324">
        <v>0</v>
      </c>
      <c r="H29" s="324">
        <f>SUM(H16*0.01)</f>
        <v>0</v>
      </c>
      <c r="I29" s="324">
        <v>0</v>
      </c>
      <c r="J29" s="324"/>
      <c r="K29" s="324">
        <f t="shared" si="9"/>
        <v>0</v>
      </c>
      <c r="L29" s="335"/>
    </row>
    <row r="30" spans="1:12" s="301" customFormat="1" ht="13.5" x14ac:dyDescent="0.25">
      <c r="A30" s="315" t="str">
        <f t="shared" si="2"/>
        <v>SAKALA KESKUS - noorsootöö</v>
      </c>
      <c r="B30" s="321"/>
      <c r="C30" s="321"/>
      <c r="D30" s="326" t="s">
        <v>186</v>
      </c>
      <c r="E30" s="327" t="s">
        <v>185</v>
      </c>
      <c r="F30" s="319">
        <f>F31+F41+F44+F48+F59+F65+F72+F79+F86+F87+F88+F92+F93+F99+F100+F103+F104</f>
        <v>66497.483000000007</v>
      </c>
      <c r="G30" s="319">
        <v>13316.1</v>
      </c>
      <c r="H30" s="319">
        <f t="shared" ref="H30:J30" si="16">H31+H41+H44+H48+H59+H65+H72+H79+H86+H87+H88+H92+H93+H99+H101+H103+H104</f>
        <v>13166</v>
      </c>
      <c r="I30" s="319">
        <f t="shared" si="16"/>
        <v>13223.8</v>
      </c>
      <c r="J30" s="319">
        <f t="shared" si="16"/>
        <v>0</v>
      </c>
      <c r="K30" s="319">
        <f t="shared" si="9"/>
        <v>13223.8</v>
      </c>
      <c r="L30" s="328"/>
    </row>
    <row r="31" spans="1:12" ht="13.5" x14ac:dyDescent="0.25">
      <c r="A31" s="315" t="str">
        <f t="shared" si="2"/>
        <v>SAKALA KESKUS - noorsootöö</v>
      </c>
      <c r="B31" s="321"/>
      <c r="C31" s="321"/>
      <c r="D31" s="329" t="s">
        <v>853</v>
      </c>
      <c r="E31" s="330" t="s">
        <v>391</v>
      </c>
      <c r="F31" s="337">
        <f t="shared" ref="F31:J31" si="17">SUM(F32:F40)</f>
        <v>1743.5799999999997</v>
      </c>
      <c r="G31" s="337">
        <f t="shared" si="17"/>
        <v>322.59000000000003</v>
      </c>
      <c r="H31" s="337">
        <f t="shared" si="17"/>
        <v>2140</v>
      </c>
      <c r="I31" s="337">
        <f t="shared" si="17"/>
        <v>2150.6999999999994</v>
      </c>
      <c r="J31" s="337">
        <f t="shared" si="17"/>
        <v>0</v>
      </c>
      <c r="K31" s="319">
        <f t="shared" si="9"/>
        <v>2150.6999999999994</v>
      </c>
      <c r="L31" s="332"/>
    </row>
    <row r="32" spans="1:12" x14ac:dyDescent="0.2">
      <c r="A32" s="315" t="str">
        <f t="shared" si="2"/>
        <v>SAKALA KESKUS - noorsootöö</v>
      </c>
      <c r="B32" s="321" t="str">
        <f t="shared" si="4"/>
        <v>55</v>
      </c>
      <c r="C32" s="321" t="str">
        <f t="shared" si="5"/>
        <v>5500</v>
      </c>
      <c r="D32" s="333" t="s">
        <v>392</v>
      </c>
      <c r="E32" s="334" t="s">
        <v>393</v>
      </c>
      <c r="F32" s="324">
        <v>289.72999999999996</v>
      </c>
      <c r="G32" s="324">
        <v>308.10000000000002</v>
      </c>
      <c r="H32" s="324">
        <v>500</v>
      </c>
      <c r="I32" s="324">
        <v>502.49999999999994</v>
      </c>
      <c r="J32" s="324"/>
      <c r="K32" s="324">
        <f t="shared" si="9"/>
        <v>502.49999999999994</v>
      </c>
      <c r="L32" s="335"/>
    </row>
    <row r="33" spans="1:12" x14ac:dyDescent="0.2">
      <c r="A33" s="315" t="str">
        <f t="shared" si="2"/>
        <v>SAKALA KESKUS - noorsootöö</v>
      </c>
      <c r="B33" s="321" t="str">
        <f t="shared" si="4"/>
        <v>55</v>
      </c>
      <c r="C33" s="321" t="str">
        <f t="shared" si="5"/>
        <v>5500</v>
      </c>
      <c r="D33" s="333" t="s">
        <v>394</v>
      </c>
      <c r="E33" s="334" t="s">
        <v>395</v>
      </c>
      <c r="F33" s="324">
        <v>0</v>
      </c>
      <c r="G33" s="324">
        <v>0</v>
      </c>
      <c r="H33" s="324">
        <v>600</v>
      </c>
      <c r="I33" s="324">
        <v>602.99999999999989</v>
      </c>
      <c r="J33" s="324"/>
      <c r="K33" s="324">
        <f t="shared" si="9"/>
        <v>602.99999999999989</v>
      </c>
      <c r="L33" s="335"/>
    </row>
    <row r="34" spans="1:12" x14ac:dyDescent="0.2">
      <c r="A34" s="315" t="str">
        <f t="shared" si="2"/>
        <v>SAKALA KESKUS - noorsootöö</v>
      </c>
      <c r="B34" s="321" t="str">
        <f t="shared" si="4"/>
        <v>55</v>
      </c>
      <c r="C34" s="321" t="str">
        <f t="shared" si="5"/>
        <v>5500</v>
      </c>
      <c r="D34" s="333" t="s">
        <v>396</v>
      </c>
      <c r="E34" s="334" t="s">
        <v>397</v>
      </c>
      <c r="F34" s="324">
        <v>186.34</v>
      </c>
      <c r="G34" s="324">
        <v>0</v>
      </c>
      <c r="H34" s="324">
        <v>150</v>
      </c>
      <c r="I34" s="324">
        <v>150.74999999999997</v>
      </c>
      <c r="J34" s="324"/>
      <c r="K34" s="324">
        <f t="shared" si="9"/>
        <v>150.74999999999997</v>
      </c>
      <c r="L34" s="335"/>
    </row>
    <row r="35" spans="1:12" x14ac:dyDescent="0.2">
      <c r="A35" s="315" t="str">
        <f t="shared" si="2"/>
        <v>SAKALA KESKUS - noorsootöö</v>
      </c>
      <c r="B35" s="321" t="str">
        <f t="shared" si="4"/>
        <v>55</v>
      </c>
      <c r="C35" s="321" t="str">
        <f t="shared" si="5"/>
        <v>5500</v>
      </c>
      <c r="D35" s="333" t="s">
        <v>398</v>
      </c>
      <c r="E35" s="334" t="s">
        <v>399</v>
      </c>
      <c r="F35" s="324">
        <v>914.67</v>
      </c>
      <c r="G35" s="324">
        <v>8.99</v>
      </c>
      <c r="H35" s="324">
        <v>600</v>
      </c>
      <c r="I35" s="324">
        <v>602.99999999999989</v>
      </c>
      <c r="J35" s="324"/>
      <c r="K35" s="324">
        <f t="shared" si="9"/>
        <v>602.99999999999989</v>
      </c>
      <c r="L35" s="335"/>
    </row>
    <row r="36" spans="1:12" x14ac:dyDescent="0.2">
      <c r="A36" s="315" t="str">
        <f t="shared" si="2"/>
        <v>SAKALA KESKUS - noorsootöö</v>
      </c>
      <c r="B36" s="321" t="str">
        <f t="shared" si="4"/>
        <v>55</v>
      </c>
      <c r="C36" s="321" t="str">
        <f t="shared" si="5"/>
        <v>5500</v>
      </c>
      <c r="D36" s="333" t="s">
        <v>400</v>
      </c>
      <c r="E36" s="334" t="s">
        <v>401</v>
      </c>
      <c r="F36" s="324">
        <v>21.93</v>
      </c>
      <c r="G36" s="324">
        <v>0</v>
      </c>
      <c r="H36" s="324">
        <v>40</v>
      </c>
      <c r="I36" s="324">
        <v>40.199999999999996</v>
      </c>
      <c r="J36" s="324"/>
      <c r="K36" s="324">
        <f t="shared" si="9"/>
        <v>40.199999999999996</v>
      </c>
      <c r="L36" s="335"/>
    </row>
    <row r="37" spans="1:12" x14ac:dyDescent="0.2">
      <c r="A37" s="315" t="str">
        <f t="shared" si="2"/>
        <v>SAKALA KESKUS - noorsootöö</v>
      </c>
      <c r="B37" s="321" t="str">
        <f t="shared" si="4"/>
        <v>55</v>
      </c>
      <c r="C37" s="321" t="str">
        <f t="shared" si="5"/>
        <v>5500</v>
      </c>
      <c r="D37" s="333" t="s">
        <v>402</v>
      </c>
      <c r="E37" s="334" t="s">
        <v>403</v>
      </c>
      <c r="F37" s="324">
        <v>0</v>
      </c>
      <c r="G37" s="324">
        <v>0</v>
      </c>
      <c r="H37" s="324">
        <v>0</v>
      </c>
      <c r="I37" s="324">
        <v>0</v>
      </c>
      <c r="J37" s="324"/>
      <c r="K37" s="324">
        <f t="shared" si="9"/>
        <v>0</v>
      </c>
      <c r="L37" s="335"/>
    </row>
    <row r="38" spans="1:12" x14ac:dyDescent="0.2">
      <c r="A38" s="315" t="str">
        <f t="shared" si="2"/>
        <v>SAKALA KESKUS - noorsootöö</v>
      </c>
      <c r="B38" s="321" t="str">
        <f t="shared" si="4"/>
        <v>55</v>
      </c>
      <c r="C38" s="321" t="str">
        <f t="shared" si="5"/>
        <v>5500</v>
      </c>
      <c r="D38" s="333" t="s">
        <v>404</v>
      </c>
      <c r="E38" s="334" t="s">
        <v>405</v>
      </c>
      <c r="F38" s="324">
        <v>19.350000000000001</v>
      </c>
      <c r="G38" s="324">
        <v>0</v>
      </c>
      <c r="H38" s="324">
        <v>100</v>
      </c>
      <c r="I38" s="324">
        <v>100.49999999999999</v>
      </c>
      <c r="J38" s="324"/>
      <c r="K38" s="324">
        <f t="shared" si="9"/>
        <v>100.49999999999999</v>
      </c>
      <c r="L38" s="335"/>
    </row>
    <row r="39" spans="1:12" x14ac:dyDescent="0.2">
      <c r="A39" s="315" t="str">
        <f t="shared" si="2"/>
        <v>SAKALA KESKUS - noorsootöö</v>
      </c>
      <c r="B39" s="321" t="str">
        <f t="shared" si="4"/>
        <v>55</v>
      </c>
      <c r="C39" s="321" t="str">
        <f t="shared" si="5"/>
        <v>5500</v>
      </c>
      <c r="D39" s="333" t="s">
        <v>406</v>
      </c>
      <c r="E39" s="334" t="s">
        <v>846</v>
      </c>
      <c r="F39" s="324">
        <v>58.8</v>
      </c>
      <c r="G39" s="324">
        <v>0</v>
      </c>
      <c r="H39" s="324">
        <v>50</v>
      </c>
      <c r="I39" s="324">
        <v>50.249999999999993</v>
      </c>
      <c r="J39" s="324"/>
      <c r="K39" s="324">
        <f t="shared" si="9"/>
        <v>50.249999999999993</v>
      </c>
      <c r="L39" s="335"/>
    </row>
    <row r="40" spans="1:12" x14ac:dyDescent="0.2">
      <c r="A40" s="315" t="str">
        <f t="shared" si="2"/>
        <v>SAKALA KESKUS - noorsootöö</v>
      </c>
      <c r="B40" s="321" t="str">
        <f t="shared" si="4"/>
        <v>55</v>
      </c>
      <c r="C40" s="321" t="str">
        <f t="shared" si="5"/>
        <v>5500</v>
      </c>
      <c r="D40" s="333" t="s">
        <v>408</v>
      </c>
      <c r="E40" s="334" t="s">
        <v>409</v>
      </c>
      <c r="F40" s="324">
        <v>252.76</v>
      </c>
      <c r="G40" s="324">
        <v>5.5</v>
      </c>
      <c r="H40" s="324">
        <v>100</v>
      </c>
      <c r="I40" s="324">
        <v>100.49999999999999</v>
      </c>
      <c r="J40" s="324"/>
      <c r="K40" s="324">
        <f t="shared" si="9"/>
        <v>100.49999999999999</v>
      </c>
      <c r="L40" s="335"/>
    </row>
    <row r="41" spans="1:12" x14ac:dyDescent="0.2">
      <c r="A41" s="315" t="str">
        <f t="shared" si="2"/>
        <v>SAKALA KESKUS - noorsootöö</v>
      </c>
      <c r="B41" s="321"/>
      <c r="C41" s="321"/>
      <c r="D41" s="329" t="s">
        <v>854</v>
      </c>
      <c r="E41" s="330" t="s">
        <v>411</v>
      </c>
      <c r="F41" s="337">
        <f t="shared" ref="F41:J41" si="18">SUM(F42:F43)</f>
        <v>0</v>
      </c>
      <c r="G41" s="337">
        <v>0</v>
      </c>
      <c r="H41" s="337">
        <f>SUM(H42:H43)</f>
        <v>600</v>
      </c>
      <c r="I41" s="337">
        <f>SUM(I42:I43)</f>
        <v>602.99999999999989</v>
      </c>
      <c r="J41" s="337">
        <f t="shared" si="18"/>
        <v>0</v>
      </c>
      <c r="K41" s="337">
        <f t="shared" si="9"/>
        <v>602.99999999999989</v>
      </c>
      <c r="L41" s="332"/>
    </row>
    <row r="42" spans="1:12" x14ac:dyDescent="0.2">
      <c r="A42" s="315" t="str">
        <f t="shared" si="2"/>
        <v>SAKALA KESKUS - noorsootöö</v>
      </c>
      <c r="B42" s="321" t="str">
        <f t="shared" si="4"/>
        <v>55</v>
      </c>
      <c r="C42" s="321" t="str">
        <f t="shared" si="5"/>
        <v>5503</v>
      </c>
      <c r="D42" s="333" t="s">
        <v>412</v>
      </c>
      <c r="E42" s="334" t="s">
        <v>413</v>
      </c>
      <c r="F42" s="324">
        <v>0</v>
      </c>
      <c r="G42" s="324">
        <v>0</v>
      </c>
      <c r="H42" s="324">
        <v>100</v>
      </c>
      <c r="I42" s="324">
        <v>100.49999999999999</v>
      </c>
      <c r="J42" s="324"/>
      <c r="K42" s="324">
        <f t="shared" si="9"/>
        <v>100.49999999999999</v>
      </c>
      <c r="L42" s="335"/>
    </row>
    <row r="43" spans="1:12" x14ac:dyDescent="0.2">
      <c r="A43" s="315" t="str">
        <f t="shared" si="2"/>
        <v>SAKALA KESKUS - noorsootöö</v>
      </c>
      <c r="B43" s="321" t="str">
        <f t="shared" si="4"/>
        <v>55</v>
      </c>
      <c r="C43" s="321" t="str">
        <f t="shared" si="5"/>
        <v>5503</v>
      </c>
      <c r="D43" s="333" t="s">
        <v>414</v>
      </c>
      <c r="E43" s="334" t="s">
        <v>415</v>
      </c>
      <c r="F43" s="324">
        <v>0</v>
      </c>
      <c r="G43" s="324">
        <v>0</v>
      </c>
      <c r="H43" s="324">
        <v>500</v>
      </c>
      <c r="I43" s="324">
        <v>502.49999999999994</v>
      </c>
      <c r="J43" s="324"/>
      <c r="K43" s="324">
        <f t="shared" si="9"/>
        <v>502.49999999999994</v>
      </c>
      <c r="L43" s="335"/>
    </row>
    <row r="44" spans="1:12" x14ac:dyDescent="0.2">
      <c r="A44" s="315" t="str">
        <f t="shared" si="2"/>
        <v>SAKALA KESKUS - noorsootöö</v>
      </c>
      <c r="B44" s="321"/>
      <c r="C44" s="321"/>
      <c r="D44" s="329" t="s">
        <v>855</v>
      </c>
      <c r="E44" s="330" t="s">
        <v>417</v>
      </c>
      <c r="F44" s="337">
        <f t="shared" ref="F44:J44" si="19">SUM(F45:F47)</f>
        <v>0</v>
      </c>
      <c r="G44" s="337">
        <f t="shared" si="19"/>
        <v>0</v>
      </c>
      <c r="H44" s="337">
        <f t="shared" si="19"/>
        <v>300</v>
      </c>
      <c r="I44" s="337">
        <f t="shared" si="19"/>
        <v>301.49999999999994</v>
      </c>
      <c r="J44" s="337">
        <f t="shared" si="19"/>
        <v>0</v>
      </c>
      <c r="K44" s="337">
        <f t="shared" si="9"/>
        <v>301.49999999999994</v>
      </c>
      <c r="L44" s="332"/>
    </row>
    <row r="45" spans="1:12" x14ac:dyDescent="0.2">
      <c r="A45" s="315" t="str">
        <f t="shared" si="2"/>
        <v>SAKALA KESKUS - noorsootöö</v>
      </c>
      <c r="B45" s="321" t="str">
        <f t="shared" si="4"/>
        <v>55</v>
      </c>
      <c r="C45" s="321" t="str">
        <f t="shared" si="5"/>
        <v>5504</v>
      </c>
      <c r="D45" s="333" t="s">
        <v>418</v>
      </c>
      <c r="E45" s="334" t="s">
        <v>419</v>
      </c>
      <c r="F45" s="324">
        <v>0</v>
      </c>
      <c r="G45" s="324">
        <v>0</v>
      </c>
      <c r="H45" s="324">
        <v>300</v>
      </c>
      <c r="I45" s="324">
        <v>301.49999999999994</v>
      </c>
      <c r="J45" s="324"/>
      <c r="K45" s="324">
        <f t="shared" si="9"/>
        <v>301.49999999999994</v>
      </c>
      <c r="L45" s="335"/>
    </row>
    <row r="46" spans="1:12" x14ac:dyDescent="0.2">
      <c r="A46" s="315" t="str">
        <f t="shared" si="2"/>
        <v>SAKALA KESKUS - noorsootöö</v>
      </c>
      <c r="B46" s="321" t="str">
        <f t="shared" si="4"/>
        <v>55</v>
      </c>
      <c r="C46" s="321" t="str">
        <f t="shared" si="5"/>
        <v>5504</v>
      </c>
      <c r="D46" s="333" t="s">
        <v>420</v>
      </c>
      <c r="E46" s="334" t="s">
        <v>421</v>
      </c>
      <c r="F46" s="324">
        <v>0</v>
      </c>
      <c r="G46" s="324">
        <v>0</v>
      </c>
      <c r="H46" s="324">
        <v>0</v>
      </c>
      <c r="I46" s="324">
        <v>0</v>
      </c>
      <c r="J46" s="324"/>
      <c r="K46" s="324">
        <f t="shared" si="9"/>
        <v>0</v>
      </c>
      <c r="L46" s="335"/>
    </row>
    <row r="47" spans="1:12" x14ac:dyDescent="0.2">
      <c r="A47" s="315" t="str">
        <f t="shared" si="2"/>
        <v>SAKALA KESKUS - noorsootöö</v>
      </c>
      <c r="B47" s="321" t="str">
        <f t="shared" si="4"/>
        <v>55</v>
      </c>
      <c r="C47" s="321" t="str">
        <f t="shared" si="5"/>
        <v>5504</v>
      </c>
      <c r="D47" s="333" t="s">
        <v>422</v>
      </c>
      <c r="E47" s="334" t="s">
        <v>423</v>
      </c>
      <c r="F47" s="324">
        <v>0</v>
      </c>
      <c r="G47" s="324">
        <v>0</v>
      </c>
      <c r="H47" s="324">
        <v>0</v>
      </c>
      <c r="I47" s="324">
        <v>0</v>
      </c>
      <c r="J47" s="324"/>
      <c r="K47" s="324">
        <f t="shared" si="9"/>
        <v>0</v>
      </c>
      <c r="L47" s="335"/>
    </row>
    <row r="48" spans="1:12" x14ac:dyDescent="0.2">
      <c r="A48" s="315" t="str">
        <f t="shared" si="2"/>
        <v>SAKALA KESKUS - noorsootöö</v>
      </c>
      <c r="B48" s="321"/>
      <c r="C48" s="321"/>
      <c r="D48" s="329" t="s">
        <v>856</v>
      </c>
      <c r="E48" s="330" t="s">
        <v>425</v>
      </c>
      <c r="F48" s="337">
        <f>SUM(F49:F58)</f>
        <v>9188.3829999999998</v>
      </c>
      <c r="G48" s="337">
        <f t="shared" ref="G48:I48" si="20">SUM(G49:G58)</f>
        <v>12591.64</v>
      </c>
      <c r="H48" s="337">
        <f t="shared" si="20"/>
        <v>3806</v>
      </c>
      <c r="I48" s="337">
        <f t="shared" si="20"/>
        <v>3817</v>
      </c>
      <c r="J48" s="337">
        <f>SUM(J50:J58)</f>
        <v>0</v>
      </c>
      <c r="K48" s="337">
        <f t="shared" si="9"/>
        <v>3817</v>
      </c>
      <c r="L48" s="332"/>
    </row>
    <row r="49" spans="1:12" x14ac:dyDescent="0.2">
      <c r="A49" s="315" t="str">
        <f t="shared" si="2"/>
        <v>SAKALA KESKUS - noorsootöö</v>
      </c>
      <c r="B49" s="321" t="str">
        <f t="shared" si="4"/>
        <v>55</v>
      </c>
      <c r="C49" s="321" t="str">
        <f t="shared" si="5"/>
        <v>5511</v>
      </c>
      <c r="D49" s="338" t="s">
        <v>253</v>
      </c>
      <c r="E49" s="339" t="s">
        <v>254</v>
      </c>
      <c r="F49" s="324">
        <v>635.46</v>
      </c>
      <c r="G49" s="324">
        <v>0</v>
      </c>
      <c r="H49" s="324">
        <v>0</v>
      </c>
      <c r="I49" s="324">
        <v>0</v>
      </c>
      <c r="J49" s="324"/>
      <c r="K49" s="324">
        <f t="shared" si="9"/>
        <v>0</v>
      </c>
      <c r="L49" s="340"/>
    </row>
    <row r="50" spans="1:12" x14ac:dyDescent="0.2">
      <c r="A50" s="315" t="str">
        <f t="shared" si="2"/>
        <v>SAKALA KESKUS - noorsootöö</v>
      </c>
      <c r="B50" s="321" t="str">
        <f t="shared" si="4"/>
        <v>55</v>
      </c>
      <c r="C50" s="321" t="str">
        <f t="shared" si="5"/>
        <v>5511</v>
      </c>
      <c r="D50" s="333" t="s">
        <v>426</v>
      </c>
      <c r="E50" s="334" t="s">
        <v>427</v>
      </c>
      <c r="F50" s="324">
        <v>1989.36</v>
      </c>
      <c r="G50" s="324">
        <v>6861.14</v>
      </c>
      <c r="H50" s="324">
        <v>900</v>
      </c>
      <c r="I50" s="324">
        <v>900</v>
      </c>
      <c r="J50" s="324"/>
      <c r="K50" s="324">
        <f t="shared" si="9"/>
        <v>900</v>
      </c>
      <c r="L50" s="335"/>
    </row>
    <row r="51" spans="1:12" x14ac:dyDescent="0.2">
      <c r="A51" s="315" t="str">
        <f t="shared" si="2"/>
        <v>SAKALA KESKUS - noorsootöö</v>
      </c>
      <c r="B51" s="321" t="str">
        <f t="shared" si="4"/>
        <v>55</v>
      </c>
      <c r="C51" s="321" t="str">
        <f t="shared" si="5"/>
        <v>5511</v>
      </c>
      <c r="D51" s="333" t="s">
        <v>428</v>
      </c>
      <c r="E51" s="334" t="s">
        <v>2</v>
      </c>
      <c r="F51" s="324">
        <v>2822.71</v>
      </c>
      <c r="G51" s="324">
        <v>2910.24</v>
      </c>
      <c r="H51" s="324">
        <v>500</v>
      </c>
      <c r="I51" s="324">
        <v>515</v>
      </c>
      <c r="J51" s="324"/>
      <c r="K51" s="324">
        <f t="shared" si="9"/>
        <v>515</v>
      </c>
      <c r="L51" s="335"/>
    </row>
    <row r="52" spans="1:12" x14ac:dyDescent="0.2">
      <c r="A52" s="315" t="str">
        <f t="shared" si="2"/>
        <v>SAKALA KESKUS - noorsootöö</v>
      </c>
      <c r="B52" s="321" t="str">
        <f t="shared" si="4"/>
        <v>55</v>
      </c>
      <c r="C52" s="321" t="str">
        <f t="shared" si="5"/>
        <v>5511</v>
      </c>
      <c r="D52" s="333" t="s">
        <v>3</v>
      </c>
      <c r="E52" s="334" t="s">
        <v>4</v>
      </c>
      <c r="F52" s="324">
        <v>240.99</v>
      </c>
      <c r="G52" s="324">
        <v>786.14</v>
      </c>
      <c r="H52" s="324">
        <v>106</v>
      </c>
      <c r="I52" s="324">
        <v>100.49999999999999</v>
      </c>
      <c r="J52" s="324"/>
      <c r="K52" s="324">
        <f t="shared" si="9"/>
        <v>100.49999999999999</v>
      </c>
      <c r="L52" s="335"/>
    </row>
    <row r="53" spans="1:12" x14ac:dyDescent="0.2">
      <c r="A53" s="315" t="str">
        <f t="shared" si="2"/>
        <v>SAKALA KESKUS - noorsootöö</v>
      </c>
      <c r="B53" s="321" t="str">
        <f t="shared" si="4"/>
        <v>55</v>
      </c>
      <c r="C53" s="321" t="str">
        <f t="shared" si="5"/>
        <v>5511</v>
      </c>
      <c r="D53" s="333" t="s">
        <v>5</v>
      </c>
      <c r="E53" s="334" t="s">
        <v>6</v>
      </c>
      <c r="F53" s="324">
        <v>2255.1</v>
      </c>
      <c r="G53" s="324">
        <v>489.63</v>
      </c>
      <c r="H53" s="324">
        <v>0</v>
      </c>
      <c r="I53" s="324">
        <v>0</v>
      </c>
      <c r="J53" s="324"/>
      <c r="K53" s="324">
        <f t="shared" si="9"/>
        <v>0</v>
      </c>
      <c r="L53" s="335"/>
    </row>
    <row r="54" spans="1:12" x14ac:dyDescent="0.2">
      <c r="A54" s="315" t="str">
        <f t="shared" si="2"/>
        <v>SAKALA KESKUS - noorsootöö</v>
      </c>
      <c r="B54" s="321" t="str">
        <f t="shared" si="4"/>
        <v>55</v>
      </c>
      <c r="C54" s="321" t="str">
        <f t="shared" si="5"/>
        <v>5511</v>
      </c>
      <c r="D54" s="333" t="s">
        <v>7</v>
      </c>
      <c r="E54" s="334" t="s">
        <v>8</v>
      </c>
      <c r="F54" s="324">
        <v>671.21299999999997</v>
      </c>
      <c r="G54" s="324">
        <v>1134.3399999999999</v>
      </c>
      <c r="H54" s="324">
        <v>2000</v>
      </c>
      <c r="I54" s="324">
        <v>2000</v>
      </c>
      <c r="J54" s="324"/>
      <c r="K54" s="324">
        <f t="shared" si="9"/>
        <v>2000</v>
      </c>
      <c r="L54" s="335"/>
    </row>
    <row r="55" spans="1:12" x14ac:dyDescent="0.2">
      <c r="A55" s="315" t="str">
        <f t="shared" si="2"/>
        <v>SAKALA KESKUS - noorsootöö</v>
      </c>
      <c r="B55" s="321" t="str">
        <f t="shared" si="4"/>
        <v>55</v>
      </c>
      <c r="C55" s="321" t="str">
        <f t="shared" si="5"/>
        <v>5511</v>
      </c>
      <c r="D55" s="333" t="s">
        <v>9</v>
      </c>
      <c r="E55" s="334" t="s">
        <v>10</v>
      </c>
      <c r="F55" s="324">
        <v>469.86</v>
      </c>
      <c r="G55" s="324">
        <v>353.8</v>
      </c>
      <c r="H55" s="324">
        <v>100</v>
      </c>
      <c r="I55" s="324">
        <v>100.49999999999999</v>
      </c>
      <c r="J55" s="324"/>
      <c r="K55" s="324">
        <f t="shared" si="9"/>
        <v>100.49999999999999</v>
      </c>
      <c r="L55" s="335"/>
    </row>
    <row r="56" spans="1:12" x14ac:dyDescent="0.2">
      <c r="A56" s="315" t="str">
        <f t="shared" si="2"/>
        <v>SAKALA KESKUS - noorsootöö</v>
      </c>
      <c r="B56" s="321" t="str">
        <f t="shared" si="4"/>
        <v>55</v>
      </c>
      <c r="C56" s="321" t="str">
        <f t="shared" si="5"/>
        <v>5511</v>
      </c>
      <c r="D56" s="333" t="s">
        <v>11</v>
      </c>
      <c r="E56" s="334" t="s">
        <v>12</v>
      </c>
      <c r="F56" s="324">
        <v>0</v>
      </c>
      <c r="G56" s="324">
        <v>0</v>
      </c>
      <c r="H56" s="324">
        <v>0</v>
      </c>
      <c r="I56" s="324">
        <v>0</v>
      </c>
      <c r="J56" s="324"/>
      <c r="K56" s="324">
        <f t="shared" si="9"/>
        <v>0</v>
      </c>
      <c r="L56" s="335"/>
    </row>
    <row r="57" spans="1:12" x14ac:dyDescent="0.2">
      <c r="A57" s="315" t="str">
        <f t="shared" si="2"/>
        <v>SAKALA KESKUS - noorsootöö</v>
      </c>
      <c r="B57" s="321" t="str">
        <f t="shared" si="4"/>
        <v>55</v>
      </c>
      <c r="C57" s="321" t="str">
        <f t="shared" si="5"/>
        <v>5511</v>
      </c>
      <c r="D57" s="333" t="s">
        <v>13</v>
      </c>
      <c r="E57" s="334" t="s">
        <v>14</v>
      </c>
      <c r="F57" s="324">
        <v>0</v>
      </c>
      <c r="G57" s="324">
        <v>0</v>
      </c>
      <c r="H57" s="324">
        <v>0</v>
      </c>
      <c r="I57" s="324">
        <v>0</v>
      </c>
      <c r="J57" s="324"/>
      <c r="K57" s="324">
        <f t="shared" si="9"/>
        <v>0</v>
      </c>
      <c r="L57" s="335"/>
    </row>
    <row r="58" spans="1:12" x14ac:dyDescent="0.2">
      <c r="A58" s="315" t="str">
        <f t="shared" si="2"/>
        <v>SAKALA KESKUS - noorsootöö</v>
      </c>
      <c r="B58" s="321" t="str">
        <f t="shared" si="4"/>
        <v>55</v>
      </c>
      <c r="C58" s="321" t="str">
        <f t="shared" si="5"/>
        <v>5511</v>
      </c>
      <c r="D58" s="333" t="s">
        <v>15</v>
      </c>
      <c r="E58" s="334" t="s">
        <v>16</v>
      </c>
      <c r="F58" s="324">
        <v>103.69</v>
      </c>
      <c r="G58" s="324">
        <v>56.35</v>
      </c>
      <c r="H58" s="324">
        <v>200</v>
      </c>
      <c r="I58" s="324">
        <v>200.99999999999997</v>
      </c>
      <c r="J58" s="324"/>
      <c r="K58" s="324">
        <f t="shared" si="9"/>
        <v>200.99999999999997</v>
      </c>
      <c r="L58" s="335"/>
    </row>
    <row r="59" spans="1:12" x14ac:dyDescent="0.2">
      <c r="A59" s="315" t="str">
        <f t="shared" si="2"/>
        <v>SAKALA KESKUS - noorsootöö</v>
      </c>
      <c r="B59" s="321"/>
      <c r="C59" s="321"/>
      <c r="D59" s="329" t="s">
        <v>857</v>
      </c>
      <c r="E59" s="330" t="s">
        <v>18</v>
      </c>
      <c r="F59" s="337">
        <f>SUM(F60:F64)</f>
        <v>0</v>
      </c>
      <c r="G59" s="337">
        <f t="shared" ref="G59:I59" si="21">SUM(G60:G64)</f>
        <v>0</v>
      </c>
      <c r="H59" s="337">
        <f t="shared" si="21"/>
        <v>0</v>
      </c>
      <c r="I59" s="337">
        <f t="shared" si="21"/>
        <v>0</v>
      </c>
      <c r="J59" s="337">
        <f t="shared" ref="J59" si="22">SUM(J61:J64)</f>
        <v>0</v>
      </c>
      <c r="K59" s="337">
        <f t="shared" si="9"/>
        <v>0</v>
      </c>
      <c r="L59" s="332"/>
    </row>
    <row r="60" spans="1:12" x14ac:dyDescent="0.2">
      <c r="A60" s="315"/>
      <c r="B60" s="321"/>
      <c r="C60" s="321"/>
      <c r="D60" s="333" t="s">
        <v>1629</v>
      </c>
      <c r="E60" s="334" t="s">
        <v>427</v>
      </c>
      <c r="F60" s="324">
        <v>0</v>
      </c>
      <c r="G60" s="324">
        <v>0</v>
      </c>
      <c r="H60" s="324">
        <v>0</v>
      </c>
      <c r="I60" s="324">
        <v>0</v>
      </c>
      <c r="J60" s="324"/>
      <c r="K60" s="324">
        <f t="shared" si="9"/>
        <v>0</v>
      </c>
      <c r="L60" s="335"/>
    </row>
    <row r="61" spans="1:12" x14ac:dyDescent="0.2">
      <c r="A61" s="315" t="str">
        <f t="shared" si="2"/>
        <v>SAKALA KESKUS - noorsootöö</v>
      </c>
      <c r="B61" s="321" t="str">
        <f t="shared" si="4"/>
        <v>55</v>
      </c>
      <c r="C61" s="321" t="str">
        <f t="shared" si="5"/>
        <v>5512</v>
      </c>
      <c r="D61" s="333" t="s">
        <v>19</v>
      </c>
      <c r="E61" s="334" t="s">
        <v>6</v>
      </c>
      <c r="F61" s="324">
        <v>0</v>
      </c>
      <c r="G61" s="324">
        <v>0</v>
      </c>
      <c r="H61" s="324">
        <v>0</v>
      </c>
      <c r="I61" s="324">
        <v>0</v>
      </c>
      <c r="J61" s="324"/>
      <c r="K61" s="324">
        <f t="shared" si="9"/>
        <v>0</v>
      </c>
      <c r="L61" s="335"/>
    </row>
    <row r="62" spans="1:12" x14ac:dyDescent="0.2">
      <c r="A62" s="315" t="str">
        <f t="shared" si="2"/>
        <v>SAKALA KESKUS - noorsootöö</v>
      </c>
      <c r="B62" s="321" t="str">
        <f t="shared" si="4"/>
        <v>55</v>
      </c>
      <c r="C62" s="321" t="str">
        <f t="shared" si="5"/>
        <v>5512</v>
      </c>
      <c r="D62" s="333" t="s">
        <v>20</v>
      </c>
      <c r="E62" s="334" t="s">
        <v>8</v>
      </c>
      <c r="F62" s="324">
        <v>0</v>
      </c>
      <c r="G62" s="324">
        <v>0</v>
      </c>
      <c r="H62" s="324">
        <v>0</v>
      </c>
      <c r="I62" s="324">
        <v>0</v>
      </c>
      <c r="J62" s="324"/>
      <c r="K62" s="324">
        <f t="shared" si="9"/>
        <v>0</v>
      </c>
      <c r="L62" s="335"/>
    </row>
    <row r="63" spans="1:12" x14ac:dyDescent="0.2">
      <c r="A63" s="315" t="str">
        <f t="shared" si="2"/>
        <v>SAKALA KESKUS - noorsootöö</v>
      </c>
      <c r="B63" s="321" t="str">
        <f t="shared" si="4"/>
        <v>55</v>
      </c>
      <c r="C63" s="321" t="str">
        <f t="shared" si="5"/>
        <v>5512</v>
      </c>
      <c r="D63" s="333" t="s">
        <v>21</v>
      </c>
      <c r="E63" s="334" t="s">
        <v>10</v>
      </c>
      <c r="F63" s="324">
        <v>0</v>
      </c>
      <c r="G63" s="324">
        <v>0</v>
      </c>
      <c r="H63" s="324">
        <v>0</v>
      </c>
      <c r="I63" s="324">
        <v>0</v>
      </c>
      <c r="J63" s="324"/>
      <c r="K63" s="324">
        <f t="shared" si="9"/>
        <v>0</v>
      </c>
      <c r="L63" s="335"/>
    </row>
    <row r="64" spans="1:12" x14ac:dyDescent="0.2">
      <c r="A64" s="315" t="str">
        <f t="shared" si="2"/>
        <v>SAKALA KESKUS - noorsootöö</v>
      </c>
      <c r="B64" s="321" t="str">
        <f t="shared" si="4"/>
        <v>55</v>
      </c>
      <c r="C64" s="321" t="str">
        <f t="shared" si="5"/>
        <v>5512</v>
      </c>
      <c r="D64" s="333" t="s">
        <v>22</v>
      </c>
      <c r="E64" s="334" t="s">
        <v>16</v>
      </c>
      <c r="F64" s="324">
        <v>0</v>
      </c>
      <c r="G64" s="324">
        <v>0</v>
      </c>
      <c r="H64" s="324">
        <v>0</v>
      </c>
      <c r="I64" s="324">
        <v>0</v>
      </c>
      <c r="J64" s="324"/>
      <c r="K64" s="324">
        <f t="shared" si="9"/>
        <v>0</v>
      </c>
      <c r="L64" s="335"/>
    </row>
    <row r="65" spans="1:12" x14ac:dyDescent="0.2">
      <c r="A65" s="315" t="str">
        <f t="shared" si="2"/>
        <v>SAKALA KESKUS - noorsootöö</v>
      </c>
      <c r="B65" s="321"/>
      <c r="C65" s="321"/>
      <c r="D65" s="329" t="s">
        <v>858</v>
      </c>
      <c r="E65" s="330" t="s">
        <v>24</v>
      </c>
      <c r="F65" s="337">
        <f t="shared" ref="F65:J65" si="23">SUM(F66:F71)</f>
        <v>13480.98</v>
      </c>
      <c r="G65" s="337">
        <f t="shared" si="23"/>
        <v>50</v>
      </c>
      <c r="H65" s="337">
        <f t="shared" si="23"/>
        <v>600</v>
      </c>
      <c r="I65" s="337">
        <f t="shared" si="23"/>
        <v>602.99999999999989</v>
      </c>
      <c r="J65" s="337">
        <f t="shared" si="23"/>
        <v>0</v>
      </c>
      <c r="K65" s="337">
        <f t="shared" si="9"/>
        <v>602.99999999999989</v>
      </c>
      <c r="L65" s="332"/>
    </row>
    <row r="66" spans="1:12" x14ac:dyDescent="0.2">
      <c r="A66" s="315" t="str">
        <f t="shared" si="2"/>
        <v>SAKALA KESKUS - noorsootöö</v>
      </c>
      <c r="B66" s="321" t="str">
        <f t="shared" si="4"/>
        <v>55</v>
      </c>
      <c r="C66" s="321" t="str">
        <f t="shared" si="5"/>
        <v>5513</v>
      </c>
      <c r="D66" s="333" t="s">
        <v>25</v>
      </c>
      <c r="E66" s="334" t="s">
        <v>26</v>
      </c>
      <c r="F66" s="324">
        <v>3164.5899999999997</v>
      </c>
      <c r="G66" s="324">
        <v>0</v>
      </c>
      <c r="H66" s="324">
        <v>500</v>
      </c>
      <c r="I66" s="324">
        <v>502.49999999999994</v>
      </c>
      <c r="J66" s="324"/>
      <c r="K66" s="324">
        <f t="shared" si="9"/>
        <v>502.49999999999994</v>
      </c>
      <c r="L66" s="335"/>
    </row>
    <row r="67" spans="1:12" x14ac:dyDescent="0.2">
      <c r="A67" s="315" t="str">
        <f t="shared" si="2"/>
        <v>SAKALA KESKUS - noorsootöö</v>
      </c>
      <c r="B67" s="321" t="str">
        <f t="shared" si="4"/>
        <v>55</v>
      </c>
      <c r="C67" s="321" t="str">
        <f t="shared" si="5"/>
        <v>5513</v>
      </c>
      <c r="D67" s="333" t="s">
        <v>27</v>
      </c>
      <c r="E67" s="334" t="s">
        <v>28</v>
      </c>
      <c r="F67" s="324">
        <v>1234.3599999999999</v>
      </c>
      <c r="G67" s="324">
        <v>0</v>
      </c>
      <c r="H67" s="324">
        <v>0</v>
      </c>
      <c r="I67" s="324">
        <v>0</v>
      </c>
      <c r="J67" s="324"/>
      <c r="K67" s="324">
        <f t="shared" si="9"/>
        <v>0</v>
      </c>
      <c r="L67" s="335"/>
    </row>
    <row r="68" spans="1:12" x14ac:dyDescent="0.2">
      <c r="A68" s="315" t="str">
        <f t="shared" si="2"/>
        <v>SAKALA KESKUS - noorsootöö</v>
      </c>
      <c r="B68" s="321" t="str">
        <f t="shared" si="4"/>
        <v>55</v>
      </c>
      <c r="C68" s="321" t="str">
        <f t="shared" si="5"/>
        <v>5513</v>
      </c>
      <c r="D68" s="333" t="s">
        <v>29</v>
      </c>
      <c r="E68" s="334" t="s">
        <v>12</v>
      </c>
      <c r="F68" s="324">
        <v>397.62</v>
      </c>
      <c r="G68" s="324">
        <v>0</v>
      </c>
      <c r="H68" s="324">
        <v>0</v>
      </c>
      <c r="I68" s="324">
        <v>0</v>
      </c>
      <c r="J68" s="324"/>
      <c r="K68" s="324">
        <f t="shared" si="9"/>
        <v>0</v>
      </c>
      <c r="L68" s="335"/>
    </row>
    <row r="69" spans="1:12" x14ac:dyDescent="0.2">
      <c r="A69" s="315" t="str">
        <f t="shared" si="2"/>
        <v>SAKALA KESKUS - noorsootöö</v>
      </c>
      <c r="B69" s="321" t="str">
        <f t="shared" si="4"/>
        <v>55</v>
      </c>
      <c r="C69" s="321" t="str">
        <f t="shared" si="5"/>
        <v>5513</v>
      </c>
      <c r="D69" s="333" t="s">
        <v>30</v>
      </c>
      <c r="E69" s="334" t="s">
        <v>14</v>
      </c>
      <c r="F69" s="324">
        <v>3697.92</v>
      </c>
      <c r="G69" s="324">
        <v>0</v>
      </c>
      <c r="H69" s="324">
        <v>0</v>
      </c>
      <c r="I69" s="324">
        <v>0</v>
      </c>
      <c r="J69" s="324"/>
      <c r="K69" s="324">
        <f t="shared" si="9"/>
        <v>0</v>
      </c>
      <c r="L69" s="335"/>
    </row>
    <row r="70" spans="1:12" x14ac:dyDescent="0.2">
      <c r="A70" s="315" t="str">
        <f t="shared" si="2"/>
        <v>SAKALA KESKUS - noorsootöö</v>
      </c>
      <c r="B70" s="321" t="str">
        <f t="shared" si="4"/>
        <v>55</v>
      </c>
      <c r="C70" s="321" t="str">
        <f t="shared" si="5"/>
        <v>5513</v>
      </c>
      <c r="D70" s="333" t="s">
        <v>31</v>
      </c>
      <c r="E70" s="334" t="s">
        <v>799</v>
      </c>
      <c r="F70" s="324">
        <v>404</v>
      </c>
      <c r="G70" s="324">
        <v>50</v>
      </c>
      <c r="H70" s="324">
        <v>100</v>
      </c>
      <c r="I70" s="324">
        <v>100.49999999999999</v>
      </c>
      <c r="J70" s="324"/>
      <c r="K70" s="324">
        <f t="shared" si="9"/>
        <v>100.49999999999999</v>
      </c>
      <c r="L70" s="335"/>
    </row>
    <row r="71" spans="1:12" x14ac:dyDescent="0.2">
      <c r="A71" s="315" t="str">
        <f t="shared" si="2"/>
        <v>SAKALA KESKUS - noorsootöö</v>
      </c>
      <c r="B71" s="321" t="str">
        <f t="shared" si="4"/>
        <v>55</v>
      </c>
      <c r="C71" s="321" t="str">
        <f t="shared" si="5"/>
        <v>5513</v>
      </c>
      <c r="D71" s="333" t="s">
        <v>33</v>
      </c>
      <c r="E71" s="334" t="s">
        <v>34</v>
      </c>
      <c r="F71" s="324">
        <v>4582.49</v>
      </c>
      <c r="G71" s="324">
        <v>0</v>
      </c>
      <c r="H71" s="324">
        <v>0</v>
      </c>
      <c r="I71" s="324">
        <v>0</v>
      </c>
      <c r="J71" s="324"/>
      <c r="K71" s="324">
        <f t="shared" si="9"/>
        <v>0</v>
      </c>
      <c r="L71" s="335"/>
    </row>
    <row r="72" spans="1:12" x14ac:dyDescent="0.2">
      <c r="A72" s="315" t="str">
        <f t="shared" si="2"/>
        <v>SAKALA KESKUS - noorsootöö</v>
      </c>
      <c r="B72" s="321"/>
      <c r="C72" s="321"/>
      <c r="D72" s="329" t="s">
        <v>859</v>
      </c>
      <c r="E72" s="330" t="s">
        <v>36</v>
      </c>
      <c r="F72" s="337">
        <f t="shared" ref="F72:J72" si="24">SUM(F73:F78)</f>
        <v>191.53</v>
      </c>
      <c r="G72" s="337">
        <f t="shared" si="24"/>
        <v>225.53</v>
      </c>
      <c r="H72" s="337">
        <f t="shared" si="24"/>
        <v>320</v>
      </c>
      <c r="I72" s="337">
        <f t="shared" si="24"/>
        <v>321.59999999999997</v>
      </c>
      <c r="J72" s="337">
        <f t="shared" si="24"/>
        <v>0</v>
      </c>
      <c r="K72" s="337">
        <f t="shared" si="9"/>
        <v>321.59999999999997</v>
      </c>
      <c r="L72" s="332"/>
    </row>
    <row r="73" spans="1:12" x14ac:dyDescent="0.2">
      <c r="A73" s="315" t="str">
        <f t="shared" si="2"/>
        <v>SAKALA KESKUS - noorsootöö</v>
      </c>
      <c r="B73" s="321" t="str">
        <f t="shared" si="4"/>
        <v>55</v>
      </c>
      <c r="C73" s="321" t="str">
        <f t="shared" si="5"/>
        <v>5514</v>
      </c>
      <c r="D73" s="333" t="s">
        <v>37</v>
      </c>
      <c r="E73" s="334" t="s">
        <v>38</v>
      </c>
      <c r="F73" s="324">
        <v>0</v>
      </c>
      <c r="G73" s="324">
        <v>0</v>
      </c>
      <c r="H73" s="324">
        <v>100</v>
      </c>
      <c r="I73" s="324">
        <v>100.49999999999999</v>
      </c>
      <c r="J73" s="324"/>
      <c r="K73" s="324">
        <f t="shared" si="9"/>
        <v>100.49999999999999</v>
      </c>
      <c r="L73" s="335"/>
    </row>
    <row r="74" spans="1:12" x14ac:dyDescent="0.2">
      <c r="A74" s="315" t="str">
        <f t="shared" si="2"/>
        <v>SAKALA KESKUS - noorsootöö</v>
      </c>
      <c r="B74" s="321" t="str">
        <f t="shared" si="4"/>
        <v>55</v>
      </c>
      <c r="C74" s="321" t="str">
        <f t="shared" si="5"/>
        <v>5514</v>
      </c>
      <c r="D74" s="333" t="s">
        <v>39</v>
      </c>
      <c r="E74" s="334" t="s">
        <v>40</v>
      </c>
      <c r="F74" s="324">
        <v>0</v>
      </c>
      <c r="G74" s="324">
        <v>0</v>
      </c>
      <c r="H74" s="324">
        <v>60</v>
      </c>
      <c r="I74" s="324">
        <v>60.3</v>
      </c>
      <c r="J74" s="324"/>
      <c r="K74" s="324">
        <f t="shared" si="9"/>
        <v>60.3</v>
      </c>
      <c r="L74" s="335"/>
    </row>
    <row r="75" spans="1:12" x14ac:dyDescent="0.2">
      <c r="A75" s="315" t="str">
        <f t="shared" si="2"/>
        <v>SAKALA KESKUS - noorsootöö</v>
      </c>
      <c r="B75" s="321" t="str">
        <f t="shared" si="4"/>
        <v>55</v>
      </c>
      <c r="C75" s="321" t="str">
        <f t="shared" si="5"/>
        <v>5514</v>
      </c>
      <c r="D75" s="333" t="s">
        <v>41</v>
      </c>
      <c r="E75" s="334" t="s">
        <v>42</v>
      </c>
      <c r="F75" s="324">
        <v>0</v>
      </c>
      <c r="G75" s="324">
        <v>0</v>
      </c>
      <c r="H75" s="324">
        <v>0</v>
      </c>
      <c r="I75" s="324">
        <v>0</v>
      </c>
      <c r="J75" s="324"/>
      <c r="K75" s="324">
        <f t="shared" si="9"/>
        <v>0</v>
      </c>
      <c r="L75" s="335"/>
    </row>
    <row r="76" spans="1:12" s="303" customFormat="1" x14ac:dyDescent="0.2">
      <c r="A76" s="315" t="str">
        <f t="shared" ref="A76:A152" si="25">+$E$1</f>
        <v>SAKALA KESKUS - noorsootöö</v>
      </c>
      <c r="B76" s="321" t="str">
        <f t="shared" si="4"/>
        <v>55</v>
      </c>
      <c r="C76" s="321" t="str">
        <f t="shared" si="5"/>
        <v>5514</v>
      </c>
      <c r="D76" s="341" t="s">
        <v>43</v>
      </c>
      <c r="E76" s="342" t="s">
        <v>44</v>
      </c>
      <c r="F76" s="324">
        <v>168.87</v>
      </c>
      <c r="G76" s="324">
        <v>202.87</v>
      </c>
      <c r="H76" s="324">
        <v>60</v>
      </c>
      <c r="I76" s="324">
        <v>60.3</v>
      </c>
      <c r="J76" s="324"/>
      <c r="K76" s="324">
        <f t="shared" si="9"/>
        <v>60.3</v>
      </c>
      <c r="L76" s="343"/>
    </row>
    <row r="77" spans="1:12" x14ac:dyDescent="0.2">
      <c r="A77" s="315" t="str">
        <f t="shared" si="25"/>
        <v>SAKALA KESKUS - noorsootöö</v>
      </c>
      <c r="B77" s="321" t="str">
        <f t="shared" ref="B77:B150" si="26">LEFT(D77,2)</f>
        <v>55</v>
      </c>
      <c r="C77" s="321" t="str">
        <f t="shared" ref="C77:C150" si="27">LEFT(D77,4)</f>
        <v>5514</v>
      </c>
      <c r="D77" s="333" t="s">
        <v>45</v>
      </c>
      <c r="E77" s="334" t="s">
        <v>46</v>
      </c>
      <c r="F77" s="324">
        <v>22.66</v>
      </c>
      <c r="G77" s="324">
        <v>22.66</v>
      </c>
      <c r="H77" s="324">
        <v>100</v>
      </c>
      <c r="I77" s="324">
        <v>100.49999999999999</v>
      </c>
      <c r="J77" s="324"/>
      <c r="K77" s="324">
        <f t="shared" ref="K77:K113" si="28">SUM(I77:J77)</f>
        <v>100.49999999999999</v>
      </c>
      <c r="L77" s="335"/>
    </row>
    <row r="78" spans="1:12" x14ac:dyDescent="0.2">
      <c r="A78" s="315" t="str">
        <f t="shared" si="25"/>
        <v>SAKALA KESKUS - noorsootöö</v>
      </c>
      <c r="B78" s="321" t="str">
        <f t="shared" si="26"/>
        <v>55</v>
      </c>
      <c r="C78" s="321" t="str">
        <f t="shared" si="27"/>
        <v>5514</v>
      </c>
      <c r="D78" s="333" t="s">
        <v>47</v>
      </c>
      <c r="E78" s="334" t="s">
        <v>48</v>
      </c>
      <c r="F78" s="324">
        <v>0</v>
      </c>
      <c r="G78" s="324">
        <v>0</v>
      </c>
      <c r="H78" s="324">
        <v>0</v>
      </c>
      <c r="I78" s="324">
        <v>0</v>
      </c>
      <c r="J78" s="324"/>
      <c r="K78" s="324">
        <f t="shared" si="28"/>
        <v>0</v>
      </c>
      <c r="L78" s="335"/>
    </row>
    <row r="79" spans="1:12" x14ac:dyDescent="0.2">
      <c r="A79" s="315" t="str">
        <f t="shared" si="25"/>
        <v>SAKALA KESKUS - noorsootöö</v>
      </c>
      <c r="B79" s="321"/>
      <c r="C79" s="321"/>
      <c r="D79" s="329" t="s">
        <v>860</v>
      </c>
      <c r="E79" s="330" t="s">
        <v>50</v>
      </c>
      <c r="F79" s="337">
        <f t="shared" ref="F79:J79" si="29">SUM(F80:F85)</f>
        <v>0</v>
      </c>
      <c r="G79" s="337">
        <v>40.68</v>
      </c>
      <c r="H79" s="337">
        <f>SUM(H80:H85)</f>
        <v>50</v>
      </c>
      <c r="I79" s="337">
        <f>SUM(I80:I85)</f>
        <v>50.249999999999993</v>
      </c>
      <c r="J79" s="337">
        <f t="shared" si="29"/>
        <v>0</v>
      </c>
      <c r="K79" s="337">
        <f t="shared" si="28"/>
        <v>50.249999999999993</v>
      </c>
      <c r="L79" s="332"/>
    </row>
    <row r="80" spans="1:12" x14ac:dyDescent="0.2">
      <c r="A80" s="315" t="str">
        <f t="shared" si="25"/>
        <v>SAKALA KESKUS - noorsootöö</v>
      </c>
      <c r="B80" s="321" t="str">
        <f t="shared" si="26"/>
        <v>55</v>
      </c>
      <c r="C80" s="321" t="str">
        <f t="shared" si="27"/>
        <v>5515</v>
      </c>
      <c r="D80" s="333" t="s">
        <v>51</v>
      </c>
      <c r="E80" s="334" t="s">
        <v>52</v>
      </c>
      <c r="F80" s="324">
        <v>0</v>
      </c>
      <c r="G80" s="324">
        <v>0</v>
      </c>
      <c r="H80" s="324">
        <v>0</v>
      </c>
      <c r="I80" s="324">
        <v>0</v>
      </c>
      <c r="J80" s="324"/>
      <c r="K80" s="324">
        <f t="shared" si="28"/>
        <v>0</v>
      </c>
      <c r="L80" s="335"/>
    </row>
    <row r="81" spans="1:12" x14ac:dyDescent="0.2">
      <c r="A81" s="315" t="str">
        <f t="shared" si="25"/>
        <v>SAKALA KESKUS - noorsootöö</v>
      </c>
      <c r="B81" s="321" t="str">
        <f t="shared" si="26"/>
        <v>55</v>
      </c>
      <c r="C81" s="321" t="str">
        <f t="shared" si="27"/>
        <v>5515</v>
      </c>
      <c r="D81" s="333" t="s">
        <v>53</v>
      </c>
      <c r="E81" s="334" t="s">
        <v>54</v>
      </c>
      <c r="F81" s="324">
        <v>0</v>
      </c>
      <c r="G81" s="324">
        <v>0</v>
      </c>
      <c r="H81" s="324">
        <v>0</v>
      </c>
      <c r="I81" s="324">
        <v>0</v>
      </c>
      <c r="J81" s="324"/>
      <c r="K81" s="324">
        <f t="shared" si="28"/>
        <v>0</v>
      </c>
      <c r="L81" s="335"/>
    </row>
    <row r="82" spans="1:12" x14ac:dyDescent="0.2">
      <c r="A82" s="315" t="str">
        <f t="shared" si="25"/>
        <v>SAKALA KESKUS - noorsootöö</v>
      </c>
      <c r="B82" s="321" t="str">
        <f t="shared" si="26"/>
        <v>55</v>
      </c>
      <c r="C82" s="321" t="str">
        <f t="shared" si="27"/>
        <v>5515</v>
      </c>
      <c r="D82" s="333" t="s">
        <v>70</v>
      </c>
      <c r="E82" s="334" t="s">
        <v>71</v>
      </c>
      <c r="F82" s="324">
        <v>0</v>
      </c>
      <c r="G82" s="324">
        <v>40.68</v>
      </c>
      <c r="H82" s="324">
        <v>50</v>
      </c>
      <c r="I82" s="324">
        <v>50.249999999999993</v>
      </c>
      <c r="J82" s="324"/>
      <c r="K82" s="324">
        <f t="shared" si="28"/>
        <v>50.249999999999993</v>
      </c>
      <c r="L82" s="335"/>
    </row>
    <row r="83" spans="1:12" x14ac:dyDescent="0.2">
      <c r="A83" s="315" t="str">
        <f t="shared" si="25"/>
        <v>SAKALA KESKUS - noorsootöö</v>
      </c>
      <c r="B83" s="321" t="str">
        <f t="shared" si="26"/>
        <v>55</v>
      </c>
      <c r="C83" s="321" t="str">
        <f t="shared" si="27"/>
        <v>5515</v>
      </c>
      <c r="D83" s="333" t="s">
        <v>72</v>
      </c>
      <c r="E83" s="334" t="s">
        <v>73</v>
      </c>
      <c r="F83" s="324">
        <v>0</v>
      </c>
      <c r="G83" s="324">
        <v>0</v>
      </c>
      <c r="H83" s="324">
        <v>0</v>
      </c>
      <c r="I83" s="324">
        <v>0</v>
      </c>
      <c r="J83" s="324"/>
      <c r="K83" s="324">
        <f t="shared" si="28"/>
        <v>0</v>
      </c>
      <c r="L83" s="335"/>
    </row>
    <row r="84" spans="1:12" x14ac:dyDescent="0.2">
      <c r="A84" s="315" t="str">
        <f t="shared" si="25"/>
        <v>SAKALA KESKUS - noorsootöö</v>
      </c>
      <c r="B84" s="321" t="str">
        <f t="shared" si="26"/>
        <v>55</v>
      </c>
      <c r="C84" s="321" t="str">
        <f t="shared" si="27"/>
        <v>5515</v>
      </c>
      <c r="D84" s="333" t="s">
        <v>74</v>
      </c>
      <c r="E84" s="334" t="s">
        <v>75</v>
      </c>
      <c r="F84" s="324">
        <v>0</v>
      </c>
      <c r="G84" s="324">
        <v>0</v>
      </c>
      <c r="H84" s="324">
        <v>0</v>
      </c>
      <c r="I84" s="324">
        <v>0</v>
      </c>
      <c r="J84" s="324"/>
      <c r="K84" s="324">
        <f t="shared" si="28"/>
        <v>0</v>
      </c>
      <c r="L84" s="335"/>
    </row>
    <row r="85" spans="1:12" x14ac:dyDescent="0.2">
      <c r="A85" s="315" t="str">
        <f t="shared" si="25"/>
        <v>SAKALA KESKUS - noorsootöö</v>
      </c>
      <c r="B85" s="321" t="str">
        <f t="shared" si="26"/>
        <v>55</v>
      </c>
      <c r="C85" s="321" t="str">
        <f t="shared" si="27"/>
        <v>5515</v>
      </c>
      <c r="D85" s="333" t="s">
        <v>76</v>
      </c>
      <c r="E85" s="334" t="s">
        <v>77</v>
      </c>
      <c r="F85" s="324">
        <v>0</v>
      </c>
      <c r="G85" s="324">
        <v>0</v>
      </c>
      <c r="H85" s="324">
        <v>0</v>
      </c>
      <c r="I85" s="324">
        <v>0</v>
      </c>
      <c r="J85" s="324"/>
      <c r="K85" s="324">
        <f t="shared" si="28"/>
        <v>0</v>
      </c>
      <c r="L85" s="335"/>
    </row>
    <row r="86" spans="1:12" x14ac:dyDescent="0.2">
      <c r="A86" s="315" t="str">
        <f t="shared" si="25"/>
        <v>SAKALA KESKUS - noorsootöö</v>
      </c>
      <c r="B86" s="321" t="str">
        <f t="shared" si="26"/>
        <v>55</v>
      </c>
      <c r="C86" s="321" t="str">
        <f t="shared" si="27"/>
        <v>5516</v>
      </c>
      <c r="D86" s="322" t="s">
        <v>78</v>
      </c>
      <c r="E86" s="344" t="s">
        <v>79</v>
      </c>
      <c r="F86" s="345">
        <v>0</v>
      </c>
      <c r="G86" s="324">
        <v>0</v>
      </c>
      <c r="H86" s="324">
        <v>0</v>
      </c>
      <c r="I86" s="324">
        <v>0</v>
      </c>
      <c r="J86" s="345"/>
      <c r="K86" s="324">
        <f t="shared" si="28"/>
        <v>0</v>
      </c>
      <c r="L86" s="325"/>
    </row>
    <row r="87" spans="1:12" x14ac:dyDescent="0.2">
      <c r="A87" s="315" t="str">
        <f t="shared" si="25"/>
        <v>SAKALA KESKUS - noorsootöö</v>
      </c>
      <c r="B87" s="321" t="str">
        <f t="shared" si="26"/>
        <v>55</v>
      </c>
      <c r="C87" s="321" t="str">
        <f t="shared" si="27"/>
        <v>5521</v>
      </c>
      <c r="D87" s="322" t="s">
        <v>80</v>
      </c>
      <c r="E87" s="323" t="s">
        <v>81</v>
      </c>
      <c r="F87" s="345">
        <v>0</v>
      </c>
      <c r="G87" s="324">
        <v>0</v>
      </c>
      <c r="H87" s="324">
        <v>0</v>
      </c>
      <c r="I87" s="324">
        <v>0</v>
      </c>
      <c r="J87" s="345"/>
      <c r="K87" s="324">
        <f t="shared" si="28"/>
        <v>0</v>
      </c>
      <c r="L87" s="325"/>
    </row>
    <row r="88" spans="1:12" x14ac:dyDescent="0.2">
      <c r="A88" s="315" t="str">
        <f t="shared" si="25"/>
        <v>SAKALA KESKUS - noorsootöö</v>
      </c>
      <c r="B88" s="321"/>
      <c r="C88" s="321"/>
      <c r="D88" s="329" t="s">
        <v>861</v>
      </c>
      <c r="E88" s="330" t="s">
        <v>83</v>
      </c>
      <c r="F88" s="337">
        <f t="shared" ref="F88:J88" si="30">SUM(F89:F91)</f>
        <v>44.33</v>
      </c>
      <c r="G88" s="337">
        <f t="shared" si="30"/>
        <v>85.66</v>
      </c>
      <c r="H88" s="337">
        <f t="shared" si="30"/>
        <v>350</v>
      </c>
      <c r="I88" s="337">
        <f t="shared" si="30"/>
        <v>351.74999999999994</v>
      </c>
      <c r="J88" s="337">
        <f t="shared" si="30"/>
        <v>0</v>
      </c>
      <c r="K88" s="337">
        <f t="shared" si="28"/>
        <v>351.74999999999994</v>
      </c>
      <c r="L88" s="332"/>
    </row>
    <row r="89" spans="1:12" x14ac:dyDescent="0.2">
      <c r="A89" s="315" t="str">
        <f t="shared" si="25"/>
        <v>SAKALA KESKUS - noorsootöö</v>
      </c>
      <c r="B89" s="321" t="str">
        <f t="shared" si="26"/>
        <v>55</v>
      </c>
      <c r="C89" s="321" t="str">
        <f t="shared" si="27"/>
        <v>5522</v>
      </c>
      <c r="D89" s="333" t="s">
        <v>84</v>
      </c>
      <c r="E89" s="334" t="s">
        <v>85</v>
      </c>
      <c r="F89" s="324">
        <v>44.33</v>
      </c>
      <c r="G89" s="324">
        <v>85.66</v>
      </c>
      <c r="H89" s="324">
        <v>300</v>
      </c>
      <c r="I89" s="324">
        <v>301.49999999999994</v>
      </c>
      <c r="J89" s="324"/>
      <c r="K89" s="324">
        <f t="shared" si="28"/>
        <v>301.49999999999994</v>
      </c>
      <c r="L89" s="335"/>
    </row>
    <row r="90" spans="1:12" x14ac:dyDescent="0.2">
      <c r="A90" s="315" t="str">
        <f t="shared" si="25"/>
        <v>SAKALA KESKUS - noorsootöö</v>
      </c>
      <c r="B90" s="321" t="str">
        <f t="shared" si="26"/>
        <v>55</v>
      </c>
      <c r="C90" s="321" t="str">
        <f t="shared" si="27"/>
        <v>5522</v>
      </c>
      <c r="D90" s="333" t="s">
        <v>86</v>
      </c>
      <c r="E90" s="334" t="s">
        <v>87</v>
      </c>
      <c r="F90" s="324">
        <v>0</v>
      </c>
      <c r="G90" s="324">
        <v>0</v>
      </c>
      <c r="H90" s="324">
        <v>50</v>
      </c>
      <c r="I90" s="324">
        <v>50.249999999999993</v>
      </c>
      <c r="J90" s="324"/>
      <c r="K90" s="324">
        <f t="shared" si="28"/>
        <v>50.249999999999993</v>
      </c>
      <c r="L90" s="335"/>
    </row>
    <row r="91" spans="1:12" x14ac:dyDescent="0.2">
      <c r="A91" s="315" t="str">
        <f t="shared" si="25"/>
        <v>SAKALA KESKUS - noorsootöö</v>
      </c>
      <c r="B91" s="321" t="str">
        <f t="shared" si="26"/>
        <v>55</v>
      </c>
      <c r="C91" s="321" t="str">
        <f t="shared" si="27"/>
        <v>5522</v>
      </c>
      <c r="D91" s="333" t="s">
        <v>88</v>
      </c>
      <c r="E91" s="334" t="s">
        <v>89</v>
      </c>
      <c r="F91" s="324">
        <v>0</v>
      </c>
      <c r="G91" s="324">
        <v>0</v>
      </c>
      <c r="H91" s="324">
        <v>0</v>
      </c>
      <c r="I91" s="324">
        <v>0</v>
      </c>
      <c r="J91" s="324"/>
      <c r="K91" s="324">
        <f t="shared" si="28"/>
        <v>0</v>
      </c>
      <c r="L91" s="335"/>
    </row>
    <row r="92" spans="1:12" x14ac:dyDescent="0.2">
      <c r="A92" s="315" t="str">
        <f t="shared" si="25"/>
        <v>SAKALA KESKUS - noorsootöö</v>
      </c>
      <c r="B92" s="321" t="str">
        <f t="shared" si="26"/>
        <v>55</v>
      </c>
      <c r="C92" s="321" t="str">
        <f t="shared" si="27"/>
        <v>5523</v>
      </c>
      <c r="D92" s="322" t="s">
        <v>90</v>
      </c>
      <c r="E92" s="323" t="s">
        <v>91</v>
      </c>
      <c r="F92" s="324">
        <v>0</v>
      </c>
      <c r="G92" s="324">
        <v>0</v>
      </c>
      <c r="H92" s="324">
        <v>0</v>
      </c>
      <c r="I92" s="324">
        <v>0</v>
      </c>
      <c r="J92" s="324"/>
      <c r="K92" s="324">
        <f t="shared" si="28"/>
        <v>0</v>
      </c>
      <c r="L92" s="325"/>
    </row>
    <row r="93" spans="1:12" x14ac:dyDescent="0.2">
      <c r="A93" s="315" t="str">
        <f t="shared" si="25"/>
        <v>SAKALA KESKUS - noorsootöö</v>
      </c>
      <c r="B93" s="321"/>
      <c r="C93" s="321"/>
      <c r="D93" s="329" t="s">
        <v>862</v>
      </c>
      <c r="E93" s="330" t="s">
        <v>93</v>
      </c>
      <c r="F93" s="337">
        <f>SUM(F94:F98)</f>
        <v>0</v>
      </c>
      <c r="G93" s="337">
        <f t="shared" ref="G93:I93" si="31">SUM(G94:G98)</f>
        <v>0</v>
      </c>
      <c r="H93" s="337">
        <f t="shared" si="31"/>
        <v>0</v>
      </c>
      <c r="I93" s="337">
        <f t="shared" si="31"/>
        <v>0</v>
      </c>
      <c r="J93" s="337">
        <f>SUM(J94:J98)</f>
        <v>0</v>
      </c>
      <c r="K93" s="337">
        <f t="shared" si="28"/>
        <v>0</v>
      </c>
      <c r="L93" s="332"/>
    </row>
    <row r="94" spans="1:12" x14ac:dyDescent="0.2">
      <c r="A94" s="315" t="str">
        <f t="shared" si="25"/>
        <v>SAKALA KESKUS - noorsootöö</v>
      </c>
      <c r="B94" s="321" t="str">
        <f t="shared" si="26"/>
        <v>55</v>
      </c>
      <c r="C94" s="321" t="str">
        <f t="shared" si="27"/>
        <v>5524</v>
      </c>
      <c r="D94" s="333" t="s">
        <v>94</v>
      </c>
      <c r="E94" s="334" t="s">
        <v>95</v>
      </c>
      <c r="F94" s="324">
        <v>0</v>
      </c>
      <c r="G94" s="324">
        <v>0</v>
      </c>
      <c r="H94" s="324">
        <v>0</v>
      </c>
      <c r="I94" s="324">
        <v>0</v>
      </c>
      <c r="J94" s="324"/>
      <c r="K94" s="324">
        <f t="shared" si="28"/>
        <v>0</v>
      </c>
      <c r="L94" s="335"/>
    </row>
    <row r="95" spans="1:12" x14ac:dyDescent="0.2">
      <c r="A95" s="315" t="str">
        <f t="shared" si="25"/>
        <v>SAKALA KESKUS - noorsootöö</v>
      </c>
      <c r="B95" s="321" t="str">
        <f t="shared" si="26"/>
        <v>55</v>
      </c>
      <c r="C95" s="321" t="str">
        <f t="shared" si="27"/>
        <v>5524</v>
      </c>
      <c r="D95" s="333" t="s">
        <v>96</v>
      </c>
      <c r="E95" s="334" t="s">
        <v>97</v>
      </c>
      <c r="F95" s="324">
        <v>0</v>
      </c>
      <c r="G95" s="324">
        <v>0</v>
      </c>
      <c r="H95" s="324">
        <v>0</v>
      </c>
      <c r="I95" s="324">
        <v>0</v>
      </c>
      <c r="J95" s="324"/>
      <c r="K95" s="324">
        <f t="shared" si="28"/>
        <v>0</v>
      </c>
      <c r="L95" s="335"/>
    </row>
    <row r="96" spans="1:12" x14ac:dyDescent="0.2">
      <c r="A96" s="315" t="str">
        <f t="shared" si="25"/>
        <v>SAKALA KESKUS - noorsootöö</v>
      </c>
      <c r="B96" s="321" t="str">
        <f t="shared" si="26"/>
        <v>55</v>
      </c>
      <c r="C96" s="321" t="str">
        <f t="shared" si="27"/>
        <v>5524</v>
      </c>
      <c r="D96" s="333" t="s">
        <v>98</v>
      </c>
      <c r="E96" s="334" t="s">
        <v>99</v>
      </c>
      <c r="F96" s="324">
        <v>0</v>
      </c>
      <c r="G96" s="324">
        <v>0</v>
      </c>
      <c r="H96" s="324">
        <v>0</v>
      </c>
      <c r="I96" s="324">
        <v>0</v>
      </c>
      <c r="J96" s="324"/>
      <c r="K96" s="324">
        <f t="shared" si="28"/>
        <v>0</v>
      </c>
      <c r="L96" s="335"/>
    </row>
    <row r="97" spans="1:12" x14ac:dyDescent="0.2">
      <c r="A97" s="315" t="str">
        <f t="shared" si="25"/>
        <v>SAKALA KESKUS - noorsootöö</v>
      </c>
      <c r="B97" s="321" t="str">
        <f t="shared" si="26"/>
        <v>55</v>
      </c>
      <c r="C97" s="321" t="str">
        <f t="shared" si="27"/>
        <v>5524</v>
      </c>
      <c r="D97" s="333" t="s">
        <v>100</v>
      </c>
      <c r="E97" s="334" t="s">
        <v>101</v>
      </c>
      <c r="F97" s="324">
        <v>0</v>
      </c>
      <c r="G97" s="324">
        <v>0</v>
      </c>
      <c r="H97" s="324">
        <v>0</v>
      </c>
      <c r="I97" s="324">
        <v>0</v>
      </c>
      <c r="J97" s="324"/>
      <c r="K97" s="324">
        <f t="shared" si="28"/>
        <v>0</v>
      </c>
      <c r="L97" s="335"/>
    </row>
    <row r="98" spans="1:12" x14ac:dyDescent="0.2">
      <c r="A98" s="315" t="str">
        <f t="shared" si="25"/>
        <v>SAKALA KESKUS - noorsootöö</v>
      </c>
      <c r="B98" s="321" t="str">
        <f t="shared" si="26"/>
        <v>55</v>
      </c>
      <c r="C98" s="321" t="str">
        <f t="shared" si="27"/>
        <v>5524</v>
      </c>
      <c r="D98" s="333" t="s">
        <v>102</v>
      </c>
      <c r="E98" s="334" t="s">
        <v>103</v>
      </c>
      <c r="F98" s="324">
        <v>0</v>
      </c>
      <c r="G98" s="324">
        <v>0</v>
      </c>
      <c r="H98" s="324">
        <v>0</v>
      </c>
      <c r="I98" s="324">
        <v>0</v>
      </c>
      <c r="J98" s="324"/>
      <c r="K98" s="324">
        <f t="shared" si="28"/>
        <v>0</v>
      </c>
      <c r="L98" s="335"/>
    </row>
    <row r="99" spans="1:12" x14ac:dyDescent="0.2">
      <c r="A99" s="315" t="str">
        <f t="shared" si="25"/>
        <v>SAKALA KESKUS - noorsootöö</v>
      </c>
      <c r="B99" s="321" t="str">
        <f t="shared" si="26"/>
        <v>55</v>
      </c>
      <c r="C99" s="321" t="str">
        <f t="shared" si="27"/>
        <v>5525</v>
      </c>
      <c r="D99" s="322" t="s">
        <v>104</v>
      </c>
      <c r="E99" s="323" t="s">
        <v>844</v>
      </c>
      <c r="F99" s="345">
        <v>41848.68</v>
      </c>
      <c r="G99" s="345">
        <v>0</v>
      </c>
      <c r="H99" s="345">
        <v>5000</v>
      </c>
      <c r="I99" s="345">
        <v>5024.9999999999991</v>
      </c>
      <c r="J99" s="345"/>
      <c r="K99" s="345">
        <f t="shared" si="28"/>
        <v>5024.9999999999991</v>
      </c>
      <c r="L99" s="576"/>
    </row>
    <row r="100" spans="1:12" x14ac:dyDescent="0.2">
      <c r="A100" s="315"/>
      <c r="B100" s="321"/>
      <c r="C100" s="321"/>
      <c r="D100" s="329" t="s">
        <v>259</v>
      </c>
      <c r="E100" s="330" t="s">
        <v>1616</v>
      </c>
      <c r="F100" s="337">
        <f>SUM(F101:F102)</f>
        <v>0</v>
      </c>
      <c r="G100" s="337">
        <f t="shared" ref="G100:I100" si="32">SUM(G101:G102)</f>
        <v>0</v>
      </c>
      <c r="H100" s="337">
        <f t="shared" si="32"/>
        <v>0</v>
      </c>
      <c r="I100" s="337">
        <f t="shared" si="32"/>
        <v>0</v>
      </c>
      <c r="J100" s="337">
        <f>SUM(J101:J102)</f>
        <v>0</v>
      </c>
      <c r="K100" s="337">
        <f t="shared" ref="K100" si="33">SUM(K101:K102)</f>
        <v>0</v>
      </c>
      <c r="L100" s="576"/>
    </row>
    <row r="101" spans="1:12" x14ac:dyDescent="0.2">
      <c r="A101" s="315" t="str">
        <f t="shared" si="25"/>
        <v>SAKALA KESKUS - noorsootöö</v>
      </c>
      <c r="B101" s="321" t="str">
        <f t="shared" si="26"/>
        <v>55</v>
      </c>
      <c r="C101" s="321" t="str">
        <f t="shared" si="27"/>
        <v>5526</v>
      </c>
      <c r="D101" s="627" t="s">
        <v>106</v>
      </c>
      <c r="E101" s="336" t="s">
        <v>107</v>
      </c>
      <c r="F101" s="324">
        <v>0</v>
      </c>
      <c r="G101" s="324">
        <v>0</v>
      </c>
      <c r="H101" s="324">
        <v>0</v>
      </c>
      <c r="I101" s="324">
        <v>0</v>
      </c>
      <c r="J101" s="324"/>
      <c r="K101" s="324">
        <f t="shared" si="28"/>
        <v>0</v>
      </c>
      <c r="L101" s="576"/>
    </row>
    <row r="102" spans="1:12" x14ac:dyDescent="0.2">
      <c r="A102" s="315"/>
      <c r="B102" s="321"/>
      <c r="C102" s="321"/>
      <c r="D102" s="627" t="s">
        <v>1617</v>
      </c>
      <c r="E102" s="336" t="s">
        <v>1657</v>
      </c>
      <c r="F102" s="324">
        <v>0</v>
      </c>
      <c r="G102" s="324">
        <v>0</v>
      </c>
      <c r="H102" s="324">
        <v>0</v>
      </c>
      <c r="I102" s="324">
        <v>0</v>
      </c>
      <c r="J102" s="324"/>
      <c r="K102" s="324">
        <f t="shared" si="28"/>
        <v>0</v>
      </c>
      <c r="L102" s="576"/>
    </row>
    <row r="103" spans="1:12" x14ac:dyDescent="0.2">
      <c r="A103" s="315" t="str">
        <f t="shared" si="25"/>
        <v>SAKALA KESKUS - noorsootöö</v>
      </c>
      <c r="B103" s="321" t="str">
        <f t="shared" si="26"/>
        <v>55</v>
      </c>
      <c r="C103" s="321" t="str">
        <f t="shared" si="27"/>
        <v>5539</v>
      </c>
      <c r="D103" s="322" t="s">
        <v>108</v>
      </c>
      <c r="E103" s="323" t="s">
        <v>845</v>
      </c>
      <c r="F103" s="345">
        <v>0</v>
      </c>
      <c r="G103" s="345">
        <v>0</v>
      </c>
      <c r="H103" s="345">
        <v>0</v>
      </c>
      <c r="I103" s="345">
        <v>0</v>
      </c>
      <c r="J103" s="345"/>
      <c r="K103" s="345">
        <f t="shared" si="28"/>
        <v>0</v>
      </c>
      <c r="L103" s="576"/>
    </row>
    <row r="104" spans="1:12" x14ac:dyDescent="0.2">
      <c r="A104" s="315" t="str">
        <f t="shared" si="25"/>
        <v>SAKALA KESKUS - noorsootöö</v>
      </c>
      <c r="B104" s="321" t="str">
        <f t="shared" si="26"/>
        <v>55</v>
      </c>
      <c r="C104" s="321" t="str">
        <f t="shared" si="27"/>
        <v>5540</v>
      </c>
      <c r="D104" s="322" t="s">
        <v>110</v>
      </c>
      <c r="E104" s="323" t="s">
        <v>111</v>
      </c>
      <c r="F104" s="345">
        <v>0</v>
      </c>
      <c r="G104" s="345">
        <v>0</v>
      </c>
      <c r="H104" s="345">
        <v>0</v>
      </c>
      <c r="I104" s="345">
        <v>0</v>
      </c>
      <c r="J104" s="345"/>
      <c r="K104" s="345">
        <f t="shared" si="28"/>
        <v>0</v>
      </c>
      <c r="L104" s="576"/>
    </row>
    <row r="105" spans="1:12" ht="13.5" x14ac:dyDescent="0.25">
      <c r="A105" s="315" t="str">
        <f t="shared" si="25"/>
        <v>SAKALA KESKUS - noorsootöö</v>
      </c>
      <c r="B105" s="321"/>
      <c r="C105" s="321"/>
      <c r="D105" s="326" t="s">
        <v>189</v>
      </c>
      <c r="E105" s="327" t="s">
        <v>188</v>
      </c>
      <c r="F105" s="319">
        <f>F106+F107</f>
        <v>0</v>
      </c>
      <c r="G105" s="319">
        <f t="shared" ref="G105:I105" si="34">G106+G107</f>
        <v>0</v>
      </c>
      <c r="H105" s="319">
        <f t="shared" si="34"/>
        <v>0</v>
      </c>
      <c r="I105" s="319">
        <f t="shared" si="34"/>
        <v>0</v>
      </c>
      <c r="J105" s="319">
        <f>J106+J107</f>
        <v>0</v>
      </c>
      <c r="K105" s="337">
        <f t="shared" si="28"/>
        <v>0</v>
      </c>
      <c r="L105" s="577"/>
    </row>
    <row r="106" spans="1:12" x14ac:dyDescent="0.2">
      <c r="A106" s="315" t="str">
        <f t="shared" si="25"/>
        <v>SAKALA KESKUS - noorsootöö</v>
      </c>
      <c r="B106" s="321" t="str">
        <f t="shared" si="26"/>
        <v>60</v>
      </c>
      <c r="C106" s="321" t="str">
        <f t="shared" si="27"/>
        <v>6011</v>
      </c>
      <c r="D106" s="322" t="s">
        <v>112</v>
      </c>
      <c r="E106" s="323" t="s">
        <v>113</v>
      </c>
      <c r="F106" s="345">
        <v>0</v>
      </c>
      <c r="G106" s="324">
        <v>0</v>
      </c>
      <c r="H106" s="324">
        <v>0</v>
      </c>
      <c r="I106" s="324">
        <v>0</v>
      </c>
      <c r="J106" s="345"/>
      <c r="K106" s="324">
        <f t="shared" si="28"/>
        <v>0</v>
      </c>
      <c r="L106" s="576"/>
    </row>
    <row r="107" spans="1:12" x14ac:dyDescent="0.2">
      <c r="A107" s="315" t="str">
        <f t="shared" si="25"/>
        <v>SAKALA KESKUS - noorsootöö</v>
      </c>
      <c r="B107" s="321" t="str">
        <f t="shared" si="26"/>
        <v>65</v>
      </c>
      <c r="C107" s="321" t="str">
        <f t="shared" si="27"/>
        <v>6502</v>
      </c>
      <c r="D107" s="322" t="s">
        <v>114</v>
      </c>
      <c r="E107" s="323" t="s">
        <v>115</v>
      </c>
      <c r="F107" s="345">
        <v>0</v>
      </c>
      <c r="G107" s="324">
        <v>0</v>
      </c>
      <c r="H107" s="324">
        <v>0</v>
      </c>
      <c r="I107" s="324">
        <v>0</v>
      </c>
      <c r="J107" s="345"/>
      <c r="K107" s="324">
        <f t="shared" si="28"/>
        <v>0</v>
      </c>
      <c r="L107" s="576"/>
    </row>
    <row r="108" spans="1:12" ht="13.5" x14ac:dyDescent="0.25">
      <c r="A108" s="315" t="str">
        <f t="shared" si="25"/>
        <v>SAKALA KESKUS - noorsootöö</v>
      </c>
      <c r="B108" s="321"/>
      <c r="C108" s="321"/>
      <c r="D108" s="326" t="s">
        <v>181</v>
      </c>
      <c r="E108" s="346" t="s">
        <v>179</v>
      </c>
      <c r="F108" s="319">
        <f>F109+F110+F111</f>
        <v>670015</v>
      </c>
      <c r="G108" s="319">
        <f t="shared" ref="G108:I108" si="35">G109+G110+G111</f>
        <v>0</v>
      </c>
      <c r="H108" s="319">
        <f t="shared" si="35"/>
        <v>0</v>
      </c>
      <c r="I108" s="319">
        <f t="shared" si="35"/>
        <v>0</v>
      </c>
      <c r="J108" s="319">
        <f>J109+J110+J111</f>
        <v>0</v>
      </c>
      <c r="K108" s="337">
        <f t="shared" si="28"/>
        <v>0</v>
      </c>
      <c r="L108" s="578"/>
    </row>
    <row r="109" spans="1:12" x14ac:dyDescent="0.2">
      <c r="A109" s="315" t="str">
        <f t="shared" si="25"/>
        <v>SAKALA KESKUS - noorsootöö</v>
      </c>
      <c r="B109" s="321" t="str">
        <f t="shared" si="26"/>
        <v>15</v>
      </c>
      <c r="C109" s="321" t="str">
        <f t="shared" si="27"/>
        <v>1551</v>
      </c>
      <c r="D109" s="322" t="s">
        <v>116</v>
      </c>
      <c r="E109" s="323" t="s">
        <v>117</v>
      </c>
      <c r="F109" s="324">
        <v>670015</v>
      </c>
      <c r="G109" s="324">
        <v>0</v>
      </c>
      <c r="H109" s="324">
        <v>0</v>
      </c>
      <c r="I109" s="324">
        <v>0</v>
      </c>
      <c r="J109" s="324"/>
      <c r="K109" s="324">
        <f t="shared" si="28"/>
        <v>0</v>
      </c>
      <c r="L109" s="576"/>
    </row>
    <row r="110" spans="1:12" x14ac:dyDescent="0.2">
      <c r="A110" s="315" t="str">
        <f t="shared" si="25"/>
        <v>SAKALA KESKUS - noorsootöö</v>
      </c>
      <c r="B110" s="321" t="str">
        <f t="shared" si="26"/>
        <v>15</v>
      </c>
      <c r="C110" s="321" t="str">
        <f t="shared" si="27"/>
        <v>1554</v>
      </c>
      <c r="D110" s="322" t="s">
        <v>118</v>
      </c>
      <c r="E110" s="323" t="s">
        <v>119</v>
      </c>
      <c r="F110" s="324">
        <v>0</v>
      </c>
      <c r="G110" s="324">
        <v>0</v>
      </c>
      <c r="H110" s="324">
        <v>0</v>
      </c>
      <c r="I110" s="324">
        <v>0</v>
      </c>
      <c r="J110" s="324"/>
      <c r="K110" s="324">
        <f t="shared" si="28"/>
        <v>0</v>
      </c>
      <c r="L110" s="576"/>
    </row>
    <row r="111" spans="1:12" x14ac:dyDescent="0.2">
      <c r="A111" s="315" t="str">
        <f t="shared" si="25"/>
        <v>SAKALA KESKUS - noorsootöö</v>
      </c>
      <c r="B111" s="321" t="str">
        <f t="shared" si="26"/>
        <v>15</v>
      </c>
      <c r="C111" s="321" t="str">
        <f t="shared" si="27"/>
        <v>1555</v>
      </c>
      <c r="D111" s="322" t="s">
        <v>120</v>
      </c>
      <c r="E111" s="323" t="s">
        <v>125</v>
      </c>
      <c r="F111" s="324">
        <v>0</v>
      </c>
      <c r="G111" s="324">
        <v>0</v>
      </c>
      <c r="H111" s="324">
        <v>0</v>
      </c>
      <c r="I111" s="324">
        <v>0</v>
      </c>
      <c r="J111" s="324"/>
      <c r="K111" s="324">
        <f t="shared" si="28"/>
        <v>0</v>
      </c>
      <c r="L111" s="576"/>
    </row>
    <row r="112" spans="1:12" ht="13.5" x14ac:dyDescent="0.25">
      <c r="A112" s="315" t="str">
        <f t="shared" si="25"/>
        <v>SAKALA KESKUS - noorsootöö</v>
      </c>
      <c r="B112" s="321" t="str">
        <f t="shared" si="26"/>
        <v/>
      </c>
      <c r="C112" s="321" t="str">
        <f t="shared" si="27"/>
        <v/>
      </c>
      <c r="D112" s="347"/>
      <c r="E112" s="327" t="s">
        <v>182</v>
      </c>
      <c r="F112" s="319">
        <f>F113</f>
        <v>0</v>
      </c>
      <c r="G112" s="319">
        <f t="shared" ref="G112:I112" si="36">G113</f>
        <v>0</v>
      </c>
      <c r="H112" s="319">
        <f t="shared" si="36"/>
        <v>0</v>
      </c>
      <c r="I112" s="319">
        <f t="shared" si="36"/>
        <v>0</v>
      </c>
      <c r="J112" s="319">
        <f>J113</f>
        <v>0</v>
      </c>
      <c r="K112" s="337">
        <f t="shared" si="28"/>
        <v>0</v>
      </c>
      <c r="L112" s="577"/>
    </row>
    <row r="113" spans="1:12" x14ac:dyDescent="0.2">
      <c r="A113" s="315" t="str">
        <f t="shared" si="25"/>
        <v>SAKALA KESKUS - noorsootöö</v>
      </c>
      <c r="B113" s="321" t="str">
        <f t="shared" si="26"/>
        <v>20</v>
      </c>
      <c r="C113" s="321" t="str">
        <f t="shared" si="27"/>
        <v>2082</v>
      </c>
      <c r="D113" s="322" t="s">
        <v>988</v>
      </c>
      <c r="E113" s="323" t="s">
        <v>127</v>
      </c>
      <c r="F113" s="324">
        <v>0</v>
      </c>
      <c r="G113" s="324">
        <v>0</v>
      </c>
      <c r="H113" s="324">
        <v>0</v>
      </c>
      <c r="I113" s="324">
        <v>0</v>
      </c>
      <c r="J113" s="324"/>
      <c r="K113" s="324">
        <f t="shared" si="28"/>
        <v>0</v>
      </c>
      <c r="L113" s="576"/>
    </row>
    <row r="114" spans="1:12" x14ac:dyDescent="0.2">
      <c r="A114" s="315" t="str">
        <f t="shared" si="25"/>
        <v>SAKALA KESKUS - noorsootöö</v>
      </c>
      <c r="B114" s="321" t="str">
        <f t="shared" si="26"/>
        <v/>
      </c>
      <c r="C114" s="321" t="str">
        <f t="shared" si="27"/>
        <v/>
      </c>
      <c r="D114" s="348"/>
      <c r="E114" s="349" t="s">
        <v>128</v>
      </c>
      <c r="F114" s="350">
        <f>F4+F5+F6+F7+F8+F10+F17+F18+F19+F20+F21+F22+F26+F31+F41+F44+F48+F59+F65+F72+F79+F86+F87+F88+F92+F93+F99+F100+F103+F104+F106+F107+F108+F112</f>
        <v>778400.83299999998</v>
      </c>
      <c r="G114" s="350">
        <f t="shared" ref="G114:I114" si="37">G4+G5+G6+G7+G8+G10+G17+G18+G19+G20+G21+G22+G26+G31+G41+G44+G48+G59+G65+G72+G79+G86+G87+G88+G92+G93+G99+G100+G103+G104+G106+G107+G108+G112</f>
        <v>26806.76</v>
      </c>
      <c r="H114" s="350">
        <f t="shared" si="37"/>
        <v>34911.520000000004</v>
      </c>
      <c r="I114" s="350">
        <f t="shared" si="37"/>
        <v>34969.32</v>
      </c>
      <c r="J114" s="350">
        <f>J4+J10+J17+J18+J19+J20+J21+J22+J26+J31+J41+J44+J48+J59+J65+J72+J79+J86+J87+J88+J92+J93+J99+J101+J103+J104+J106+J107+J110+J111+J112</f>
        <v>0</v>
      </c>
      <c r="K114" s="350">
        <f t="shared" ref="K114:K152" si="38">+I114+J114</f>
        <v>34969.32</v>
      </c>
      <c r="L114" s="351"/>
    </row>
    <row r="115" spans="1:12" x14ac:dyDescent="0.2">
      <c r="A115" s="315" t="str">
        <f t="shared" si="25"/>
        <v>SAKALA KESKUS - noorsootöö</v>
      </c>
      <c r="B115" s="321" t="str">
        <f t="shared" si="26"/>
        <v/>
      </c>
      <c r="C115" s="321" t="str">
        <f t="shared" si="27"/>
        <v/>
      </c>
      <c r="D115" s="348"/>
      <c r="E115" s="349"/>
      <c r="F115" s="349"/>
      <c r="G115" s="349"/>
      <c r="H115" s="349"/>
      <c r="I115" s="349"/>
      <c r="J115" s="349"/>
      <c r="K115" s="349"/>
      <c r="L115" s="351"/>
    </row>
    <row r="116" spans="1:12" x14ac:dyDescent="0.2">
      <c r="A116" s="315" t="str">
        <f t="shared" si="25"/>
        <v>SAKALA KESKUS - noorsootöö</v>
      </c>
      <c r="B116" s="321" t="str">
        <f t="shared" si="26"/>
        <v/>
      </c>
      <c r="C116" s="321" t="str">
        <f t="shared" si="27"/>
        <v/>
      </c>
      <c r="D116" s="348"/>
      <c r="E116" s="349"/>
      <c r="F116" s="349"/>
      <c r="G116" s="349"/>
      <c r="H116" s="349"/>
      <c r="I116" s="349"/>
      <c r="J116" s="349"/>
      <c r="K116" s="349"/>
      <c r="L116" s="351"/>
    </row>
    <row r="117" spans="1:12" x14ac:dyDescent="0.2">
      <c r="A117" s="315" t="str">
        <f t="shared" si="25"/>
        <v>SAKALA KESKUS - noorsootöö</v>
      </c>
      <c r="B117" s="321" t="str">
        <f t="shared" si="26"/>
        <v/>
      </c>
      <c r="C117" s="321" t="str">
        <f t="shared" si="27"/>
        <v/>
      </c>
      <c r="D117" s="352"/>
      <c r="E117" s="330" t="s">
        <v>129</v>
      </c>
      <c r="F117" s="353">
        <f>F118+F144+F151</f>
        <v>40595.720000000008</v>
      </c>
      <c r="G117" s="353">
        <f t="shared" ref="G117:I117" si="39">G118+G144+G151</f>
        <v>1018.01</v>
      </c>
      <c r="H117" s="353">
        <f t="shared" si="39"/>
        <v>0</v>
      </c>
      <c r="I117" s="353">
        <f t="shared" si="39"/>
        <v>0</v>
      </c>
      <c r="J117" s="353">
        <f>J118+J144+J151</f>
        <v>0</v>
      </c>
      <c r="K117" s="353">
        <f t="shared" si="38"/>
        <v>0</v>
      </c>
      <c r="L117" s="332"/>
    </row>
    <row r="118" spans="1:12" x14ac:dyDescent="0.2">
      <c r="A118" s="315" t="str">
        <f t="shared" si="25"/>
        <v>SAKALA KESKUS - noorsootöö</v>
      </c>
      <c r="B118" s="321"/>
      <c r="C118" s="321"/>
      <c r="D118" s="352" t="s">
        <v>156</v>
      </c>
      <c r="E118" s="354" t="s">
        <v>130</v>
      </c>
      <c r="F118" s="355">
        <f>SUM(F119:F143)</f>
        <v>37229.920000000006</v>
      </c>
      <c r="G118" s="355">
        <f t="shared" ref="G118:I118" si="40">SUM(G119:G143)</f>
        <v>1018.01</v>
      </c>
      <c r="H118" s="355">
        <f t="shared" si="40"/>
        <v>0</v>
      </c>
      <c r="I118" s="355">
        <f t="shared" si="40"/>
        <v>0</v>
      </c>
      <c r="J118" s="355">
        <f>SUM(J119:J143)</f>
        <v>0</v>
      </c>
      <c r="K118" s="355">
        <f t="shared" si="38"/>
        <v>0</v>
      </c>
      <c r="L118" s="356"/>
    </row>
    <row r="119" spans="1:12" x14ac:dyDescent="0.2">
      <c r="A119" s="315" t="str">
        <f t="shared" si="25"/>
        <v>SAKALA KESKUS - noorsootöö</v>
      </c>
      <c r="B119" s="321" t="str">
        <f t="shared" si="26"/>
        <v>32</v>
      </c>
      <c r="C119" s="321" t="str">
        <f t="shared" si="27"/>
        <v>3220</v>
      </c>
      <c r="D119" s="333" t="s">
        <v>1589</v>
      </c>
      <c r="E119" s="334" t="s">
        <v>166</v>
      </c>
      <c r="F119" s="324">
        <v>0</v>
      </c>
      <c r="G119" s="324">
        <v>0</v>
      </c>
      <c r="H119" s="324">
        <v>0</v>
      </c>
      <c r="I119" s="324">
        <v>0</v>
      </c>
      <c r="J119" s="324"/>
      <c r="K119" s="324">
        <f t="shared" si="38"/>
        <v>0</v>
      </c>
      <c r="L119" s="335"/>
    </row>
    <row r="120" spans="1:12" x14ac:dyDescent="0.2">
      <c r="A120" s="315" t="str">
        <f t="shared" si="25"/>
        <v>SAKALA KESKUS - noorsootöö</v>
      </c>
      <c r="B120" s="321" t="str">
        <f t="shared" si="26"/>
        <v>32</v>
      </c>
      <c r="C120" s="321" t="str">
        <f t="shared" si="27"/>
        <v>3220</v>
      </c>
      <c r="D120" s="333" t="s">
        <v>1590</v>
      </c>
      <c r="E120" s="334" t="s">
        <v>838</v>
      </c>
      <c r="F120" s="324">
        <v>0</v>
      </c>
      <c r="G120" s="324">
        <v>0</v>
      </c>
      <c r="H120" s="324">
        <v>0</v>
      </c>
      <c r="I120" s="324">
        <v>0</v>
      </c>
      <c r="J120" s="324"/>
      <c r="K120" s="324">
        <f t="shared" si="38"/>
        <v>0</v>
      </c>
      <c r="L120" s="335"/>
    </row>
    <row r="121" spans="1:12" x14ac:dyDescent="0.2">
      <c r="A121" s="315" t="str">
        <f t="shared" si="25"/>
        <v>SAKALA KESKUS - noorsootöö</v>
      </c>
      <c r="B121" s="321" t="str">
        <f t="shared" si="26"/>
        <v>32</v>
      </c>
      <c r="C121" s="321" t="str">
        <f t="shared" si="27"/>
        <v>3220</v>
      </c>
      <c r="D121" s="333" t="s">
        <v>1591</v>
      </c>
      <c r="E121" s="334" t="s">
        <v>839</v>
      </c>
      <c r="F121" s="324">
        <v>0</v>
      </c>
      <c r="G121" s="324">
        <v>0</v>
      </c>
      <c r="H121" s="324">
        <v>0</v>
      </c>
      <c r="I121" s="324">
        <v>0</v>
      </c>
      <c r="J121" s="324"/>
      <c r="K121" s="324">
        <f t="shared" si="38"/>
        <v>0</v>
      </c>
      <c r="L121" s="335"/>
    </row>
    <row r="122" spans="1:12" x14ac:dyDescent="0.2">
      <c r="A122" s="315" t="str">
        <f t="shared" si="25"/>
        <v>SAKALA KESKUS - noorsootöö</v>
      </c>
      <c r="B122" s="321" t="str">
        <f t="shared" si="26"/>
        <v>32</v>
      </c>
      <c r="C122" s="321" t="str">
        <f t="shared" si="27"/>
        <v>3220</v>
      </c>
      <c r="D122" s="333" t="s">
        <v>1592</v>
      </c>
      <c r="E122" s="334" t="s">
        <v>840</v>
      </c>
      <c r="F122" s="324">
        <v>0</v>
      </c>
      <c r="G122" s="324">
        <v>0</v>
      </c>
      <c r="H122" s="324">
        <v>0</v>
      </c>
      <c r="I122" s="324">
        <v>0</v>
      </c>
      <c r="J122" s="324"/>
      <c r="K122" s="324">
        <f t="shared" si="38"/>
        <v>0</v>
      </c>
      <c r="L122" s="335"/>
    </row>
    <row r="123" spans="1:12" x14ac:dyDescent="0.2">
      <c r="A123" s="315" t="str">
        <f t="shared" si="25"/>
        <v>SAKALA KESKUS - noorsootöö</v>
      </c>
      <c r="B123" s="321" t="str">
        <f t="shared" si="26"/>
        <v>32</v>
      </c>
      <c r="C123" s="321" t="str">
        <f t="shared" si="27"/>
        <v>3220</v>
      </c>
      <c r="D123" s="333" t="s">
        <v>1593</v>
      </c>
      <c r="E123" s="334" t="s">
        <v>841</v>
      </c>
      <c r="F123" s="324">
        <v>0</v>
      </c>
      <c r="G123" s="324">
        <v>0</v>
      </c>
      <c r="H123" s="324">
        <v>0</v>
      </c>
      <c r="I123" s="324">
        <v>0</v>
      </c>
      <c r="J123" s="324"/>
      <c r="K123" s="324">
        <f t="shared" si="38"/>
        <v>0</v>
      </c>
      <c r="L123" s="335"/>
    </row>
    <row r="124" spans="1:12" x14ac:dyDescent="0.2">
      <c r="A124" s="315" t="str">
        <f t="shared" si="25"/>
        <v>SAKALA KESKUS - noorsootöö</v>
      </c>
      <c r="B124" s="321" t="str">
        <f t="shared" si="26"/>
        <v>32</v>
      </c>
      <c r="C124" s="321" t="str">
        <f t="shared" si="27"/>
        <v>3220</v>
      </c>
      <c r="D124" s="333" t="s">
        <v>1594</v>
      </c>
      <c r="E124" s="334" t="s">
        <v>842</v>
      </c>
      <c r="F124" s="324">
        <v>0</v>
      </c>
      <c r="G124" s="324">
        <v>0</v>
      </c>
      <c r="H124" s="324">
        <v>0</v>
      </c>
      <c r="I124" s="324">
        <v>0</v>
      </c>
      <c r="J124" s="324"/>
      <c r="K124" s="324">
        <f t="shared" si="38"/>
        <v>0</v>
      </c>
      <c r="L124" s="335"/>
    </row>
    <row r="125" spans="1:12" x14ac:dyDescent="0.2">
      <c r="A125" s="315" t="str">
        <f t="shared" si="25"/>
        <v>SAKALA KESKUS - noorsootöö</v>
      </c>
      <c r="B125" s="321" t="str">
        <f t="shared" si="26"/>
        <v>32</v>
      </c>
      <c r="C125" s="321" t="str">
        <f t="shared" si="27"/>
        <v>3220</v>
      </c>
      <c r="D125" s="333" t="s">
        <v>1595</v>
      </c>
      <c r="E125" s="334" t="s">
        <v>843</v>
      </c>
      <c r="F125" s="324">
        <v>0</v>
      </c>
      <c r="G125" s="324">
        <v>0</v>
      </c>
      <c r="H125" s="324">
        <v>0</v>
      </c>
      <c r="I125" s="324">
        <v>0</v>
      </c>
      <c r="J125" s="324"/>
      <c r="K125" s="324">
        <f t="shared" si="38"/>
        <v>0</v>
      </c>
      <c r="L125" s="335"/>
    </row>
    <row r="126" spans="1:12" x14ac:dyDescent="0.2">
      <c r="A126" s="315" t="str">
        <f t="shared" si="25"/>
        <v>SAKALA KESKUS - noorsootöö</v>
      </c>
      <c r="B126" s="321" t="str">
        <f t="shared" si="26"/>
        <v>32</v>
      </c>
      <c r="C126" s="321" t="str">
        <f t="shared" si="27"/>
        <v>3221</v>
      </c>
      <c r="D126" s="333" t="s">
        <v>1609</v>
      </c>
      <c r="E126" s="334" t="s">
        <v>969</v>
      </c>
      <c r="F126" s="324">
        <v>0</v>
      </c>
      <c r="G126" s="324">
        <v>0</v>
      </c>
      <c r="H126" s="324">
        <v>0</v>
      </c>
      <c r="I126" s="324">
        <v>0</v>
      </c>
      <c r="J126" s="324"/>
      <c r="K126" s="324">
        <f t="shared" si="38"/>
        <v>0</v>
      </c>
      <c r="L126" s="335"/>
    </row>
    <row r="127" spans="1:12" x14ac:dyDescent="0.2">
      <c r="A127" s="315" t="str">
        <f t="shared" si="25"/>
        <v>SAKALA KESKUS - noorsootöö</v>
      </c>
      <c r="B127" s="321" t="str">
        <f t="shared" si="26"/>
        <v>32</v>
      </c>
      <c r="C127" s="321" t="str">
        <f t="shared" si="27"/>
        <v>3221</v>
      </c>
      <c r="D127" s="333" t="s">
        <v>1610</v>
      </c>
      <c r="E127" s="334" t="s">
        <v>970</v>
      </c>
      <c r="F127" s="324">
        <v>0</v>
      </c>
      <c r="G127" s="324">
        <v>0</v>
      </c>
      <c r="H127" s="324">
        <v>0</v>
      </c>
      <c r="I127" s="324">
        <v>0</v>
      </c>
      <c r="J127" s="324"/>
      <c r="K127" s="324">
        <f t="shared" si="38"/>
        <v>0</v>
      </c>
      <c r="L127" s="335"/>
    </row>
    <row r="128" spans="1:12" x14ac:dyDescent="0.2">
      <c r="A128" s="315" t="str">
        <f t="shared" si="25"/>
        <v>SAKALA KESKUS - noorsootöö</v>
      </c>
      <c r="B128" s="321" t="str">
        <f t="shared" si="26"/>
        <v>32</v>
      </c>
      <c r="C128" s="321" t="str">
        <f t="shared" si="27"/>
        <v>3221</v>
      </c>
      <c r="D128" s="333" t="s">
        <v>1611</v>
      </c>
      <c r="E128" s="334" t="s">
        <v>971</v>
      </c>
      <c r="F128" s="324">
        <v>28245.33</v>
      </c>
      <c r="G128" s="324">
        <v>0</v>
      </c>
      <c r="H128" s="324">
        <v>0</v>
      </c>
      <c r="I128" s="324">
        <v>0</v>
      </c>
      <c r="J128" s="324"/>
      <c r="K128" s="324">
        <f t="shared" si="38"/>
        <v>0</v>
      </c>
      <c r="L128" s="335"/>
    </row>
    <row r="129" spans="1:12" x14ac:dyDescent="0.2">
      <c r="A129" s="315" t="str">
        <f t="shared" si="25"/>
        <v>SAKALA KESKUS - noorsootöö</v>
      </c>
      <c r="B129" s="321" t="str">
        <f t="shared" si="26"/>
        <v>32</v>
      </c>
      <c r="C129" s="321" t="str">
        <f t="shared" si="27"/>
        <v>3221</v>
      </c>
      <c r="D129" s="333" t="s">
        <v>1603</v>
      </c>
      <c r="E129" s="334" t="s">
        <v>972</v>
      </c>
      <c r="F129" s="324">
        <v>7895.29</v>
      </c>
      <c r="G129" s="324">
        <v>0</v>
      </c>
      <c r="H129" s="324">
        <v>0</v>
      </c>
      <c r="I129" s="324">
        <v>0</v>
      </c>
      <c r="J129" s="324"/>
      <c r="K129" s="324">
        <f t="shared" si="38"/>
        <v>0</v>
      </c>
      <c r="L129" s="335"/>
    </row>
    <row r="130" spans="1:12" x14ac:dyDescent="0.2">
      <c r="A130" s="315" t="str">
        <f t="shared" si="25"/>
        <v>SAKALA KESKUS - noorsootöö</v>
      </c>
      <c r="B130" s="321" t="str">
        <f t="shared" si="26"/>
        <v>32</v>
      </c>
      <c r="C130" s="321" t="str">
        <f t="shared" si="27"/>
        <v>3221</v>
      </c>
      <c r="D130" s="333" t="s">
        <v>1612</v>
      </c>
      <c r="E130" s="334" t="s">
        <v>973</v>
      </c>
      <c r="F130" s="324">
        <v>0</v>
      </c>
      <c r="G130" s="324">
        <v>0</v>
      </c>
      <c r="H130" s="324">
        <v>0</v>
      </c>
      <c r="I130" s="324">
        <v>0</v>
      </c>
      <c r="J130" s="324"/>
      <c r="K130" s="324">
        <f t="shared" si="38"/>
        <v>0</v>
      </c>
      <c r="L130" s="335"/>
    </row>
    <row r="131" spans="1:12" x14ac:dyDescent="0.2">
      <c r="A131" s="315" t="str">
        <f t="shared" si="25"/>
        <v>SAKALA KESKUS - noorsootöö</v>
      </c>
      <c r="B131" s="321" t="str">
        <f t="shared" si="26"/>
        <v>32</v>
      </c>
      <c r="C131" s="321" t="str">
        <f t="shared" si="27"/>
        <v>3221</v>
      </c>
      <c r="D131" s="333" t="s">
        <v>1613</v>
      </c>
      <c r="E131" s="334" t="s">
        <v>974</v>
      </c>
      <c r="F131" s="324">
        <v>0</v>
      </c>
      <c r="G131" s="324">
        <v>0</v>
      </c>
      <c r="H131" s="324">
        <v>0</v>
      </c>
      <c r="I131" s="324">
        <v>0</v>
      </c>
      <c r="J131" s="324"/>
      <c r="K131" s="324">
        <f t="shared" si="38"/>
        <v>0</v>
      </c>
      <c r="L131" s="335"/>
    </row>
    <row r="132" spans="1:12" x14ac:dyDescent="0.2">
      <c r="A132" s="315" t="str">
        <f t="shared" si="25"/>
        <v>SAKALA KESKUS - noorsootöö</v>
      </c>
      <c r="B132" s="321" t="str">
        <f t="shared" si="26"/>
        <v>32</v>
      </c>
      <c r="C132" s="321" t="str">
        <f t="shared" si="27"/>
        <v>3221</v>
      </c>
      <c r="D132" s="333" t="s">
        <v>1614</v>
      </c>
      <c r="E132" s="334" t="s">
        <v>975</v>
      </c>
      <c r="F132" s="324">
        <v>1089.3</v>
      </c>
      <c r="G132" s="324">
        <v>0</v>
      </c>
      <c r="H132" s="324">
        <v>0</v>
      </c>
      <c r="I132" s="324">
        <v>0</v>
      </c>
      <c r="J132" s="324"/>
      <c r="K132" s="324">
        <f t="shared" si="38"/>
        <v>0</v>
      </c>
      <c r="L132" s="335"/>
    </row>
    <row r="133" spans="1:12" x14ac:dyDescent="0.2">
      <c r="A133" s="315" t="str">
        <f t="shared" si="25"/>
        <v>SAKALA KESKUS - noorsootöö</v>
      </c>
      <c r="B133" s="321" t="str">
        <f t="shared" si="26"/>
        <v>32</v>
      </c>
      <c r="C133" s="321" t="str">
        <f t="shared" si="27"/>
        <v>3221</v>
      </c>
      <c r="D133" s="333" t="s">
        <v>1630</v>
      </c>
      <c r="E133" s="334" t="s">
        <v>976</v>
      </c>
      <c r="F133" s="324">
        <v>0</v>
      </c>
      <c r="G133" s="324">
        <v>0</v>
      </c>
      <c r="H133" s="324">
        <v>0</v>
      </c>
      <c r="I133" s="324">
        <v>0</v>
      </c>
      <c r="J133" s="324"/>
      <c r="K133" s="324">
        <f t="shared" si="38"/>
        <v>0</v>
      </c>
      <c r="L133" s="335"/>
    </row>
    <row r="134" spans="1:12" x14ac:dyDescent="0.2">
      <c r="A134" s="315" t="str">
        <f t="shared" si="25"/>
        <v>SAKALA KESKUS - noorsootöö</v>
      </c>
      <c r="B134" s="321" t="str">
        <f t="shared" si="26"/>
        <v>32</v>
      </c>
      <c r="C134" s="321" t="str">
        <f t="shared" si="27"/>
        <v>3221</v>
      </c>
      <c r="D134" s="333" t="s">
        <v>1604</v>
      </c>
      <c r="E134" s="334" t="s">
        <v>977</v>
      </c>
      <c r="F134" s="324">
        <v>0</v>
      </c>
      <c r="G134" s="324">
        <v>0</v>
      </c>
      <c r="H134" s="324">
        <v>0</v>
      </c>
      <c r="I134" s="324">
        <v>0</v>
      </c>
      <c r="J134" s="324"/>
      <c r="K134" s="324">
        <f t="shared" si="38"/>
        <v>0</v>
      </c>
      <c r="L134" s="335"/>
    </row>
    <row r="135" spans="1:12" x14ac:dyDescent="0.2">
      <c r="A135" s="315" t="str">
        <f t="shared" si="25"/>
        <v>SAKALA KESKUS - noorsootöö</v>
      </c>
      <c r="B135" s="321" t="str">
        <f t="shared" si="26"/>
        <v>32</v>
      </c>
      <c r="C135" s="321" t="str">
        <f t="shared" si="27"/>
        <v>3222</v>
      </c>
      <c r="D135" s="333" t="s">
        <v>1618</v>
      </c>
      <c r="E135" s="334" t="s">
        <v>984</v>
      </c>
      <c r="F135" s="324">
        <v>0</v>
      </c>
      <c r="G135" s="324">
        <v>0</v>
      </c>
      <c r="H135" s="324">
        <v>0</v>
      </c>
      <c r="I135" s="324">
        <v>0</v>
      </c>
      <c r="J135" s="324"/>
      <c r="K135" s="324">
        <f t="shared" si="38"/>
        <v>0</v>
      </c>
      <c r="L135" s="335"/>
    </row>
    <row r="136" spans="1:12" x14ac:dyDescent="0.2">
      <c r="A136" s="315" t="str">
        <f t="shared" si="25"/>
        <v>SAKALA KESKUS - noorsootöö</v>
      </c>
      <c r="B136" s="321" t="str">
        <f t="shared" si="26"/>
        <v>32</v>
      </c>
      <c r="C136" s="321" t="str">
        <f t="shared" si="27"/>
        <v>3222</v>
      </c>
      <c r="D136" s="333" t="s">
        <v>1619</v>
      </c>
      <c r="E136" s="334" t="s">
        <v>985</v>
      </c>
      <c r="F136" s="324">
        <v>0</v>
      </c>
      <c r="G136" s="324">
        <v>0</v>
      </c>
      <c r="H136" s="324">
        <v>0</v>
      </c>
      <c r="I136" s="324">
        <v>0</v>
      </c>
      <c r="J136" s="324"/>
      <c r="K136" s="324">
        <f t="shared" si="38"/>
        <v>0</v>
      </c>
      <c r="L136" s="335"/>
    </row>
    <row r="137" spans="1:12" x14ac:dyDescent="0.2">
      <c r="A137" s="315" t="str">
        <f t="shared" si="25"/>
        <v>SAKALA KESKUS - noorsootöö</v>
      </c>
      <c r="B137" s="321" t="str">
        <f t="shared" si="26"/>
        <v>32</v>
      </c>
      <c r="C137" s="321" t="str">
        <f t="shared" si="27"/>
        <v>3222</v>
      </c>
      <c r="D137" s="333" t="s">
        <v>1615</v>
      </c>
      <c r="E137" s="334" t="s">
        <v>986</v>
      </c>
      <c r="F137" s="324">
        <v>0</v>
      </c>
      <c r="G137" s="324">
        <v>717.44</v>
      </c>
      <c r="H137" s="324">
        <v>0</v>
      </c>
      <c r="I137" s="324">
        <v>0</v>
      </c>
      <c r="J137" s="324"/>
      <c r="K137" s="324">
        <f t="shared" si="38"/>
        <v>0</v>
      </c>
      <c r="L137" s="335"/>
    </row>
    <row r="138" spans="1:12" x14ac:dyDescent="0.2">
      <c r="A138" s="315" t="str">
        <f t="shared" si="25"/>
        <v>SAKALA KESKUS - noorsootöö</v>
      </c>
      <c r="B138" s="321" t="str">
        <f t="shared" si="26"/>
        <v>32</v>
      </c>
      <c r="C138" s="321" t="str">
        <f t="shared" si="27"/>
        <v>3222</v>
      </c>
      <c r="D138" s="333" t="s">
        <v>1605</v>
      </c>
      <c r="E138" s="334" t="s">
        <v>986</v>
      </c>
      <c r="F138" s="324">
        <v>0</v>
      </c>
      <c r="G138" s="324">
        <v>0</v>
      </c>
      <c r="H138" s="324">
        <v>0</v>
      </c>
      <c r="I138" s="324">
        <v>0</v>
      </c>
      <c r="J138" s="324"/>
      <c r="K138" s="324">
        <f t="shared" si="38"/>
        <v>0</v>
      </c>
      <c r="L138" s="335"/>
    </row>
    <row r="139" spans="1:12" x14ac:dyDescent="0.2">
      <c r="A139" s="315" t="str">
        <f t="shared" si="25"/>
        <v>SAKALA KESKUS - noorsootöö</v>
      </c>
      <c r="B139" s="321" t="str">
        <f t="shared" si="26"/>
        <v>32</v>
      </c>
      <c r="C139" s="321" t="str">
        <f t="shared" si="27"/>
        <v>3222</v>
      </c>
      <c r="D139" s="333" t="s">
        <v>1620</v>
      </c>
      <c r="E139" s="334" t="s">
        <v>987</v>
      </c>
      <c r="F139" s="324">
        <v>0</v>
      </c>
      <c r="G139" s="324">
        <v>0</v>
      </c>
      <c r="H139" s="324">
        <v>0</v>
      </c>
      <c r="I139" s="324">
        <v>0</v>
      </c>
      <c r="J139" s="324"/>
      <c r="K139" s="324">
        <f t="shared" si="38"/>
        <v>0</v>
      </c>
      <c r="L139" s="335"/>
    </row>
    <row r="140" spans="1:12" x14ac:dyDescent="0.2">
      <c r="A140" s="315" t="str">
        <f t="shared" si="25"/>
        <v>SAKALA KESKUS - noorsootöö</v>
      </c>
      <c r="B140" s="321" t="str">
        <f t="shared" si="26"/>
        <v>32</v>
      </c>
      <c r="C140" s="321" t="str">
        <f t="shared" si="27"/>
        <v>3222</v>
      </c>
      <c r="D140" s="333" t="s">
        <v>1606</v>
      </c>
      <c r="E140" s="334" t="s">
        <v>982</v>
      </c>
      <c r="F140" s="324">
        <v>0</v>
      </c>
      <c r="G140" s="324">
        <v>300.57</v>
      </c>
      <c r="H140" s="324">
        <v>0</v>
      </c>
      <c r="I140" s="324">
        <v>0</v>
      </c>
      <c r="J140" s="324"/>
      <c r="K140" s="324">
        <f t="shared" si="38"/>
        <v>0</v>
      </c>
      <c r="L140" s="335"/>
    </row>
    <row r="141" spans="1:12" x14ac:dyDescent="0.2">
      <c r="A141" s="315" t="str">
        <f t="shared" si="25"/>
        <v>SAKALA KESKUS - noorsootöö</v>
      </c>
      <c r="B141" s="321" t="str">
        <f t="shared" si="26"/>
        <v>32</v>
      </c>
      <c r="C141" s="321" t="str">
        <f t="shared" si="27"/>
        <v>3224</v>
      </c>
      <c r="D141" s="333" t="s">
        <v>1626</v>
      </c>
      <c r="E141" s="579" t="s">
        <v>966</v>
      </c>
      <c r="F141" s="324">
        <v>0</v>
      </c>
      <c r="G141" s="324">
        <v>0</v>
      </c>
      <c r="H141" s="324">
        <v>0</v>
      </c>
      <c r="I141" s="324">
        <v>0</v>
      </c>
      <c r="J141" s="324"/>
      <c r="K141" s="324">
        <f t="shared" si="38"/>
        <v>0</v>
      </c>
      <c r="L141" s="335"/>
    </row>
    <row r="142" spans="1:12" x14ac:dyDescent="0.2">
      <c r="A142" s="315" t="str">
        <f t="shared" si="25"/>
        <v>SAKALA KESKUS - noorsootöö</v>
      </c>
      <c r="B142" s="321" t="str">
        <f t="shared" si="26"/>
        <v>32</v>
      </c>
      <c r="C142" s="321" t="str">
        <f t="shared" si="27"/>
        <v>3224</v>
      </c>
      <c r="D142" s="333" t="s">
        <v>1627</v>
      </c>
      <c r="E142" s="579" t="s">
        <v>967</v>
      </c>
      <c r="F142" s="324">
        <v>0</v>
      </c>
      <c r="G142" s="324">
        <v>0</v>
      </c>
      <c r="H142" s="324">
        <v>0</v>
      </c>
      <c r="I142" s="324">
        <v>0</v>
      </c>
      <c r="J142" s="324"/>
      <c r="K142" s="324">
        <f t="shared" si="38"/>
        <v>0</v>
      </c>
      <c r="L142" s="335"/>
    </row>
    <row r="143" spans="1:12" x14ac:dyDescent="0.2">
      <c r="A143" s="315" t="str">
        <f t="shared" si="25"/>
        <v>SAKALA KESKUS - noorsootöö</v>
      </c>
      <c r="B143" s="321" t="str">
        <f t="shared" si="26"/>
        <v>32</v>
      </c>
      <c r="C143" s="321" t="str">
        <f t="shared" si="27"/>
        <v>3224</v>
      </c>
      <c r="D143" s="333" t="s">
        <v>1628</v>
      </c>
      <c r="E143" s="579" t="s">
        <v>968</v>
      </c>
      <c r="F143" s="324">
        <v>0</v>
      </c>
      <c r="G143" s="324">
        <v>0</v>
      </c>
      <c r="H143" s="324">
        <v>0</v>
      </c>
      <c r="I143" s="324">
        <v>0</v>
      </c>
      <c r="J143" s="324"/>
      <c r="K143" s="324">
        <f t="shared" si="38"/>
        <v>0</v>
      </c>
      <c r="L143" s="335"/>
    </row>
    <row r="144" spans="1:12" x14ac:dyDescent="0.2">
      <c r="A144" s="315" t="str">
        <f t="shared" si="25"/>
        <v>SAKALA KESKUS - noorsootöö</v>
      </c>
      <c r="B144" s="321"/>
      <c r="C144" s="321"/>
      <c r="D144" s="352" t="s">
        <v>157</v>
      </c>
      <c r="E144" s="354" t="s">
        <v>133</v>
      </c>
      <c r="F144" s="355">
        <f>SUM(F145:F150)</f>
        <v>320</v>
      </c>
      <c r="G144" s="355">
        <f t="shared" ref="G144:I144" si="41">SUM(G145:G150)</f>
        <v>0</v>
      </c>
      <c r="H144" s="355">
        <f t="shared" si="41"/>
        <v>0</v>
      </c>
      <c r="I144" s="355">
        <f t="shared" si="41"/>
        <v>0</v>
      </c>
      <c r="J144" s="355">
        <f>SUM(J145:J150)</f>
        <v>0</v>
      </c>
      <c r="K144" s="355">
        <f t="shared" si="38"/>
        <v>0</v>
      </c>
      <c r="L144" s="356"/>
    </row>
    <row r="145" spans="1:12" x14ac:dyDescent="0.2">
      <c r="A145" s="315" t="str">
        <f t="shared" si="25"/>
        <v>SAKALA KESKUS - noorsootöö</v>
      </c>
      <c r="B145" s="321" t="str">
        <f t="shared" si="26"/>
        <v>35</v>
      </c>
      <c r="C145" s="321" t="str">
        <f t="shared" si="27"/>
        <v>3500</v>
      </c>
      <c r="D145" s="333" t="s">
        <v>1596</v>
      </c>
      <c r="E145" s="334" t="s">
        <v>832</v>
      </c>
      <c r="F145" s="324">
        <v>0</v>
      </c>
      <c r="G145" s="324">
        <v>0</v>
      </c>
      <c r="H145" s="324">
        <v>0</v>
      </c>
      <c r="I145" s="324">
        <v>0</v>
      </c>
      <c r="J145" s="324"/>
      <c r="K145" s="324">
        <f t="shared" si="38"/>
        <v>0</v>
      </c>
      <c r="L145" s="335"/>
    </row>
    <row r="146" spans="1:12" x14ac:dyDescent="0.2">
      <c r="A146" s="315" t="str">
        <f t="shared" si="25"/>
        <v>SAKALA KESKUS - noorsootöö</v>
      </c>
      <c r="B146" s="321" t="str">
        <f t="shared" si="26"/>
        <v>35</v>
      </c>
      <c r="C146" s="321" t="str">
        <f t="shared" si="27"/>
        <v>3500</v>
      </c>
      <c r="D146" s="333" t="s">
        <v>1631</v>
      </c>
      <c r="E146" s="334" t="s">
        <v>833</v>
      </c>
      <c r="F146" s="324">
        <v>0</v>
      </c>
      <c r="G146" s="324">
        <v>0</v>
      </c>
      <c r="H146" s="324">
        <v>0</v>
      </c>
      <c r="I146" s="324">
        <v>0</v>
      </c>
      <c r="J146" s="324"/>
      <c r="K146" s="324">
        <f t="shared" si="38"/>
        <v>0</v>
      </c>
      <c r="L146" s="335"/>
    </row>
    <row r="147" spans="1:12" x14ac:dyDescent="0.2">
      <c r="A147" s="315" t="str">
        <f t="shared" si="25"/>
        <v>SAKALA KESKUS - noorsootöö</v>
      </c>
      <c r="B147" s="321" t="str">
        <f t="shared" si="26"/>
        <v>35</v>
      </c>
      <c r="C147" s="321" t="str">
        <f t="shared" si="27"/>
        <v>3500</v>
      </c>
      <c r="D147" s="333" t="s">
        <v>1597</v>
      </c>
      <c r="E147" s="334" t="s">
        <v>834</v>
      </c>
      <c r="F147" s="324">
        <v>0</v>
      </c>
      <c r="G147" s="324">
        <v>0</v>
      </c>
      <c r="H147" s="324">
        <v>0</v>
      </c>
      <c r="I147" s="324">
        <v>0</v>
      </c>
      <c r="J147" s="324"/>
      <c r="K147" s="324">
        <f t="shared" si="38"/>
        <v>0</v>
      </c>
      <c r="L147" s="335"/>
    </row>
    <row r="148" spans="1:12" x14ac:dyDescent="0.2">
      <c r="A148" s="315" t="str">
        <f t="shared" si="25"/>
        <v>SAKALA KESKUS - noorsootöö</v>
      </c>
      <c r="B148" s="321" t="str">
        <f t="shared" si="26"/>
        <v>35</v>
      </c>
      <c r="C148" s="321" t="str">
        <f t="shared" si="27"/>
        <v>3500</v>
      </c>
      <c r="D148" s="333" t="s">
        <v>1598</v>
      </c>
      <c r="E148" s="334" t="s">
        <v>835</v>
      </c>
      <c r="F148" s="324">
        <v>320</v>
      </c>
      <c r="G148" s="324">
        <v>0</v>
      </c>
      <c r="H148" s="324">
        <v>0</v>
      </c>
      <c r="I148" s="324">
        <v>0</v>
      </c>
      <c r="J148" s="324"/>
      <c r="K148" s="324">
        <f t="shared" si="38"/>
        <v>0</v>
      </c>
      <c r="L148" s="335"/>
    </row>
    <row r="149" spans="1:12" x14ac:dyDescent="0.2">
      <c r="A149" s="315" t="str">
        <f t="shared" si="25"/>
        <v>SAKALA KESKUS - noorsootöö</v>
      </c>
      <c r="B149" s="321" t="str">
        <f t="shared" si="26"/>
        <v>35</v>
      </c>
      <c r="C149" s="321" t="str">
        <f t="shared" si="27"/>
        <v>3500</v>
      </c>
      <c r="D149" s="333" t="s">
        <v>1607</v>
      </c>
      <c r="E149" s="334" t="s">
        <v>836</v>
      </c>
      <c r="F149" s="324">
        <v>0</v>
      </c>
      <c r="G149" s="324">
        <v>0</v>
      </c>
      <c r="H149" s="324">
        <v>0</v>
      </c>
      <c r="I149" s="324">
        <v>0</v>
      </c>
      <c r="J149" s="324"/>
      <c r="K149" s="324">
        <f t="shared" si="38"/>
        <v>0</v>
      </c>
      <c r="L149" s="335"/>
    </row>
    <row r="150" spans="1:12" x14ac:dyDescent="0.2">
      <c r="A150" s="315" t="str">
        <f t="shared" si="25"/>
        <v>SAKALA KESKUS - noorsootöö</v>
      </c>
      <c r="B150" s="321" t="str">
        <f t="shared" si="26"/>
        <v>35</v>
      </c>
      <c r="C150" s="321" t="str">
        <f t="shared" si="27"/>
        <v>3500</v>
      </c>
      <c r="D150" s="333" t="s">
        <v>1599</v>
      </c>
      <c r="E150" s="334" t="s">
        <v>837</v>
      </c>
      <c r="F150" s="324">
        <v>0</v>
      </c>
      <c r="G150" s="324">
        <v>0</v>
      </c>
      <c r="H150" s="324">
        <v>0</v>
      </c>
      <c r="I150" s="324">
        <v>0</v>
      </c>
      <c r="J150" s="324"/>
      <c r="K150" s="324">
        <f t="shared" si="38"/>
        <v>0</v>
      </c>
      <c r="L150" s="335"/>
    </row>
    <row r="151" spans="1:12" x14ac:dyDescent="0.2">
      <c r="A151" s="315" t="str">
        <f t="shared" si="25"/>
        <v>SAKALA KESKUS - noorsootöö</v>
      </c>
      <c r="B151" s="321"/>
      <c r="C151" s="321"/>
      <c r="D151" s="352" t="s">
        <v>158</v>
      </c>
      <c r="E151" s="354" t="s">
        <v>151</v>
      </c>
      <c r="F151" s="355">
        <f>SUM(F152:F152)</f>
        <v>3045.8</v>
      </c>
      <c r="G151" s="355">
        <f t="shared" ref="G151:I151" si="42">SUM(G152:G152)</f>
        <v>0</v>
      </c>
      <c r="H151" s="355">
        <f t="shared" si="42"/>
        <v>0</v>
      </c>
      <c r="I151" s="355">
        <f t="shared" si="42"/>
        <v>0</v>
      </c>
      <c r="J151" s="355">
        <f>SUM(J152:J152)</f>
        <v>0</v>
      </c>
      <c r="K151" s="355">
        <f t="shared" si="38"/>
        <v>0</v>
      </c>
      <c r="L151" s="356"/>
    </row>
    <row r="152" spans="1:12" x14ac:dyDescent="0.2">
      <c r="A152" s="315" t="str">
        <f t="shared" si="25"/>
        <v>SAKALA KESKUS - noorsootöö</v>
      </c>
      <c r="B152" s="321" t="str">
        <f>LEFT(D152,2)</f>
        <v>38</v>
      </c>
      <c r="C152" s="321" t="str">
        <f>LEFT(D152,4)</f>
        <v>3888</v>
      </c>
      <c r="D152" s="333" t="s">
        <v>1600</v>
      </c>
      <c r="E152" s="334" t="s">
        <v>152</v>
      </c>
      <c r="F152" s="324">
        <v>3045.8</v>
      </c>
      <c r="G152" s="324">
        <v>0</v>
      </c>
      <c r="H152" s="324">
        <v>0</v>
      </c>
      <c r="I152" s="324">
        <v>0</v>
      </c>
      <c r="J152" s="324"/>
      <c r="K152" s="324">
        <f t="shared" si="38"/>
        <v>0</v>
      </c>
      <c r="L152" s="335"/>
    </row>
    <row r="158" spans="1:12" x14ac:dyDescent="0.2">
      <c r="E158" s="305"/>
      <c r="F158" s="305"/>
      <c r="G158" s="305"/>
      <c r="H158" s="305"/>
      <c r="I158" s="305"/>
      <c r="J158" s="305"/>
      <c r="K158" s="305"/>
      <c r="L158" s="310"/>
    </row>
    <row r="166" spans="5:12" x14ac:dyDescent="0.2">
      <c r="E166" s="306"/>
      <c r="F166" s="306"/>
      <c r="G166" s="306"/>
      <c r="H166" s="306"/>
      <c r="I166" s="306"/>
      <c r="J166" s="306"/>
      <c r="K166" s="306"/>
      <c r="L166" s="309"/>
    </row>
    <row r="171" spans="5:12" x14ac:dyDescent="0.2">
      <c r="E171" s="306"/>
      <c r="F171" s="306"/>
      <c r="G171" s="306"/>
      <c r="H171" s="306"/>
      <c r="I171" s="306"/>
      <c r="J171" s="306"/>
      <c r="K171" s="306"/>
      <c r="L171" s="309"/>
    </row>
    <row r="176" spans="5:12" x14ac:dyDescent="0.2">
      <c r="E176" s="304"/>
      <c r="F176" s="304"/>
      <c r="G176" s="304"/>
      <c r="H176" s="304"/>
      <c r="I176" s="304"/>
      <c r="J176" s="304"/>
      <c r="K176" s="304"/>
      <c r="L176" s="309"/>
    </row>
  </sheetData>
  <printOptions gridLines="1"/>
  <pageMargins left="0.39370078740157483" right="0" top="0" bottom="0" header="0" footer="0"/>
  <pageSetup paperSize="9" scale="59" orientation="portrait" r:id="rId1"/>
  <headerFooter alignWithMargins="0">
    <oddFooter>&amp;A</oddFooter>
  </headerFooter>
  <rowBreaks count="1" manualBreakCount="1">
    <brk id="116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176"/>
  <sheetViews>
    <sheetView topLeftCell="D1" zoomScaleNormal="100" workbookViewId="0">
      <pane ySplit="2" topLeftCell="A3" activePane="bottomLeft" state="frozen"/>
      <selection activeCell="E70" sqref="E70"/>
      <selection pane="bottomLeft" activeCell="L3" sqref="L3"/>
    </sheetView>
  </sheetViews>
  <sheetFormatPr defaultRowHeight="12.75" x14ac:dyDescent="0.2"/>
  <cols>
    <col min="1" max="1" width="19.85546875" style="298" hidden="1" customWidth="1"/>
    <col min="2" max="2" width="3.28515625" style="298" hidden="1" customWidth="1"/>
    <col min="3" max="3" width="5" style="298" hidden="1" customWidth="1"/>
    <col min="4" max="4" width="10.28515625" style="299" customWidth="1"/>
    <col min="5" max="5" width="45.42578125" style="301" customWidth="1"/>
    <col min="6" max="9" width="10.85546875" style="301" customWidth="1"/>
    <col min="10" max="10" width="12.28515625" style="301" customWidth="1"/>
    <col min="11" max="11" width="10.85546875" style="301" customWidth="1"/>
    <col min="12" max="12" width="43" style="308" customWidth="1"/>
    <col min="13" max="16384" width="9.140625" style="298"/>
  </cols>
  <sheetData>
    <row r="1" spans="1:12" x14ac:dyDescent="0.2">
      <c r="E1" s="300" t="s">
        <v>1551</v>
      </c>
      <c r="F1" s="298" t="s">
        <v>1632</v>
      </c>
      <c r="G1" s="300"/>
      <c r="H1" s="300"/>
      <c r="I1" s="300"/>
      <c r="J1" s="300"/>
      <c r="K1" s="300"/>
      <c r="L1" s="307"/>
    </row>
    <row r="2" spans="1:12" ht="54.75" x14ac:dyDescent="0.2">
      <c r="A2" s="358" t="s">
        <v>826</v>
      </c>
      <c r="B2" s="311" t="s">
        <v>827</v>
      </c>
      <c r="C2" s="311" t="s">
        <v>831</v>
      </c>
      <c r="D2" s="357" t="s">
        <v>830</v>
      </c>
      <c r="E2" s="312" t="s">
        <v>828</v>
      </c>
      <c r="F2" s="313" t="s">
        <v>848</v>
      </c>
      <c r="G2" s="313" t="s">
        <v>1553</v>
      </c>
      <c r="H2" s="313" t="s">
        <v>1634</v>
      </c>
      <c r="I2" s="313" t="s">
        <v>1633</v>
      </c>
      <c r="J2" s="656" t="s">
        <v>863</v>
      </c>
      <c r="K2" s="313" t="s">
        <v>1554</v>
      </c>
      <c r="L2" s="657" t="s">
        <v>849</v>
      </c>
    </row>
    <row r="3" spans="1:12" ht="13.5" x14ac:dyDescent="0.25">
      <c r="A3" s="315" t="str">
        <f t="shared" ref="A3:A75" si="0">+$E$1</f>
        <v>SAKALA KESKUS</v>
      </c>
      <c r="B3" s="311"/>
      <c r="C3" s="311"/>
      <c r="D3" s="316" t="s">
        <v>187</v>
      </c>
      <c r="E3" s="317" t="s">
        <v>180</v>
      </c>
      <c r="F3" s="318">
        <f>SUM(F4:F8)</f>
        <v>0</v>
      </c>
      <c r="G3" s="318">
        <f t="shared" ref="G3:I3" si="1">SUM(G4:G8)</f>
        <v>0</v>
      </c>
      <c r="H3" s="318">
        <f t="shared" si="1"/>
        <v>0</v>
      </c>
      <c r="I3" s="318">
        <f t="shared" si="1"/>
        <v>0</v>
      </c>
      <c r="J3" s="319">
        <f t="shared" ref="J3:K3" si="2">SUM(J4:J8)</f>
        <v>0</v>
      </c>
      <c r="K3" s="319">
        <f t="shared" si="2"/>
        <v>0</v>
      </c>
      <c r="L3" s="320"/>
    </row>
    <row r="4" spans="1:12" x14ac:dyDescent="0.2">
      <c r="A4" s="315" t="str">
        <f t="shared" si="0"/>
        <v>SAKALA KESKUS</v>
      </c>
      <c r="B4" s="321" t="str">
        <f>LEFT(D4,2)</f>
        <v>41</v>
      </c>
      <c r="C4" s="321" t="str">
        <f>LEFT(D4,4)</f>
        <v>4134</v>
      </c>
      <c r="D4" s="322" t="s">
        <v>1601</v>
      </c>
      <c r="E4" s="323" t="s">
        <v>178</v>
      </c>
      <c r="F4" s="324">
        <v>0</v>
      </c>
      <c r="G4" s="324">
        <v>0</v>
      </c>
      <c r="H4" s="324">
        <v>0</v>
      </c>
      <c r="I4" s="324">
        <v>0</v>
      </c>
      <c r="J4" s="324"/>
      <c r="K4" s="324">
        <f t="shared" ref="K4:K8" si="3">+I4+J4</f>
        <v>0</v>
      </c>
      <c r="L4" s="325"/>
    </row>
    <row r="5" spans="1:12" x14ac:dyDescent="0.2">
      <c r="A5" s="315" t="str">
        <f t="shared" si="0"/>
        <v>SAKALA KESKUS</v>
      </c>
      <c r="B5" s="321" t="str">
        <f>LEFT(D5,2)</f>
        <v>41</v>
      </c>
      <c r="C5" s="321" t="str">
        <f>LEFT(D5,4)</f>
        <v>4134</v>
      </c>
      <c r="D5" s="322" t="s">
        <v>1608</v>
      </c>
      <c r="E5" s="323" t="s">
        <v>1625</v>
      </c>
      <c r="F5" s="324">
        <v>0</v>
      </c>
      <c r="G5" s="324">
        <v>0</v>
      </c>
      <c r="H5" s="324">
        <v>0</v>
      </c>
      <c r="I5" s="324">
        <v>0</v>
      </c>
      <c r="J5" s="324"/>
      <c r="K5" s="324">
        <f t="shared" si="3"/>
        <v>0</v>
      </c>
      <c r="L5" s="325"/>
    </row>
    <row r="6" spans="1:12" x14ac:dyDescent="0.2">
      <c r="A6" s="315"/>
      <c r="B6" s="321"/>
      <c r="C6" s="321"/>
      <c r="D6" s="322" t="s">
        <v>1131</v>
      </c>
      <c r="E6" s="323" t="s">
        <v>1656</v>
      </c>
      <c r="F6" s="324">
        <v>0</v>
      </c>
      <c r="G6" s="324">
        <v>0</v>
      </c>
      <c r="H6" s="324">
        <v>0</v>
      </c>
      <c r="I6" s="324">
        <v>0</v>
      </c>
      <c r="J6" s="324"/>
      <c r="K6" s="324">
        <f t="shared" si="3"/>
        <v>0</v>
      </c>
      <c r="L6" s="325"/>
    </row>
    <row r="7" spans="1:12" x14ac:dyDescent="0.2">
      <c r="A7" s="315" t="str">
        <f t="shared" si="0"/>
        <v>SAKALA KESKUS</v>
      </c>
      <c r="B7" s="321" t="str">
        <f t="shared" ref="B7:B76" si="4">LEFT(D7,2)</f>
        <v>45</v>
      </c>
      <c r="C7" s="321" t="str">
        <f t="shared" ref="C7:C76" si="5">LEFT(D7,4)</f>
        <v>4500</v>
      </c>
      <c r="D7" s="322" t="s">
        <v>357</v>
      </c>
      <c r="E7" s="323" t="s">
        <v>358</v>
      </c>
      <c r="F7" s="324">
        <v>0</v>
      </c>
      <c r="G7" s="324">
        <v>0</v>
      </c>
      <c r="H7" s="324">
        <v>0</v>
      </c>
      <c r="I7" s="324">
        <v>0</v>
      </c>
      <c r="J7" s="324"/>
      <c r="K7" s="324">
        <f t="shared" si="3"/>
        <v>0</v>
      </c>
      <c r="L7" s="325"/>
    </row>
    <row r="8" spans="1:12" x14ac:dyDescent="0.2">
      <c r="A8" s="315"/>
      <c r="B8" s="321"/>
      <c r="C8" s="321"/>
      <c r="D8" s="322" t="s">
        <v>1072</v>
      </c>
      <c r="E8" s="323" t="s">
        <v>1651</v>
      </c>
      <c r="F8" s="324">
        <v>0</v>
      </c>
      <c r="G8" s="324">
        <v>0</v>
      </c>
      <c r="H8" s="324">
        <v>0</v>
      </c>
      <c r="I8" s="324">
        <v>0</v>
      </c>
      <c r="J8" s="324"/>
      <c r="K8" s="324">
        <f t="shared" si="3"/>
        <v>0</v>
      </c>
      <c r="L8" s="325"/>
    </row>
    <row r="9" spans="1:12" ht="13.5" x14ac:dyDescent="0.25">
      <c r="A9" s="315" t="str">
        <f t="shared" si="0"/>
        <v>SAKALA KESKUS</v>
      </c>
      <c r="B9" s="321"/>
      <c r="C9" s="321"/>
      <c r="D9" s="326" t="s">
        <v>184</v>
      </c>
      <c r="E9" s="327" t="s">
        <v>183</v>
      </c>
      <c r="F9" s="319">
        <f t="shared" ref="F9:K9" si="6">F10+F17+F18+F19+F20+F21+F22+F26</f>
        <v>42521.08</v>
      </c>
      <c r="G9" s="319">
        <f t="shared" si="6"/>
        <v>71924.569999999992</v>
      </c>
      <c r="H9" s="319">
        <f t="shared" si="6"/>
        <v>199540.54</v>
      </c>
      <c r="I9" s="319">
        <f t="shared" si="6"/>
        <v>199678.76</v>
      </c>
      <c r="J9" s="319">
        <f t="shared" si="6"/>
        <v>0</v>
      </c>
      <c r="K9" s="319">
        <f t="shared" si="6"/>
        <v>199678.76</v>
      </c>
      <c r="L9" s="328"/>
    </row>
    <row r="10" spans="1:12" ht="25.5" x14ac:dyDescent="0.2">
      <c r="A10" s="315" t="str">
        <f t="shared" si="0"/>
        <v>SAKALA KESKUS</v>
      </c>
      <c r="B10" s="321"/>
      <c r="C10" s="321"/>
      <c r="D10" s="329" t="s">
        <v>850</v>
      </c>
      <c r="E10" s="330" t="s">
        <v>360</v>
      </c>
      <c r="F10" s="331">
        <f>SUM(F11:F16)</f>
        <v>27792.36</v>
      </c>
      <c r="G10" s="331">
        <f t="shared" ref="G10:I10" si="7">SUM(G11:G16)</f>
        <v>50825.89</v>
      </c>
      <c r="H10" s="331">
        <f t="shared" si="7"/>
        <v>142014</v>
      </c>
      <c r="I10" s="331">
        <f t="shared" si="7"/>
        <v>142014</v>
      </c>
      <c r="J10" s="331">
        <f t="shared" ref="J10" si="8">SUM(J11:J14)</f>
        <v>0</v>
      </c>
      <c r="K10" s="331">
        <f>SUM(K11:K16)</f>
        <v>142014</v>
      </c>
      <c r="L10" s="640" t="s">
        <v>1555</v>
      </c>
    </row>
    <row r="11" spans="1:12" x14ac:dyDescent="0.2">
      <c r="A11" s="315" t="str">
        <f t="shared" si="0"/>
        <v>SAKALA KESKUS</v>
      </c>
      <c r="B11" s="321" t="str">
        <f t="shared" si="4"/>
        <v>50</v>
      </c>
      <c r="C11" s="321" t="str">
        <f t="shared" si="5"/>
        <v>5002</v>
      </c>
      <c r="D11" s="333" t="s">
        <v>361</v>
      </c>
      <c r="E11" s="334" t="s">
        <v>847</v>
      </c>
      <c r="F11" s="324">
        <v>0</v>
      </c>
      <c r="G11" s="324">
        <v>0</v>
      </c>
      <c r="H11" s="324">
        <v>0</v>
      </c>
      <c r="I11" s="324">
        <v>0</v>
      </c>
      <c r="J11" s="324"/>
      <c r="K11" s="324">
        <f>SUM(I11:J11)</f>
        <v>0</v>
      </c>
      <c r="L11" s="335"/>
    </row>
    <row r="12" spans="1:12" x14ac:dyDescent="0.2">
      <c r="A12" s="315" t="str">
        <f t="shared" si="0"/>
        <v>SAKALA KESKUS</v>
      </c>
      <c r="B12" s="321" t="str">
        <f t="shared" si="4"/>
        <v>50</v>
      </c>
      <c r="C12" s="321" t="str">
        <f t="shared" si="5"/>
        <v>5002</v>
      </c>
      <c r="D12" s="333" t="s">
        <v>363</v>
      </c>
      <c r="E12" s="334" t="s">
        <v>194</v>
      </c>
      <c r="F12" s="324">
        <v>27159.63</v>
      </c>
      <c r="G12" s="324">
        <v>50825.89</v>
      </c>
      <c r="H12" s="324">
        <v>142014</v>
      </c>
      <c r="I12" s="324">
        <v>142014</v>
      </c>
      <c r="J12" s="324"/>
      <c r="K12" s="324">
        <f t="shared" ref="K12:K76" si="9">SUM(I12:J12)</f>
        <v>142014</v>
      </c>
      <c r="L12" s="335"/>
    </row>
    <row r="13" spans="1:12" x14ac:dyDescent="0.2">
      <c r="A13" s="315" t="str">
        <f t="shared" si="0"/>
        <v>SAKALA KESKUS</v>
      </c>
      <c r="B13" s="321" t="str">
        <f t="shared" si="4"/>
        <v>50</v>
      </c>
      <c r="C13" s="321" t="str">
        <f t="shared" si="5"/>
        <v>5002</v>
      </c>
      <c r="D13" s="333" t="s">
        <v>365</v>
      </c>
      <c r="E13" s="334" t="s">
        <v>328</v>
      </c>
      <c r="F13" s="324">
        <v>632.73</v>
      </c>
      <c r="G13" s="324">
        <v>0</v>
      </c>
      <c r="H13" s="324">
        <v>0</v>
      </c>
      <c r="I13" s="324">
        <v>0</v>
      </c>
      <c r="J13" s="324"/>
      <c r="K13" s="324">
        <f t="shared" si="9"/>
        <v>0</v>
      </c>
      <c r="L13" s="335"/>
    </row>
    <row r="14" spans="1:12" x14ac:dyDescent="0.2">
      <c r="A14" s="315" t="str">
        <f t="shared" si="0"/>
        <v>SAKALA KESKUS</v>
      </c>
      <c r="B14" s="321" t="str">
        <f t="shared" si="4"/>
        <v>50</v>
      </c>
      <c r="C14" s="321" t="str">
        <f t="shared" si="5"/>
        <v>5002</v>
      </c>
      <c r="D14" s="333" t="s">
        <v>367</v>
      </c>
      <c r="E14" s="336" t="s">
        <v>368</v>
      </c>
      <c r="F14" s="324">
        <v>0</v>
      </c>
      <c r="G14" s="324">
        <v>0</v>
      </c>
      <c r="H14" s="324">
        <v>0</v>
      </c>
      <c r="I14" s="324">
        <v>0</v>
      </c>
      <c r="J14" s="324"/>
      <c r="K14" s="324">
        <f t="shared" si="9"/>
        <v>0</v>
      </c>
      <c r="L14" s="325"/>
    </row>
    <row r="15" spans="1:12" x14ac:dyDescent="0.2">
      <c r="A15" s="315"/>
      <c r="B15" s="321"/>
      <c r="C15" s="321"/>
      <c r="D15" s="333" t="s">
        <v>1602</v>
      </c>
      <c r="E15" s="336" t="s">
        <v>1652</v>
      </c>
      <c r="F15" s="324">
        <v>0</v>
      </c>
      <c r="G15" s="324">
        <v>0</v>
      </c>
      <c r="H15" s="324">
        <v>0</v>
      </c>
      <c r="I15" s="324">
        <v>0</v>
      </c>
      <c r="J15" s="324"/>
      <c r="K15" s="324">
        <f t="shared" si="9"/>
        <v>0</v>
      </c>
      <c r="L15" s="325"/>
    </row>
    <row r="16" spans="1:12" x14ac:dyDescent="0.2">
      <c r="A16" s="315"/>
      <c r="B16" s="321"/>
      <c r="C16" s="321"/>
      <c r="D16" s="333" t="s">
        <v>1621</v>
      </c>
      <c r="E16" s="336" t="s">
        <v>1653</v>
      </c>
      <c r="F16" s="324">
        <v>0</v>
      </c>
      <c r="G16" s="324">
        <v>0</v>
      </c>
      <c r="H16" s="324">
        <v>0</v>
      </c>
      <c r="I16" s="324">
        <v>0</v>
      </c>
      <c r="J16" s="324"/>
      <c r="K16" s="324">
        <f t="shared" si="9"/>
        <v>0</v>
      </c>
      <c r="L16" s="325"/>
    </row>
    <row r="17" spans="1:12" x14ac:dyDescent="0.2">
      <c r="A17" s="315" t="str">
        <f t="shared" si="0"/>
        <v>SAKALA KESKUS</v>
      </c>
      <c r="B17" s="321" t="str">
        <f t="shared" si="4"/>
        <v>50</v>
      </c>
      <c r="C17" s="321" t="str">
        <f t="shared" si="5"/>
        <v>5005</v>
      </c>
      <c r="D17" s="322" t="s">
        <v>369</v>
      </c>
      <c r="E17" s="323" t="s">
        <v>370</v>
      </c>
      <c r="F17" s="324">
        <v>4917.91</v>
      </c>
      <c r="G17" s="324">
        <v>4137.45</v>
      </c>
      <c r="H17" s="324">
        <v>6617</v>
      </c>
      <c r="I17" s="324">
        <v>7000</v>
      </c>
      <c r="J17" s="324"/>
      <c r="K17" s="324">
        <f t="shared" si="9"/>
        <v>7000</v>
      </c>
      <c r="L17" s="325"/>
    </row>
    <row r="18" spans="1:12" x14ac:dyDescent="0.2">
      <c r="A18" s="315" t="str">
        <f t="shared" si="0"/>
        <v>SAKALA KESKUS</v>
      </c>
      <c r="B18" s="321" t="str">
        <f t="shared" si="4"/>
        <v>50</v>
      </c>
      <c r="C18" s="321" t="str">
        <f t="shared" si="5"/>
        <v>5051</v>
      </c>
      <c r="D18" s="322" t="s">
        <v>371</v>
      </c>
      <c r="E18" s="323" t="s">
        <v>202</v>
      </c>
      <c r="F18" s="324">
        <v>0</v>
      </c>
      <c r="G18" s="324">
        <v>0</v>
      </c>
      <c r="H18" s="324">
        <v>0</v>
      </c>
      <c r="I18" s="324">
        <v>0</v>
      </c>
      <c r="J18" s="324"/>
      <c r="K18" s="324">
        <f t="shared" si="9"/>
        <v>0</v>
      </c>
      <c r="L18" s="325"/>
    </row>
    <row r="19" spans="1:12" x14ac:dyDescent="0.2">
      <c r="A19" s="315" t="str">
        <f t="shared" si="0"/>
        <v>SAKALA KESKUS</v>
      </c>
      <c r="B19" s="321" t="str">
        <f t="shared" si="4"/>
        <v>50</v>
      </c>
      <c r="C19" s="321" t="str">
        <f t="shared" si="5"/>
        <v>5053</v>
      </c>
      <c r="D19" s="322" t="s">
        <v>372</v>
      </c>
      <c r="E19" s="323" t="s">
        <v>373</v>
      </c>
      <c r="F19" s="324">
        <v>0</v>
      </c>
      <c r="G19" s="324">
        <v>0</v>
      </c>
      <c r="H19" s="324">
        <v>0</v>
      </c>
      <c r="I19" s="324">
        <v>0</v>
      </c>
      <c r="J19" s="324"/>
      <c r="K19" s="324">
        <f t="shared" si="9"/>
        <v>0</v>
      </c>
      <c r="L19" s="325"/>
    </row>
    <row r="20" spans="1:12" x14ac:dyDescent="0.2">
      <c r="A20" s="315" t="str">
        <f t="shared" si="0"/>
        <v>SAKALA KESKUS</v>
      </c>
      <c r="B20" s="321" t="str">
        <f t="shared" si="4"/>
        <v>50</v>
      </c>
      <c r="C20" s="321" t="str">
        <f t="shared" si="5"/>
        <v>5061</v>
      </c>
      <c r="D20" s="322" t="s">
        <v>374</v>
      </c>
      <c r="E20" s="323" t="s">
        <v>375</v>
      </c>
      <c r="F20" s="324">
        <v>0</v>
      </c>
      <c r="G20" s="324">
        <v>279.55</v>
      </c>
      <c r="H20" s="324">
        <v>230</v>
      </c>
      <c r="I20" s="324">
        <v>0</v>
      </c>
      <c r="J20" s="324"/>
      <c r="K20" s="324">
        <f t="shared" si="9"/>
        <v>0</v>
      </c>
      <c r="L20" s="325"/>
    </row>
    <row r="21" spans="1:12" x14ac:dyDescent="0.2">
      <c r="A21" s="315" t="str">
        <f t="shared" si="0"/>
        <v>SAKALA KESKUS</v>
      </c>
      <c r="B21" s="321" t="str">
        <f t="shared" si="4"/>
        <v>50</v>
      </c>
      <c r="C21" s="321" t="str">
        <f t="shared" si="5"/>
        <v>5062</v>
      </c>
      <c r="D21" s="322" t="s">
        <v>376</v>
      </c>
      <c r="E21" s="323" t="s">
        <v>377</v>
      </c>
      <c r="F21" s="324">
        <v>0</v>
      </c>
      <c r="G21" s="324">
        <v>177.89</v>
      </c>
      <c r="H21" s="324">
        <v>145</v>
      </c>
      <c r="I21" s="324">
        <v>0</v>
      </c>
      <c r="J21" s="324"/>
      <c r="K21" s="324">
        <f t="shared" si="9"/>
        <v>0</v>
      </c>
      <c r="L21" s="325"/>
    </row>
    <row r="22" spans="1:12" x14ac:dyDescent="0.2">
      <c r="A22" s="315" t="str">
        <f t="shared" si="0"/>
        <v>SAKALA KESKUS</v>
      </c>
      <c r="B22" s="321"/>
      <c r="C22" s="321"/>
      <c r="D22" s="329" t="s">
        <v>851</v>
      </c>
      <c r="E22" s="330" t="s">
        <v>379</v>
      </c>
      <c r="F22" s="337">
        <f>SUM(F23:F25)</f>
        <v>9420.01</v>
      </c>
      <c r="G22" s="337">
        <f t="shared" ref="G22:I22" si="10">SUM(G23:G25)</f>
        <v>15833.03</v>
      </c>
      <c r="H22" s="337">
        <f t="shared" si="10"/>
        <v>49048.23</v>
      </c>
      <c r="I22" s="337">
        <f t="shared" si="10"/>
        <v>49174.62</v>
      </c>
      <c r="J22" s="337">
        <f t="shared" ref="J22" si="11">SUM(J23:J24)</f>
        <v>0</v>
      </c>
      <c r="K22" s="337">
        <f>SUM(K23:K25)</f>
        <v>49174.62</v>
      </c>
      <c r="L22" s="332"/>
    </row>
    <row r="23" spans="1:12" x14ac:dyDescent="0.2">
      <c r="A23" s="315" t="str">
        <f t="shared" si="0"/>
        <v>SAKALA KESKUS</v>
      </c>
      <c r="B23" s="321" t="str">
        <f t="shared" si="4"/>
        <v>50</v>
      </c>
      <c r="C23" s="321" t="str">
        <f t="shared" si="5"/>
        <v>5063</v>
      </c>
      <c r="D23" s="333" t="s">
        <v>380</v>
      </c>
      <c r="E23" s="334" t="s">
        <v>381</v>
      </c>
      <c r="F23" s="324">
        <v>0</v>
      </c>
      <c r="G23" s="324">
        <v>0</v>
      </c>
      <c r="H23" s="324">
        <f>SUM(H11+H15)*0.33</f>
        <v>0</v>
      </c>
      <c r="I23" s="324">
        <f>SUM(I11+I15)*0.33</f>
        <v>0</v>
      </c>
      <c r="J23" s="324"/>
      <c r="K23" s="324">
        <f t="shared" si="9"/>
        <v>0</v>
      </c>
      <c r="L23" s="335"/>
    </row>
    <row r="24" spans="1:12" x14ac:dyDescent="0.2">
      <c r="A24" s="315" t="str">
        <f t="shared" si="0"/>
        <v>SAKALA KESKUS</v>
      </c>
      <c r="B24" s="321" t="str">
        <f t="shared" si="4"/>
        <v>50</v>
      </c>
      <c r="C24" s="321" t="str">
        <f t="shared" si="5"/>
        <v>5063</v>
      </c>
      <c r="D24" s="333" t="s">
        <v>382</v>
      </c>
      <c r="E24" s="334" t="s">
        <v>383</v>
      </c>
      <c r="F24" s="324">
        <v>9420.01</v>
      </c>
      <c r="G24" s="324">
        <v>15833.03</v>
      </c>
      <c r="H24" s="324">
        <f>SUM(H12+H13+H14+H17)*0.33</f>
        <v>49048.23</v>
      </c>
      <c r="I24" s="324">
        <f>SUM(I12+I13+I14+I17)*0.33</f>
        <v>49174.62</v>
      </c>
      <c r="J24" s="324">
        <f t="shared" ref="J24" si="12">SUM(J10+J17)*0.33</f>
        <v>0</v>
      </c>
      <c r="K24" s="324">
        <f t="shared" si="9"/>
        <v>49174.62</v>
      </c>
      <c r="L24" s="335"/>
    </row>
    <row r="25" spans="1:12" x14ac:dyDescent="0.2">
      <c r="A25" s="315"/>
      <c r="B25" s="321"/>
      <c r="C25" s="321"/>
      <c r="D25" s="333" t="s">
        <v>1622</v>
      </c>
      <c r="E25" s="334" t="s">
        <v>1623</v>
      </c>
      <c r="F25" s="324">
        <v>0</v>
      </c>
      <c r="G25" s="324">
        <v>0</v>
      </c>
      <c r="H25" s="324">
        <f>SUM(H16*0.33)</f>
        <v>0</v>
      </c>
      <c r="I25" s="324">
        <f>SUM(I16*0.33)</f>
        <v>0</v>
      </c>
      <c r="J25" s="324"/>
      <c r="K25" s="324">
        <f t="shared" si="9"/>
        <v>0</v>
      </c>
      <c r="L25" s="335"/>
    </row>
    <row r="26" spans="1:12" x14ac:dyDescent="0.2">
      <c r="A26" s="315" t="str">
        <f t="shared" si="0"/>
        <v>SAKALA KESKUS</v>
      </c>
      <c r="B26" s="321"/>
      <c r="C26" s="321"/>
      <c r="D26" s="329" t="s">
        <v>852</v>
      </c>
      <c r="E26" s="330" t="s">
        <v>385</v>
      </c>
      <c r="F26" s="337">
        <f>SUM(F27:F29)</f>
        <v>390.8</v>
      </c>
      <c r="G26" s="337">
        <f t="shared" ref="G26:I26" si="13">SUM(G27:G29)</f>
        <v>670.76</v>
      </c>
      <c r="H26" s="337">
        <f t="shared" si="13"/>
        <v>1486.31</v>
      </c>
      <c r="I26" s="337">
        <f t="shared" si="13"/>
        <v>1490.14</v>
      </c>
      <c r="J26" s="337">
        <f t="shared" ref="J26" si="14">SUM(J27:J28)</f>
        <v>0</v>
      </c>
      <c r="K26" s="337">
        <f>SUM(K27:K29)</f>
        <v>1490.14</v>
      </c>
      <c r="L26" s="332"/>
    </row>
    <row r="27" spans="1:12" x14ac:dyDescent="0.2">
      <c r="A27" s="315" t="str">
        <f t="shared" si="0"/>
        <v>SAKALA KESKUS</v>
      </c>
      <c r="B27" s="321" t="str">
        <f t="shared" si="4"/>
        <v>50</v>
      </c>
      <c r="C27" s="321" t="str">
        <f t="shared" si="5"/>
        <v>5064</v>
      </c>
      <c r="D27" s="333" t="s">
        <v>386</v>
      </c>
      <c r="E27" s="334" t="s">
        <v>1654</v>
      </c>
      <c r="F27" s="324">
        <v>0</v>
      </c>
      <c r="G27" s="324">
        <v>0</v>
      </c>
      <c r="H27" s="324">
        <f>SUM(H11+H15)*0.01</f>
        <v>0</v>
      </c>
      <c r="I27" s="324">
        <v>0</v>
      </c>
      <c r="J27" s="324"/>
      <c r="K27" s="324">
        <f t="shared" si="9"/>
        <v>0</v>
      </c>
      <c r="L27" s="335"/>
    </row>
    <row r="28" spans="1:12" x14ac:dyDescent="0.2">
      <c r="A28" s="315" t="str">
        <f t="shared" si="0"/>
        <v>SAKALA KESKUS</v>
      </c>
      <c r="B28" s="321" t="str">
        <f t="shared" si="4"/>
        <v>50</v>
      </c>
      <c r="C28" s="321" t="str">
        <f t="shared" si="5"/>
        <v>5064</v>
      </c>
      <c r="D28" s="333" t="s">
        <v>388</v>
      </c>
      <c r="E28" s="334" t="s">
        <v>389</v>
      </c>
      <c r="F28" s="324">
        <v>390.8</v>
      </c>
      <c r="G28" s="324">
        <v>670.76</v>
      </c>
      <c r="H28" s="324">
        <f>SUM(H12+H13+H14+H17)*0.01</f>
        <v>1486.31</v>
      </c>
      <c r="I28" s="324">
        <f>SUM(I12+I13+I14+I17)*0.01</f>
        <v>1490.14</v>
      </c>
      <c r="J28" s="324">
        <f t="shared" ref="J28" si="15">SUM(J10+J17)*0.01</f>
        <v>0</v>
      </c>
      <c r="K28" s="324">
        <f t="shared" si="9"/>
        <v>1490.14</v>
      </c>
      <c r="L28" s="335"/>
    </row>
    <row r="29" spans="1:12" x14ac:dyDescent="0.2">
      <c r="A29" s="315"/>
      <c r="B29" s="321"/>
      <c r="C29" s="321"/>
      <c r="D29" s="333" t="s">
        <v>1624</v>
      </c>
      <c r="E29" s="334" t="s">
        <v>1655</v>
      </c>
      <c r="F29" s="324">
        <v>0</v>
      </c>
      <c r="G29" s="324">
        <v>0</v>
      </c>
      <c r="H29" s="324">
        <f>SUM(H16*0.01)</f>
        <v>0</v>
      </c>
      <c r="I29" s="324">
        <v>0</v>
      </c>
      <c r="J29" s="324"/>
      <c r="K29" s="324">
        <f t="shared" si="9"/>
        <v>0</v>
      </c>
      <c r="L29" s="335"/>
    </row>
    <row r="30" spans="1:12" s="301" customFormat="1" ht="13.5" x14ac:dyDescent="0.25">
      <c r="A30" s="315" t="str">
        <f t="shared" si="0"/>
        <v>SAKALA KESKUS</v>
      </c>
      <c r="B30" s="321"/>
      <c r="C30" s="321"/>
      <c r="D30" s="326" t="s">
        <v>186</v>
      </c>
      <c r="E30" s="327" t="s">
        <v>185</v>
      </c>
      <c r="F30" s="319">
        <f>F31+F41+F44+F48+F59+F65+F72+F79+F86+F87+F88+F92+F93+F99+F100+F103+F104</f>
        <v>66497.483000000007</v>
      </c>
      <c r="G30" s="319">
        <v>82993.64</v>
      </c>
      <c r="H30" s="319">
        <f t="shared" ref="H30:J30" si="16">H31+H41+H44+H48+H59+H65+H72+H79+H86+H87+H88+H92+H93+H99+H101+H103+H104</f>
        <v>142372</v>
      </c>
      <c r="I30" s="319">
        <f t="shared" si="16"/>
        <v>144318.75</v>
      </c>
      <c r="J30" s="319">
        <f t="shared" si="16"/>
        <v>0</v>
      </c>
      <c r="K30" s="319">
        <f t="shared" si="9"/>
        <v>144318.75</v>
      </c>
      <c r="L30" s="328"/>
    </row>
    <row r="31" spans="1:12" ht="13.5" x14ac:dyDescent="0.25">
      <c r="A31" s="315" t="str">
        <f t="shared" si="0"/>
        <v>SAKALA KESKUS</v>
      </c>
      <c r="B31" s="321"/>
      <c r="C31" s="321"/>
      <c r="D31" s="329" t="s">
        <v>853</v>
      </c>
      <c r="E31" s="330" t="s">
        <v>391</v>
      </c>
      <c r="F31" s="337">
        <f t="shared" ref="F31:J31" si="17">SUM(F32:F40)</f>
        <v>1743.5799999999997</v>
      </c>
      <c r="G31" s="337">
        <f t="shared" si="17"/>
        <v>4569.7800000000007</v>
      </c>
      <c r="H31" s="337">
        <f t="shared" si="17"/>
        <v>6050</v>
      </c>
      <c r="I31" s="337">
        <f t="shared" si="17"/>
        <v>6080.2499999999991</v>
      </c>
      <c r="J31" s="337">
        <f t="shared" si="17"/>
        <v>0</v>
      </c>
      <c r="K31" s="319">
        <f t="shared" si="9"/>
        <v>6080.2499999999991</v>
      </c>
      <c r="L31" s="332"/>
    </row>
    <row r="32" spans="1:12" x14ac:dyDescent="0.2">
      <c r="A32" s="315" t="str">
        <f t="shared" si="0"/>
        <v>SAKALA KESKUS</v>
      </c>
      <c r="B32" s="321" t="str">
        <f t="shared" si="4"/>
        <v>55</v>
      </c>
      <c r="C32" s="321" t="str">
        <f t="shared" si="5"/>
        <v>5500</v>
      </c>
      <c r="D32" s="333" t="s">
        <v>392</v>
      </c>
      <c r="E32" s="334" t="s">
        <v>393</v>
      </c>
      <c r="F32" s="324">
        <v>289.72999999999996</v>
      </c>
      <c r="G32" s="324">
        <v>867.91</v>
      </c>
      <c r="H32" s="324">
        <v>2000</v>
      </c>
      <c r="I32" s="324">
        <v>2009.9999999999998</v>
      </c>
      <c r="J32" s="324"/>
      <c r="K32" s="324">
        <f t="shared" si="9"/>
        <v>2009.9999999999998</v>
      </c>
      <c r="L32" s="335"/>
    </row>
    <row r="33" spans="1:12" x14ac:dyDescent="0.2">
      <c r="A33" s="315" t="str">
        <f t="shared" si="0"/>
        <v>SAKALA KESKUS</v>
      </c>
      <c r="B33" s="321" t="str">
        <f t="shared" si="4"/>
        <v>55</v>
      </c>
      <c r="C33" s="321" t="str">
        <f t="shared" si="5"/>
        <v>5500</v>
      </c>
      <c r="D33" s="333" t="s">
        <v>394</v>
      </c>
      <c r="E33" s="334" t="s">
        <v>395</v>
      </c>
      <c r="F33" s="324">
        <v>0</v>
      </c>
      <c r="G33" s="324">
        <v>272.39</v>
      </c>
      <c r="H33" s="324">
        <v>570</v>
      </c>
      <c r="I33" s="324">
        <v>602.99999999999989</v>
      </c>
      <c r="J33" s="324"/>
      <c r="K33" s="324">
        <f t="shared" si="9"/>
        <v>602.99999999999989</v>
      </c>
      <c r="L33" s="335"/>
    </row>
    <row r="34" spans="1:12" x14ac:dyDescent="0.2">
      <c r="A34" s="315" t="str">
        <f t="shared" si="0"/>
        <v>SAKALA KESKUS</v>
      </c>
      <c r="B34" s="321" t="str">
        <f t="shared" si="4"/>
        <v>55</v>
      </c>
      <c r="C34" s="321" t="str">
        <f t="shared" si="5"/>
        <v>5500</v>
      </c>
      <c r="D34" s="333" t="s">
        <v>396</v>
      </c>
      <c r="E34" s="334" t="s">
        <v>397</v>
      </c>
      <c r="F34" s="324">
        <v>186.34</v>
      </c>
      <c r="G34" s="324">
        <v>231.87</v>
      </c>
      <c r="H34" s="324">
        <v>400</v>
      </c>
      <c r="I34" s="324">
        <v>401.99999999999994</v>
      </c>
      <c r="J34" s="324"/>
      <c r="K34" s="324">
        <f t="shared" si="9"/>
        <v>401.99999999999994</v>
      </c>
      <c r="L34" s="335"/>
    </row>
    <row r="35" spans="1:12" x14ac:dyDescent="0.2">
      <c r="A35" s="315" t="str">
        <f t="shared" si="0"/>
        <v>SAKALA KESKUS</v>
      </c>
      <c r="B35" s="321" t="str">
        <f t="shared" si="4"/>
        <v>55</v>
      </c>
      <c r="C35" s="321" t="str">
        <f t="shared" si="5"/>
        <v>5500</v>
      </c>
      <c r="D35" s="333" t="s">
        <v>398</v>
      </c>
      <c r="E35" s="334" t="s">
        <v>399</v>
      </c>
      <c r="F35" s="324">
        <v>914.67</v>
      </c>
      <c r="G35" s="324">
        <v>1385.47</v>
      </c>
      <c r="H35" s="324">
        <v>2200</v>
      </c>
      <c r="I35" s="324">
        <v>2210.9999999999995</v>
      </c>
      <c r="J35" s="324"/>
      <c r="K35" s="324">
        <f t="shared" si="9"/>
        <v>2210.9999999999995</v>
      </c>
      <c r="L35" s="335"/>
    </row>
    <row r="36" spans="1:12" x14ac:dyDescent="0.2">
      <c r="A36" s="315" t="str">
        <f t="shared" si="0"/>
        <v>SAKALA KESKUS</v>
      </c>
      <c r="B36" s="321" t="str">
        <f t="shared" si="4"/>
        <v>55</v>
      </c>
      <c r="C36" s="321" t="str">
        <f t="shared" si="5"/>
        <v>5500</v>
      </c>
      <c r="D36" s="333" t="s">
        <v>400</v>
      </c>
      <c r="E36" s="334" t="s">
        <v>401</v>
      </c>
      <c r="F36" s="324">
        <v>21.93</v>
      </c>
      <c r="G36" s="324">
        <v>46.85</v>
      </c>
      <c r="H36" s="324">
        <v>100</v>
      </c>
      <c r="I36" s="324">
        <v>100.49999999999999</v>
      </c>
      <c r="J36" s="324"/>
      <c r="K36" s="324">
        <f t="shared" si="9"/>
        <v>100.49999999999999</v>
      </c>
      <c r="L36" s="335"/>
    </row>
    <row r="37" spans="1:12" x14ac:dyDescent="0.2">
      <c r="A37" s="315" t="str">
        <f t="shared" si="0"/>
        <v>SAKALA KESKUS</v>
      </c>
      <c r="B37" s="321" t="str">
        <f t="shared" si="4"/>
        <v>55</v>
      </c>
      <c r="C37" s="321" t="str">
        <f t="shared" si="5"/>
        <v>5500</v>
      </c>
      <c r="D37" s="333" t="s">
        <v>402</v>
      </c>
      <c r="E37" s="334" t="s">
        <v>403</v>
      </c>
      <c r="F37" s="324">
        <v>0</v>
      </c>
      <c r="G37" s="324">
        <v>0</v>
      </c>
      <c r="H37" s="324">
        <v>150</v>
      </c>
      <c r="I37" s="324">
        <v>150.74999999999997</v>
      </c>
      <c r="J37" s="324"/>
      <c r="K37" s="324">
        <f t="shared" si="9"/>
        <v>150.74999999999997</v>
      </c>
      <c r="L37" s="335"/>
    </row>
    <row r="38" spans="1:12" x14ac:dyDescent="0.2">
      <c r="A38" s="315" t="str">
        <f t="shared" si="0"/>
        <v>SAKALA KESKUS</v>
      </c>
      <c r="B38" s="321" t="str">
        <f t="shared" si="4"/>
        <v>55</v>
      </c>
      <c r="C38" s="321" t="str">
        <f t="shared" si="5"/>
        <v>5500</v>
      </c>
      <c r="D38" s="333" t="s">
        <v>404</v>
      </c>
      <c r="E38" s="334" t="s">
        <v>405</v>
      </c>
      <c r="F38" s="324">
        <v>19.350000000000001</v>
      </c>
      <c r="G38" s="324">
        <v>0</v>
      </c>
      <c r="H38" s="324">
        <v>100</v>
      </c>
      <c r="I38" s="324">
        <v>100.49999999999999</v>
      </c>
      <c r="J38" s="324"/>
      <c r="K38" s="324">
        <f t="shared" si="9"/>
        <v>100.49999999999999</v>
      </c>
      <c r="L38" s="335"/>
    </row>
    <row r="39" spans="1:12" x14ac:dyDescent="0.2">
      <c r="A39" s="315" t="str">
        <f t="shared" si="0"/>
        <v>SAKALA KESKUS</v>
      </c>
      <c r="B39" s="321" t="str">
        <f t="shared" si="4"/>
        <v>55</v>
      </c>
      <c r="C39" s="321" t="str">
        <f t="shared" si="5"/>
        <v>5500</v>
      </c>
      <c r="D39" s="333" t="s">
        <v>406</v>
      </c>
      <c r="E39" s="334" t="s">
        <v>846</v>
      </c>
      <c r="F39" s="324">
        <v>58.8</v>
      </c>
      <c r="G39" s="324">
        <v>1350.78</v>
      </c>
      <c r="H39" s="324">
        <v>230</v>
      </c>
      <c r="I39" s="324">
        <v>200.99999999999997</v>
      </c>
      <c r="J39" s="324"/>
      <c r="K39" s="324">
        <f t="shared" si="9"/>
        <v>200.99999999999997</v>
      </c>
      <c r="L39" s="335"/>
    </row>
    <row r="40" spans="1:12" x14ac:dyDescent="0.2">
      <c r="A40" s="315" t="str">
        <f t="shared" si="0"/>
        <v>SAKALA KESKUS</v>
      </c>
      <c r="B40" s="321" t="str">
        <f t="shared" si="4"/>
        <v>55</v>
      </c>
      <c r="C40" s="321" t="str">
        <f t="shared" si="5"/>
        <v>5500</v>
      </c>
      <c r="D40" s="333" t="s">
        <v>408</v>
      </c>
      <c r="E40" s="334" t="s">
        <v>409</v>
      </c>
      <c r="F40" s="324">
        <v>252.76</v>
      </c>
      <c r="G40" s="324">
        <v>414.51</v>
      </c>
      <c r="H40" s="324">
        <v>300</v>
      </c>
      <c r="I40" s="324">
        <v>301.49999999999994</v>
      </c>
      <c r="J40" s="324"/>
      <c r="K40" s="324">
        <f t="shared" si="9"/>
        <v>301.49999999999994</v>
      </c>
      <c r="L40" s="335"/>
    </row>
    <row r="41" spans="1:12" x14ac:dyDescent="0.2">
      <c r="A41" s="315" t="str">
        <f t="shared" si="0"/>
        <v>SAKALA KESKUS</v>
      </c>
      <c r="B41" s="321"/>
      <c r="C41" s="321"/>
      <c r="D41" s="329" t="s">
        <v>854</v>
      </c>
      <c r="E41" s="330" t="s">
        <v>411</v>
      </c>
      <c r="F41" s="337">
        <f t="shared" ref="F41:J41" si="18">SUM(F42:F43)</f>
        <v>0</v>
      </c>
      <c r="G41" s="337">
        <v>0</v>
      </c>
      <c r="H41" s="337">
        <f>SUM(H42:H43)</f>
        <v>700</v>
      </c>
      <c r="I41" s="337">
        <f>SUM(I42:I43)</f>
        <v>703.49999999999989</v>
      </c>
      <c r="J41" s="337">
        <f t="shared" si="18"/>
        <v>0</v>
      </c>
      <c r="K41" s="337">
        <f t="shared" si="9"/>
        <v>703.49999999999989</v>
      </c>
      <c r="L41" s="332"/>
    </row>
    <row r="42" spans="1:12" x14ac:dyDescent="0.2">
      <c r="A42" s="315" t="str">
        <f t="shared" si="0"/>
        <v>SAKALA KESKUS</v>
      </c>
      <c r="B42" s="321" t="str">
        <f t="shared" si="4"/>
        <v>55</v>
      </c>
      <c r="C42" s="321" t="str">
        <f t="shared" si="5"/>
        <v>5503</v>
      </c>
      <c r="D42" s="333" t="s">
        <v>412</v>
      </c>
      <c r="E42" s="334" t="s">
        <v>413</v>
      </c>
      <c r="F42" s="324">
        <v>0</v>
      </c>
      <c r="G42" s="324">
        <v>0</v>
      </c>
      <c r="H42" s="324">
        <v>200</v>
      </c>
      <c r="I42" s="324">
        <v>200.99999999999997</v>
      </c>
      <c r="J42" s="324"/>
      <c r="K42" s="324">
        <f t="shared" si="9"/>
        <v>200.99999999999997</v>
      </c>
      <c r="L42" s="335"/>
    </row>
    <row r="43" spans="1:12" x14ac:dyDescent="0.2">
      <c r="A43" s="315" t="str">
        <f t="shared" si="0"/>
        <v>SAKALA KESKUS</v>
      </c>
      <c r="B43" s="321" t="str">
        <f t="shared" si="4"/>
        <v>55</v>
      </c>
      <c r="C43" s="321" t="str">
        <f t="shared" si="5"/>
        <v>5503</v>
      </c>
      <c r="D43" s="333" t="s">
        <v>414</v>
      </c>
      <c r="E43" s="334" t="s">
        <v>415</v>
      </c>
      <c r="F43" s="324">
        <v>0</v>
      </c>
      <c r="G43" s="324">
        <v>0</v>
      </c>
      <c r="H43" s="324">
        <v>500</v>
      </c>
      <c r="I43" s="324">
        <v>502.49999999999994</v>
      </c>
      <c r="J43" s="324"/>
      <c r="K43" s="324">
        <f t="shared" si="9"/>
        <v>502.49999999999994</v>
      </c>
      <c r="L43" s="335"/>
    </row>
    <row r="44" spans="1:12" x14ac:dyDescent="0.2">
      <c r="A44" s="315" t="str">
        <f t="shared" si="0"/>
        <v>SAKALA KESKUS</v>
      </c>
      <c r="B44" s="321"/>
      <c r="C44" s="321"/>
      <c r="D44" s="329" t="s">
        <v>855</v>
      </c>
      <c r="E44" s="330" t="s">
        <v>417</v>
      </c>
      <c r="F44" s="337">
        <f t="shared" ref="F44:J44" si="19">SUM(F45:F47)</f>
        <v>0</v>
      </c>
      <c r="G44" s="337">
        <f t="shared" si="19"/>
        <v>545</v>
      </c>
      <c r="H44" s="337">
        <f t="shared" si="19"/>
        <v>800</v>
      </c>
      <c r="I44" s="337">
        <f t="shared" si="19"/>
        <v>803.99999999999989</v>
      </c>
      <c r="J44" s="337">
        <f t="shared" si="19"/>
        <v>0</v>
      </c>
      <c r="K44" s="337">
        <f t="shared" si="9"/>
        <v>803.99999999999989</v>
      </c>
      <c r="L44" s="332"/>
    </row>
    <row r="45" spans="1:12" x14ac:dyDescent="0.2">
      <c r="A45" s="315" t="str">
        <f t="shared" si="0"/>
        <v>SAKALA KESKUS</v>
      </c>
      <c r="B45" s="321" t="str">
        <f t="shared" si="4"/>
        <v>55</v>
      </c>
      <c r="C45" s="321" t="str">
        <f t="shared" si="5"/>
        <v>5504</v>
      </c>
      <c r="D45" s="333" t="s">
        <v>418</v>
      </c>
      <c r="E45" s="334" t="s">
        <v>419</v>
      </c>
      <c r="F45" s="324">
        <v>0</v>
      </c>
      <c r="G45" s="324">
        <v>545</v>
      </c>
      <c r="H45" s="324">
        <v>800</v>
      </c>
      <c r="I45" s="324">
        <v>803.99999999999989</v>
      </c>
      <c r="J45" s="324"/>
      <c r="K45" s="324">
        <f t="shared" si="9"/>
        <v>803.99999999999989</v>
      </c>
      <c r="L45" s="335"/>
    </row>
    <row r="46" spans="1:12" x14ac:dyDescent="0.2">
      <c r="A46" s="315" t="str">
        <f t="shared" si="0"/>
        <v>SAKALA KESKUS</v>
      </c>
      <c r="B46" s="321" t="str">
        <f t="shared" si="4"/>
        <v>55</v>
      </c>
      <c r="C46" s="321" t="str">
        <f t="shared" si="5"/>
        <v>5504</v>
      </c>
      <c r="D46" s="333" t="s">
        <v>420</v>
      </c>
      <c r="E46" s="334" t="s">
        <v>421</v>
      </c>
      <c r="F46" s="324">
        <v>0</v>
      </c>
      <c r="G46" s="324">
        <v>0</v>
      </c>
      <c r="H46" s="324">
        <v>0</v>
      </c>
      <c r="I46" s="324">
        <v>0</v>
      </c>
      <c r="J46" s="324"/>
      <c r="K46" s="324">
        <f t="shared" si="9"/>
        <v>0</v>
      </c>
      <c r="L46" s="335"/>
    </row>
    <row r="47" spans="1:12" x14ac:dyDescent="0.2">
      <c r="A47" s="315" t="str">
        <f t="shared" si="0"/>
        <v>SAKALA KESKUS</v>
      </c>
      <c r="B47" s="321" t="str">
        <f t="shared" si="4"/>
        <v>55</v>
      </c>
      <c r="C47" s="321" t="str">
        <f t="shared" si="5"/>
        <v>5504</v>
      </c>
      <c r="D47" s="333" t="s">
        <v>422</v>
      </c>
      <c r="E47" s="334" t="s">
        <v>423</v>
      </c>
      <c r="F47" s="324">
        <v>0</v>
      </c>
      <c r="G47" s="324">
        <v>0</v>
      </c>
      <c r="H47" s="324">
        <v>0</v>
      </c>
      <c r="I47" s="324">
        <v>0</v>
      </c>
      <c r="J47" s="324"/>
      <c r="K47" s="324">
        <f t="shared" si="9"/>
        <v>0</v>
      </c>
      <c r="L47" s="335"/>
    </row>
    <row r="48" spans="1:12" x14ac:dyDescent="0.2">
      <c r="A48" s="315" t="str">
        <f t="shared" si="0"/>
        <v>SAKALA KESKUS</v>
      </c>
      <c r="B48" s="321"/>
      <c r="C48" s="321"/>
      <c r="D48" s="329" t="s">
        <v>856</v>
      </c>
      <c r="E48" s="330" t="s">
        <v>425</v>
      </c>
      <c r="F48" s="337">
        <f>SUM(F49:F58)</f>
        <v>9188.3829999999998</v>
      </c>
      <c r="G48" s="337">
        <f t="shared" ref="G48:I48" si="20">SUM(G49:G58)</f>
        <v>29238.320000000003</v>
      </c>
      <c r="H48" s="337">
        <f t="shared" si="20"/>
        <v>71574</v>
      </c>
      <c r="I48" s="337">
        <f t="shared" si="20"/>
        <v>72059</v>
      </c>
      <c r="J48" s="337">
        <f>SUM(J50:J58)</f>
        <v>0</v>
      </c>
      <c r="K48" s="337">
        <f t="shared" si="9"/>
        <v>72059</v>
      </c>
      <c r="L48" s="332"/>
    </row>
    <row r="49" spans="1:12" x14ac:dyDescent="0.2">
      <c r="A49" s="315" t="str">
        <f t="shared" si="0"/>
        <v>SAKALA KESKUS</v>
      </c>
      <c r="B49" s="321" t="str">
        <f t="shared" si="4"/>
        <v>55</v>
      </c>
      <c r="C49" s="321" t="str">
        <f t="shared" si="5"/>
        <v>5511</v>
      </c>
      <c r="D49" s="338" t="s">
        <v>253</v>
      </c>
      <c r="E49" s="339" t="s">
        <v>254</v>
      </c>
      <c r="F49" s="324">
        <v>635.46</v>
      </c>
      <c r="G49" s="324">
        <v>245.19</v>
      </c>
      <c r="H49" s="324">
        <v>600</v>
      </c>
      <c r="I49" s="324">
        <v>602.99999999999989</v>
      </c>
      <c r="J49" s="324"/>
      <c r="K49" s="324">
        <f t="shared" si="9"/>
        <v>602.99999999999989</v>
      </c>
      <c r="L49" s="340"/>
    </row>
    <row r="50" spans="1:12" x14ac:dyDescent="0.2">
      <c r="A50" s="315" t="str">
        <f t="shared" si="0"/>
        <v>SAKALA KESKUS</v>
      </c>
      <c r="B50" s="321" t="str">
        <f t="shared" si="4"/>
        <v>55</v>
      </c>
      <c r="C50" s="321" t="str">
        <f t="shared" si="5"/>
        <v>5511</v>
      </c>
      <c r="D50" s="333" t="s">
        <v>426</v>
      </c>
      <c r="E50" s="334" t="s">
        <v>427</v>
      </c>
      <c r="F50" s="324">
        <v>1989.36</v>
      </c>
      <c r="G50" s="324">
        <v>12023.24</v>
      </c>
      <c r="H50" s="324">
        <v>37100</v>
      </c>
      <c r="I50" s="324">
        <v>37100</v>
      </c>
      <c r="J50" s="324"/>
      <c r="K50" s="324">
        <f t="shared" si="9"/>
        <v>37100</v>
      </c>
      <c r="L50" s="335"/>
    </row>
    <row r="51" spans="1:12" x14ac:dyDescent="0.2">
      <c r="A51" s="315" t="str">
        <f t="shared" si="0"/>
        <v>SAKALA KESKUS</v>
      </c>
      <c r="B51" s="321" t="str">
        <f t="shared" si="4"/>
        <v>55</v>
      </c>
      <c r="C51" s="321" t="str">
        <f t="shared" si="5"/>
        <v>5511</v>
      </c>
      <c r="D51" s="333" t="s">
        <v>428</v>
      </c>
      <c r="E51" s="334" t="s">
        <v>2</v>
      </c>
      <c r="F51" s="324">
        <v>2822.71</v>
      </c>
      <c r="G51" s="324">
        <v>5411.89</v>
      </c>
      <c r="H51" s="324">
        <v>19500</v>
      </c>
      <c r="I51" s="324">
        <v>20085</v>
      </c>
      <c r="J51" s="324"/>
      <c r="K51" s="324">
        <f t="shared" si="9"/>
        <v>20085</v>
      </c>
      <c r="L51" s="335"/>
    </row>
    <row r="52" spans="1:12" x14ac:dyDescent="0.2">
      <c r="A52" s="315" t="str">
        <f t="shared" si="0"/>
        <v>SAKALA KESKUS</v>
      </c>
      <c r="B52" s="321" t="str">
        <f t="shared" si="4"/>
        <v>55</v>
      </c>
      <c r="C52" s="321" t="str">
        <f t="shared" si="5"/>
        <v>5511</v>
      </c>
      <c r="D52" s="333" t="s">
        <v>3</v>
      </c>
      <c r="E52" s="334" t="s">
        <v>4</v>
      </c>
      <c r="F52" s="324">
        <v>240.99</v>
      </c>
      <c r="G52" s="324">
        <v>115.55</v>
      </c>
      <c r="H52" s="324">
        <v>3074</v>
      </c>
      <c r="I52" s="324">
        <v>2914.4999999999995</v>
      </c>
      <c r="J52" s="324"/>
      <c r="K52" s="324">
        <f t="shared" si="9"/>
        <v>2914.4999999999995</v>
      </c>
      <c r="L52" s="335"/>
    </row>
    <row r="53" spans="1:12" x14ac:dyDescent="0.2">
      <c r="A53" s="315" t="str">
        <f t="shared" si="0"/>
        <v>SAKALA KESKUS</v>
      </c>
      <c r="B53" s="321" t="str">
        <f t="shared" si="4"/>
        <v>55</v>
      </c>
      <c r="C53" s="321" t="str">
        <f t="shared" si="5"/>
        <v>5511</v>
      </c>
      <c r="D53" s="333" t="s">
        <v>5</v>
      </c>
      <c r="E53" s="334" t="s">
        <v>6</v>
      </c>
      <c r="F53" s="324">
        <v>2255.1</v>
      </c>
      <c r="G53" s="324">
        <v>5280.29</v>
      </c>
      <c r="H53" s="324">
        <v>6500</v>
      </c>
      <c r="I53" s="324">
        <v>6532.4999999999991</v>
      </c>
      <c r="J53" s="324"/>
      <c r="K53" s="324">
        <f t="shared" si="9"/>
        <v>6532.4999999999991</v>
      </c>
      <c r="L53" s="335"/>
    </row>
    <row r="54" spans="1:12" x14ac:dyDescent="0.2">
      <c r="A54" s="315" t="str">
        <f t="shared" si="0"/>
        <v>SAKALA KESKUS</v>
      </c>
      <c r="B54" s="321" t="str">
        <f t="shared" si="4"/>
        <v>55</v>
      </c>
      <c r="C54" s="321" t="str">
        <f t="shared" si="5"/>
        <v>5511</v>
      </c>
      <c r="D54" s="333" t="s">
        <v>7</v>
      </c>
      <c r="E54" s="334" t="s">
        <v>8</v>
      </c>
      <c r="F54" s="324">
        <v>671.21299999999997</v>
      </c>
      <c r="G54" s="324">
        <v>2044.2</v>
      </c>
      <c r="H54" s="324">
        <v>1800</v>
      </c>
      <c r="I54" s="324">
        <v>1808.9999999999998</v>
      </c>
      <c r="J54" s="324"/>
      <c r="K54" s="324">
        <f t="shared" si="9"/>
        <v>1808.9999999999998</v>
      </c>
      <c r="L54" s="335"/>
    </row>
    <row r="55" spans="1:12" x14ac:dyDescent="0.2">
      <c r="A55" s="315" t="str">
        <f t="shared" si="0"/>
        <v>SAKALA KESKUS</v>
      </c>
      <c r="B55" s="321" t="str">
        <f t="shared" si="4"/>
        <v>55</v>
      </c>
      <c r="C55" s="321" t="str">
        <f t="shared" si="5"/>
        <v>5511</v>
      </c>
      <c r="D55" s="333" t="s">
        <v>9</v>
      </c>
      <c r="E55" s="334" t="s">
        <v>10</v>
      </c>
      <c r="F55" s="324">
        <v>469.86</v>
      </c>
      <c r="G55" s="324">
        <v>2111.81</v>
      </c>
      <c r="H55" s="324">
        <v>1300</v>
      </c>
      <c r="I55" s="324">
        <v>1406.9999999999998</v>
      </c>
      <c r="J55" s="324"/>
      <c r="K55" s="324">
        <f t="shared" si="9"/>
        <v>1406.9999999999998</v>
      </c>
      <c r="L55" s="335"/>
    </row>
    <row r="56" spans="1:12" x14ac:dyDescent="0.2">
      <c r="A56" s="315" t="str">
        <f t="shared" si="0"/>
        <v>SAKALA KESKUS</v>
      </c>
      <c r="B56" s="321" t="str">
        <f t="shared" si="4"/>
        <v>55</v>
      </c>
      <c r="C56" s="321" t="str">
        <f t="shared" si="5"/>
        <v>5511</v>
      </c>
      <c r="D56" s="333" t="s">
        <v>11</v>
      </c>
      <c r="E56" s="334" t="s">
        <v>12</v>
      </c>
      <c r="F56" s="324">
        <v>0</v>
      </c>
      <c r="G56" s="324">
        <v>0</v>
      </c>
      <c r="H56" s="324">
        <v>0</v>
      </c>
      <c r="I56" s="324">
        <v>0</v>
      </c>
      <c r="J56" s="324"/>
      <c r="K56" s="324">
        <f t="shared" si="9"/>
        <v>0</v>
      </c>
      <c r="L56" s="335"/>
    </row>
    <row r="57" spans="1:12" x14ac:dyDescent="0.2">
      <c r="A57" s="315" t="str">
        <f t="shared" si="0"/>
        <v>SAKALA KESKUS</v>
      </c>
      <c r="B57" s="321" t="str">
        <f t="shared" si="4"/>
        <v>55</v>
      </c>
      <c r="C57" s="321" t="str">
        <f t="shared" si="5"/>
        <v>5511</v>
      </c>
      <c r="D57" s="333" t="s">
        <v>13</v>
      </c>
      <c r="E57" s="334" t="s">
        <v>14</v>
      </c>
      <c r="F57" s="324">
        <v>0</v>
      </c>
      <c r="G57" s="324">
        <v>0</v>
      </c>
      <c r="H57" s="324">
        <v>800</v>
      </c>
      <c r="I57" s="324">
        <v>803.99999999999989</v>
      </c>
      <c r="J57" s="324"/>
      <c r="K57" s="324">
        <f t="shared" si="9"/>
        <v>803.99999999999989</v>
      </c>
      <c r="L57" s="335"/>
    </row>
    <row r="58" spans="1:12" x14ac:dyDescent="0.2">
      <c r="A58" s="315" t="str">
        <f t="shared" si="0"/>
        <v>SAKALA KESKUS</v>
      </c>
      <c r="B58" s="321" t="str">
        <f t="shared" si="4"/>
        <v>55</v>
      </c>
      <c r="C58" s="321" t="str">
        <f t="shared" si="5"/>
        <v>5511</v>
      </c>
      <c r="D58" s="333" t="s">
        <v>15</v>
      </c>
      <c r="E58" s="334" t="s">
        <v>16</v>
      </c>
      <c r="F58" s="324">
        <v>103.69</v>
      </c>
      <c r="G58" s="324">
        <v>2006.15</v>
      </c>
      <c r="H58" s="324">
        <v>900</v>
      </c>
      <c r="I58" s="324">
        <v>803.99999999999989</v>
      </c>
      <c r="J58" s="324"/>
      <c r="K58" s="324">
        <f t="shared" si="9"/>
        <v>803.99999999999989</v>
      </c>
      <c r="L58" s="335"/>
    </row>
    <row r="59" spans="1:12" x14ac:dyDescent="0.2">
      <c r="A59" s="315" t="str">
        <f t="shared" si="0"/>
        <v>SAKALA KESKUS</v>
      </c>
      <c r="B59" s="321"/>
      <c r="C59" s="321"/>
      <c r="D59" s="329" t="s">
        <v>857</v>
      </c>
      <c r="E59" s="330" t="s">
        <v>18</v>
      </c>
      <c r="F59" s="337">
        <f>SUM(F60:F64)</f>
        <v>0</v>
      </c>
      <c r="G59" s="337">
        <f t="shared" ref="G59:I59" si="21">SUM(G60:G64)</f>
        <v>115.4</v>
      </c>
      <c r="H59" s="337">
        <f t="shared" si="21"/>
        <v>800</v>
      </c>
      <c r="I59" s="337">
        <f t="shared" si="21"/>
        <v>803.99999999999989</v>
      </c>
      <c r="J59" s="337">
        <f t="shared" ref="J59" si="22">SUM(J61:J64)</f>
        <v>0</v>
      </c>
      <c r="K59" s="337">
        <f t="shared" si="9"/>
        <v>803.99999999999989</v>
      </c>
      <c r="L59" s="332"/>
    </row>
    <row r="60" spans="1:12" x14ac:dyDescent="0.2">
      <c r="A60" s="315"/>
      <c r="B60" s="321"/>
      <c r="C60" s="321"/>
      <c r="D60" s="333" t="s">
        <v>1629</v>
      </c>
      <c r="E60" s="334" t="s">
        <v>427</v>
      </c>
      <c r="F60" s="324">
        <v>0</v>
      </c>
      <c r="G60" s="324">
        <v>57.7</v>
      </c>
      <c r="H60" s="324">
        <v>0</v>
      </c>
      <c r="I60" s="324">
        <v>0</v>
      </c>
      <c r="J60" s="324"/>
      <c r="K60" s="324">
        <f t="shared" si="9"/>
        <v>0</v>
      </c>
      <c r="L60" s="335"/>
    </row>
    <row r="61" spans="1:12" x14ac:dyDescent="0.2">
      <c r="A61" s="315" t="str">
        <f t="shared" si="0"/>
        <v>SAKALA KESKUS</v>
      </c>
      <c r="B61" s="321" t="str">
        <f t="shared" si="4"/>
        <v>55</v>
      </c>
      <c r="C61" s="321" t="str">
        <f t="shared" si="5"/>
        <v>5512</v>
      </c>
      <c r="D61" s="333" t="s">
        <v>19</v>
      </c>
      <c r="E61" s="334" t="s">
        <v>6</v>
      </c>
      <c r="F61" s="324">
        <v>0</v>
      </c>
      <c r="G61" s="324">
        <v>57.7</v>
      </c>
      <c r="H61" s="324">
        <v>0</v>
      </c>
      <c r="I61" s="324">
        <v>0</v>
      </c>
      <c r="J61" s="324"/>
      <c r="K61" s="324">
        <f t="shared" si="9"/>
        <v>0</v>
      </c>
      <c r="L61" s="335"/>
    </row>
    <row r="62" spans="1:12" x14ac:dyDescent="0.2">
      <c r="A62" s="315" t="str">
        <f t="shared" si="0"/>
        <v>SAKALA KESKUS</v>
      </c>
      <c r="B62" s="321" t="str">
        <f t="shared" si="4"/>
        <v>55</v>
      </c>
      <c r="C62" s="321" t="str">
        <f t="shared" si="5"/>
        <v>5512</v>
      </c>
      <c r="D62" s="333" t="s">
        <v>20</v>
      </c>
      <c r="E62" s="334" t="s">
        <v>8</v>
      </c>
      <c r="F62" s="324">
        <v>0</v>
      </c>
      <c r="G62" s="324">
        <v>0</v>
      </c>
      <c r="H62" s="324">
        <v>0</v>
      </c>
      <c r="I62" s="324">
        <v>0</v>
      </c>
      <c r="J62" s="324"/>
      <c r="K62" s="324">
        <f t="shared" si="9"/>
        <v>0</v>
      </c>
      <c r="L62" s="335"/>
    </row>
    <row r="63" spans="1:12" x14ac:dyDescent="0.2">
      <c r="A63" s="315" t="str">
        <f t="shared" si="0"/>
        <v>SAKALA KESKUS</v>
      </c>
      <c r="B63" s="321" t="str">
        <f t="shared" si="4"/>
        <v>55</v>
      </c>
      <c r="C63" s="321" t="str">
        <f t="shared" si="5"/>
        <v>5512</v>
      </c>
      <c r="D63" s="333" t="s">
        <v>21</v>
      </c>
      <c r="E63" s="334" t="s">
        <v>10</v>
      </c>
      <c r="F63" s="324">
        <v>0</v>
      </c>
      <c r="G63" s="324">
        <v>0</v>
      </c>
      <c r="H63" s="324">
        <v>700</v>
      </c>
      <c r="I63" s="324">
        <v>703.49999999999989</v>
      </c>
      <c r="J63" s="324"/>
      <c r="K63" s="324">
        <f t="shared" si="9"/>
        <v>703.49999999999989</v>
      </c>
      <c r="L63" s="335"/>
    </row>
    <row r="64" spans="1:12" x14ac:dyDescent="0.2">
      <c r="A64" s="315" t="str">
        <f t="shared" si="0"/>
        <v>SAKALA KESKUS</v>
      </c>
      <c r="B64" s="321" t="str">
        <f t="shared" si="4"/>
        <v>55</v>
      </c>
      <c r="C64" s="321" t="str">
        <f t="shared" si="5"/>
        <v>5512</v>
      </c>
      <c r="D64" s="333" t="s">
        <v>22</v>
      </c>
      <c r="E64" s="334" t="s">
        <v>16</v>
      </c>
      <c r="F64" s="324">
        <v>0</v>
      </c>
      <c r="G64" s="324">
        <v>0</v>
      </c>
      <c r="H64" s="324">
        <v>100</v>
      </c>
      <c r="I64" s="324">
        <v>100.49999999999999</v>
      </c>
      <c r="J64" s="324"/>
      <c r="K64" s="324">
        <f t="shared" si="9"/>
        <v>100.49999999999999</v>
      </c>
      <c r="L64" s="335"/>
    </row>
    <row r="65" spans="1:12" x14ac:dyDescent="0.2">
      <c r="A65" s="315" t="str">
        <f t="shared" si="0"/>
        <v>SAKALA KESKUS</v>
      </c>
      <c r="B65" s="321"/>
      <c r="C65" s="321"/>
      <c r="D65" s="329" t="s">
        <v>858</v>
      </c>
      <c r="E65" s="330" t="s">
        <v>24</v>
      </c>
      <c r="F65" s="337">
        <f t="shared" ref="F65:J65" si="23">SUM(F66:F71)</f>
        <v>13480.98</v>
      </c>
      <c r="G65" s="337">
        <f t="shared" si="23"/>
        <v>5006.97</v>
      </c>
      <c r="H65" s="337">
        <f t="shared" si="23"/>
        <v>9788</v>
      </c>
      <c r="I65" s="337">
        <f t="shared" si="23"/>
        <v>13216</v>
      </c>
      <c r="J65" s="337">
        <f t="shared" si="23"/>
        <v>0</v>
      </c>
      <c r="K65" s="337">
        <f t="shared" si="9"/>
        <v>13216</v>
      </c>
      <c r="L65" s="332"/>
    </row>
    <row r="66" spans="1:12" x14ac:dyDescent="0.2">
      <c r="A66" s="315" t="str">
        <f t="shared" si="0"/>
        <v>SAKALA KESKUS</v>
      </c>
      <c r="B66" s="321" t="str">
        <f t="shared" si="4"/>
        <v>55</v>
      </c>
      <c r="C66" s="321" t="str">
        <f t="shared" si="5"/>
        <v>5513</v>
      </c>
      <c r="D66" s="333" t="s">
        <v>25</v>
      </c>
      <c r="E66" s="334" t="s">
        <v>26</v>
      </c>
      <c r="F66" s="324">
        <v>3164.5899999999997</v>
      </c>
      <c r="G66" s="324">
        <v>2252.29</v>
      </c>
      <c r="H66" s="324">
        <v>3500</v>
      </c>
      <c r="I66" s="324">
        <v>3517.4999999999995</v>
      </c>
      <c r="J66" s="324"/>
      <c r="K66" s="324">
        <f t="shared" si="9"/>
        <v>3517.4999999999995</v>
      </c>
      <c r="L66" s="335"/>
    </row>
    <row r="67" spans="1:12" x14ac:dyDescent="0.2">
      <c r="A67" s="315" t="str">
        <f t="shared" si="0"/>
        <v>SAKALA KESKUS</v>
      </c>
      <c r="B67" s="321" t="str">
        <f t="shared" si="4"/>
        <v>55</v>
      </c>
      <c r="C67" s="321" t="str">
        <f t="shared" si="5"/>
        <v>5513</v>
      </c>
      <c r="D67" s="333" t="s">
        <v>27</v>
      </c>
      <c r="E67" s="334" t="s">
        <v>28</v>
      </c>
      <c r="F67" s="324">
        <v>1234.3599999999999</v>
      </c>
      <c r="G67" s="324">
        <v>2344.3000000000002</v>
      </c>
      <c r="H67" s="324">
        <v>2400</v>
      </c>
      <c r="I67" s="324">
        <v>2411.9999999999995</v>
      </c>
      <c r="J67" s="324"/>
      <c r="K67" s="324">
        <f t="shared" si="9"/>
        <v>2411.9999999999995</v>
      </c>
      <c r="L67" s="335"/>
    </row>
    <row r="68" spans="1:12" x14ac:dyDescent="0.2">
      <c r="A68" s="315" t="str">
        <f t="shared" si="0"/>
        <v>SAKALA KESKUS</v>
      </c>
      <c r="B68" s="321" t="str">
        <f t="shared" si="4"/>
        <v>55</v>
      </c>
      <c r="C68" s="321" t="str">
        <f t="shared" si="5"/>
        <v>5513</v>
      </c>
      <c r="D68" s="333" t="s">
        <v>29</v>
      </c>
      <c r="E68" s="334" t="s">
        <v>12</v>
      </c>
      <c r="F68" s="324">
        <v>397.62</v>
      </c>
      <c r="G68" s="324">
        <v>68.38</v>
      </c>
      <c r="H68" s="324">
        <v>800</v>
      </c>
      <c r="I68" s="324">
        <v>803.99999999999989</v>
      </c>
      <c r="J68" s="324"/>
      <c r="K68" s="324">
        <f t="shared" si="9"/>
        <v>803.99999999999989</v>
      </c>
      <c r="L68" s="335"/>
    </row>
    <row r="69" spans="1:12" x14ac:dyDescent="0.2">
      <c r="A69" s="315" t="str">
        <f t="shared" si="0"/>
        <v>SAKALA KESKUS</v>
      </c>
      <c r="B69" s="321" t="str">
        <f t="shared" si="4"/>
        <v>55</v>
      </c>
      <c r="C69" s="321" t="str">
        <f t="shared" si="5"/>
        <v>5513</v>
      </c>
      <c r="D69" s="333" t="s">
        <v>30</v>
      </c>
      <c r="E69" s="334" t="s">
        <v>14</v>
      </c>
      <c r="F69" s="324">
        <v>3697.92</v>
      </c>
      <c r="G69" s="324">
        <v>0</v>
      </c>
      <c r="H69" s="324">
        <v>2388</v>
      </c>
      <c r="I69" s="324">
        <v>5779</v>
      </c>
      <c r="J69" s="324"/>
      <c r="K69" s="324">
        <f t="shared" si="9"/>
        <v>5779</v>
      </c>
      <c r="L69" s="335"/>
    </row>
    <row r="70" spans="1:12" x14ac:dyDescent="0.2">
      <c r="A70" s="315" t="str">
        <f t="shared" si="0"/>
        <v>SAKALA KESKUS</v>
      </c>
      <c r="B70" s="321" t="str">
        <f t="shared" si="4"/>
        <v>55</v>
      </c>
      <c r="C70" s="321" t="str">
        <f t="shared" si="5"/>
        <v>5513</v>
      </c>
      <c r="D70" s="333" t="s">
        <v>31</v>
      </c>
      <c r="E70" s="334" t="s">
        <v>799</v>
      </c>
      <c r="F70" s="324">
        <v>404</v>
      </c>
      <c r="G70" s="324">
        <v>342</v>
      </c>
      <c r="H70" s="324">
        <v>700</v>
      </c>
      <c r="I70" s="324">
        <v>703.49999999999989</v>
      </c>
      <c r="J70" s="324"/>
      <c r="K70" s="324">
        <f t="shared" si="9"/>
        <v>703.49999999999989</v>
      </c>
      <c r="L70" s="335"/>
    </row>
    <row r="71" spans="1:12" x14ac:dyDescent="0.2">
      <c r="A71" s="315" t="str">
        <f t="shared" si="0"/>
        <v>SAKALA KESKUS</v>
      </c>
      <c r="B71" s="321" t="str">
        <f t="shared" si="4"/>
        <v>55</v>
      </c>
      <c r="C71" s="321" t="str">
        <f t="shared" si="5"/>
        <v>5513</v>
      </c>
      <c r="D71" s="333" t="s">
        <v>33</v>
      </c>
      <c r="E71" s="334" t="s">
        <v>34</v>
      </c>
      <c r="F71" s="324">
        <v>4582.49</v>
      </c>
      <c r="G71" s="324">
        <v>0</v>
      </c>
      <c r="H71" s="324">
        <v>0</v>
      </c>
      <c r="I71" s="324">
        <v>0</v>
      </c>
      <c r="J71" s="324"/>
      <c r="K71" s="324">
        <f t="shared" si="9"/>
        <v>0</v>
      </c>
      <c r="L71" s="335"/>
    </row>
    <row r="72" spans="1:12" x14ac:dyDescent="0.2">
      <c r="A72" s="315" t="str">
        <f t="shared" si="0"/>
        <v>SAKALA KESKUS</v>
      </c>
      <c r="B72" s="321"/>
      <c r="C72" s="321"/>
      <c r="D72" s="329" t="s">
        <v>859</v>
      </c>
      <c r="E72" s="330" t="s">
        <v>36</v>
      </c>
      <c r="F72" s="337">
        <f t="shared" ref="F72:J72" si="24">SUM(F73:F78)</f>
        <v>191.53</v>
      </c>
      <c r="G72" s="337">
        <f t="shared" si="24"/>
        <v>771.06000000000006</v>
      </c>
      <c r="H72" s="337">
        <f t="shared" si="24"/>
        <v>900</v>
      </c>
      <c r="I72" s="337">
        <f t="shared" si="24"/>
        <v>1004.9999999999999</v>
      </c>
      <c r="J72" s="337">
        <f t="shared" si="24"/>
        <v>0</v>
      </c>
      <c r="K72" s="337">
        <f t="shared" si="9"/>
        <v>1004.9999999999999</v>
      </c>
      <c r="L72" s="332"/>
    </row>
    <row r="73" spans="1:12" x14ac:dyDescent="0.2">
      <c r="A73" s="315" t="str">
        <f t="shared" si="0"/>
        <v>SAKALA KESKUS</v>
      </c>
      <c r="B73" s="321" t="str">
        <f t="shared" si="4"/>
        <v>55</v>
      </c>
      <c r="C73" s="321" t="str">
        <f t="shared" si="5"/>
        <v>5514</v>
      </c>
      <c r="D73" s="333" t="s">
        <v>37</v>
      </c>
      <c r="E73" s="334" t="s">
        <v>38</v>
      </c>
      <c r="F73" s="324">
        <v>0</v>
      </c>
      <c r="G73" s="324">
        <v>0</v>
      </c>
      <c r="H73" s="324">
        <v>500</v>
      </c>
      <c r="I73" s="324">
        <v>502.49999999999994</v>
      </c>
      <c r="J73" s="324"/>
      <c r="K73" s="324">
        <f t="shared" si="9"/>
        <v>502.49999999999994</v>
      </c>
      <c r="L73" s="335"/>
    </row>
    <row r="74" spans="1:12" x14ac:dyDescent="0.2">
      <c r="A74" s="315" t="str">
        <f t="shared" si="0"/>
        <v>SAKALA KESKUS</v>
      </c>
      <c r="B74" s="321" t="str">
        <f t="shared" si="4"/>
        <v>55</v>
      </c>
      <c r="C74" s="321" t="str">
        <f t="shared" si="5"/>
        <v>5514</v>
      </c>
      <c r="D74" s="333" t="s">
        <v>39</v>
      </c>
      <c r="E74" s="334" t="s">
        <v>40</v>
      </c>
      <c r="F74" s="324">
        <v>0</v>
      </c>
      <c r="G74" s="324">
        <v>39.78</v>
      </c>
      <c r="H74" s="324">
        <v>200</v>
      </c>
      <c r="I74" s="324">
        <v>200.99999999999997</v>
      </c>
      <c r="J74" s="324"/>
      <c r="K74" s="324">
        <f t="shared" si="9"/>
        <v>200.99999999999997</v>
      </c>
      <c r="L74" s="335"/>
    </row>
    <row r="75" spans="1:12" x14ac:dyDescent="0.2">
      <c r="A75" s="315" t="str">
        <f t="shared" si="0"/>
        <v>SAKALA KESKUS</v>
      </c>
      <c r="B75" s="321" t="str">
        <f t="shared" si="4"/>
        <v>55</v>
      </c>
      <c r="C75" s="321" t="str">
        <f t="shared" si="5"/>
        <v>5514</v>
      </c>
      <c r="D75" s="333" t="s">
        <v>41</v>
      </c>
      <c r="E75" s="334" t="s">
        <v>42</v>
      </c>
      <c r="F75" s="324">
        <v>0</v>
      </c>
      <c r="G75" s="324">
        <v>53.66</v>
      </c>
      <c r="H75" s="324">
        <v>0</v>
      </c>
      <c r="I75" s="324">
        <v>0</v>
      </c>
      <c r="J75" s="324"/>
      <c r="K75" s="324">
        <f t="shared" si="9"/>
        <v>0</v>
      </c>
      <c r="L75" s="335"/>
    </row>
    <row r="76" spans="1:12" s="303" customFormat="1" x14ac:dyDescent="0.2">
      <c r="A76" s="315" t="str">
        <f t="shared" ref="A76:A152" si="25">+$E$1</f>
        <v>SAKALA KESKUS</v>
      </c>
      <c r="B76" s="321" t="str">
        <f t="shared" si="4"/>
        <v>55</v>
      </c>
      <c r="C76" s="321" t="str">
        <f t="shared" si="5"/>
        <v>5514</v>
      </c>
      <c r="D76" s="341" t="s">
        <v>43</v>
      </c>
      <c r="E76" s="342" t="s">
        <v>44</v>
      </c>
      <c r="F76" s="324">
        <v>168.87</v>
      </c>
      <c r="G76" s="324">
        <v>59.17</v>
      </c>
      <c r="H76" s="324">
        <v>100</v>
      </c>
      <c r="I76" s="324">
        <v>100.49999999999999</v>
      </c>
      <c r="J76" s="324"/>
      <c r="K76" s="324">
        <f t="shared" si="9"/>
        <v>100.49999999999999</v>
      </c>
      <c r="L76" s="343"/>
    </row>
    <row r="77" spans="1:12" x14ac:dyDescent="0.2">
      <c r="A77" s="315" t="str">
        <f t="shared" si="25"/>
        <v>SAKALA KESKUS</v>
      </c>
      <c r="B77" s="321" t="str">
        <f t="shared" ref="B77:B150" si="26">LEFT(D77,2)</f>
        <v>55</v>
      </c>
      <c r="C77" s="321" t="str">
        <f t="shared" ref="C77:C150" si="27">LEFT(D77,4)</f>
        <v>5514</v>
      </c>
      <c r="D77" s="333" t="s">
        <v>45</v>
      </c>
      <c r="E77" s="334" t="s">
        <v>46</v>
      </c>
      <c r="F77" s="324">
        <v>22.66</v>
      </c>
      <c r="G77" s="324">
        <v>16</v>
      </c>
      <c r="H77" s="324">
        <v>100</v>
      </c>
      <c r="I77" s="324">
        <v>100.49999999999999</v>
      </c>
      <c r="J77" s="324"/>
      <c r="K77" s="324">
        <f t="shared" ref="K77:K113" si="28">SUM(I77:J77)</f>
        <v>100.49999999999999</v>
      </c>
      <c r="L77" s="335"/>
    </row>
    <row r="78" spans="1:12" x14ac:dyDescent="0.2">
      <c r="A78" s="315" t="str">
        <f t="shared" si="25"/>
        <v>SAKALA KESKUS</v>
      </c>
      <c r="B78" s="321" t="str">
        <f t="shared" si="26"/>
        <v>55</v>
      </c>
      <c r="C78" s="321" t="str">
        <f t="shared" si="27"/>
        <v>5514</v>
      </c>
      <c r="D78" s="333" t="s">
        <v>47</v>
      </c>
      <c r="E78" s="334" t="s">
        <v>48</v>
      </c>
      <c r="F78" s="324">
        <v>0</v>
      </c>
      <c r="G78" s="324">
        <v>602.45000000000005</v>
      </c>
      <c r="H78" s="324">
        <v>0</v>
      </c>
      <c r="I78" s="324">
        <v>100.49999999999999</v>
      </c>
      <c r="J78" s="324"/>
      <c r="K78" s="324">
        <f t="shared" si="28"/>
        <v>100.49999999999999</v>
      </c>
      <c r="L78" s="335"/>
    </row>
    <row r="79" spans="1:12" x14ac:dyDescent="0.2">
      <c r="A79" s="315" t="str">
        <f t="shared" si="25"/>
        <v>SAKALA KESKUS</v>
      </c>
      <c r="B79" s="321"/>
      <c r="C79" s="321"/>
      <c r="D79" s="329" t="s">
        <v>860</v>
      </c>
      <c r="E79" s="330" t="s">
        <v>50</v>
      </c>
      <c r="F79" s="337">
        <f t="shared" ref="F79:J79" si="29">SUM(F80:F85)</f>
        <v>0</v>
      </c>
      <c r="G79" s="337">
        <v>14524.04</v>
      </c>
      <c r="H79" s="337">
        <f>SUM(H80:H85)</f>
        <v>3700</v>
      </c>
      <c r="I79" s="337">
        <f>SUM(I80:I85)</f>
        <v>3617.9999999999995</v>
      </c>
      <c r="J79" s="337">
        <f t="shared" si="29"/>
        <v>0</v>
      </c>
      <c r="K79" s="337">
        <f t="shared" si="28"/>
        <v>3617.9999999999995</v>
      </c>
      <c r="L79" s="332"/>
    </row>
    <row r="80" spans="1:12" x14ac:dyDescent="0.2">
      <c r="A80" s="315" t="str">
        <f t="shared" si="25"/>
        <v>SAKALA KESKUS</v>
      </c>
      <c r="B80" s="321" t="str">
        <f t="shared" si="26"/>
        <v>55</v>
      </c>
      <c r="C80" s="321" t="str">
        <f t="shared" si="27"/>
        <v>5515</v>
      </c>
      <c r="D80" s="333" t="s">
        <v>51</v>
      </c>
      <c r="E80" s="334" t="s">
        <v>52</v>
      </c>
      <c r="F80" s="324">
        <v>0</v>
      </c>
      <c r="G80" s="324">
        <v>870.19</v>
      </c>
      <c r="H80" s="324">
        <v>1000</v>
      </c>
      <c r="I80" s="324">
        <v>1004.9999999999999</v>
      </c>
      <c r="J80" s="324"/>
      <c r="K80" s="324">
        <f t="shared" si="28"/>
        <v>1004.9999999999999</v>
      </c>
      <c r="L80" s="335"/>
    </row>
    <row r="81" spans="1:12" x14ac:dyDescent="0.2">
      <c r="A81" s="315" t="str">
        <f t="shared" si="25"/>
        <v>SAKALA KESKUS</v>
      </c>
      <c r="B81" s="321" t="str">
        <f t="shared" si="26"/>
        <v>55</v>
      </c>
      <c r="C81" s="321" t="str">
        <f t="shared" si="27"/>
        <v>5515</v>
      </c>
      <c r="D81" s="333" t="s">
        <v>53</v>
      </c>
      <c r="E81" s="334" t="s">
        <v>54</v>
      </c>
      <c r="F81" s="324">
        <v>0</v>
      </c>
      <c r="G81" s="324">
        <v>11401.43</v>
      </c>
      <c r="H81" s="324">
        <v>2600</v>
      </c>
      <c r="I81" s="324">
        <v>2612.9999999999995</v>
      </c>
      <c r="J81" s="324"/>
      <c r="K81" s="324">
        <f t="shared" si="28"/>
        <v>2612.9999999999995</v>
      </c>
      <c r="L81" s="335"/>
    </row>
    <row r="82" spans="1:12" x14ac:dyDescent="0.2">
      <c r="A82" s="315" t="str">
        <f t="shared" si="25"/>
        <v>SAKALA KESKUS</v>
      </c>
      <c r="B82" s="321" t="str">
        <f t="shared" si="26"/>
        <v>55</v>
      </c>
      <c r="C82" s="321" t="str">
        <f t="shared" si="27"/>
        <v>5515</v>
      </c>
      <c r="D82" s="333" t="s">
        <v>70</v>
      </c>
      <c r="E82" s="334" t="s">
        <v>71</v>
      </c>
      <c r="F82" s="324">
        <v>0</v>
      </c>
      <c r="G82" s="324">
        <v>1105.1400000000001</v>
      </c>
      <c r="H82" s="324">
        <v>0</v>
      </c>
      <c r="I82" s="324">
        <v>0</v>
      </c>
      <c r="J82" s="324"/>
      <c r="K82" s="324">
        <f t="shared" si="28"/>
        <v>0</v>
      </c>
      <c r="L82" s="335"/>
    </row>
    <row r="83" spans="1:12" x14ac:dyDescent="0.2">
      <c r="A83" s="315" t="str">
        <f t="shared" si="25"/>
        <v>SAKALA KESKUS</v>
      </c>
      <c r="B83" s="321" t="str">
        <f t="shared" si="26"/>
        <v>55</v>
      </c>
      <c r="C83" s="321" t="str">
        <f t="shared" si="27"/>
        <v>5515</v>
      </c>
      <c r="D83" s="333" t="s">
        <v>72</v>
      </c>
      <c r="E83" s="334" t="s">
        <v>73</v>
      </c>
      <c r="F83" s="324">
        <v>0</v>
      </c>
      <c r="G83" s="324">
        <v>0</v>
      </c>
      <c r="H83" s="324">
        <v>0</v>
      </c>
      <c r="I83" s="324">
        <v>0</v>
      </c>
      <c r="J83" s="324"/>
      <c r="K83" s="324">
        <f t="shared" si="28"/>
        <v>0</v>
      </c>
      <c r="L83" s="335"/>
    </row>
    <row r="84" spans="1:12" x14ac:dyDescent="0.2">
      <c r="A84" s="315" t="str">
        <f t="shared" si="25"/>
        <v>SAKALA KESKUS</v>
      </c>
      <c r="B84" s="321" t="str">
        <f t="shared" si="26"/>
        <v>55</v>
      </c>
      <c r="C84" s="321" t="str">
        <f t="shared" si="27"/>
        <v>5515</v>
      </c>
      <c r="D84" s="333" t="s">
        <v>74</v>
      </c>
      <c r="E84" s="334" t="s">
        <v>75</v>
      </c>
      <c r="F84" s="324">
        <v>0</v>
      </c>
      <c r="G84" s="324">
        <v>0</v>
      </c>
      <c r="H84" s="324">
        <v>0</v>
      </c>
      <c r="I84" s="324">
        <v>0</v>
      </c>
      <c r="J84" s="324"/>
      <c r="K84" s="324">
        <f t="shared" si="28"/>
        <v>0</v>
      </c>
      <c r="L84" s="335"/>
    </row>
    <row r="85" spans="1:12" x14ac:dyDescent="0.2">
      <c r="A85" s="315" t="str">
        <f t="shared" si="25"/>
        <v>SAKALA KESKUS</v>
      </c>
      <c r="B85" s="321" t="str">
        <f t="shared" si="26"/>
        <v>55</v>
      </c>
      <c r="C85" s="321" t="str">
        <f t="shared" si="27"/>
        <v>5515</v>
      </c>
      <c r="D85" s="333" t="s">
        <v>76</v>
      </c>
      <c r="E85" s="334" t="s">
        <v>77</v>
      </c>
      <c r="F85" s="324">
        <v>0</v>
      </c>
      <c r="G85" s="324">
        <v>1147.28</v>
      </c>
      <c r="H85" s="324">
        <v>100</v>
      </c>
      <c r="I85" s="324">
        <v>0</v>
      </c>
      <c r="J85" s="324"/>
      <c r="K85" s="324">
        <f t="shared" si="28"/>
        <v>0</v>
      </c>
      <c r="L85" s="335"/>
    </row>
    <row r="86" spans="1:12" x14ac:dyDescent="0.2">
      <c r="A86" s="315" t="str">
        <f t="shared" si="25"/>
        <v>SAKALA KESKUS</v>
      </c>
      <c r="B86" s="321" t="str">
        <f t="shared" si="26"/>
        <v>55</v>
      </c>
      <c r="C86" s="321" t="str">
        <f t="shared" si="27"/>
        <v>5516</v>
      </c>
      <c r="D86" s="322" t="s">
        <v>78</v>
      </c>
      <c r="E86" s="344" t="s">
        <v>79</v>
      </c>
      <c r="F86" s="345">
        <v>0</v>
      </c>
      <c r="G86" s="324">
        <v>0</v>
      </c>
      <c r="H86" s="324">
        <v>0</v>
      </c>
      <c r="I86" s="324">
        <v>0</v>
      </c>
      <c r="J86" s="345"/>
      <c r="K86" s="324">
        <f t="shared" si="28"/>
        <v>0</v>
      </c>
      <c r="L86" s="325"/>
    </row>
    <row r="87" spans="1:12" x14ac:dyDescent="0.2">
      <c r="A87" s="315" t="str">
        <f t="shared" si="25"/>
        <v>SAKALA KESKUS</v>
      </c>
      <c r="B87" s="321" t="str">
        <f t="shared" si="26"/>
        <v>55</v>
      </c>
      <c r="C87" s="321" t="str">
        <f t="shared" si="27"/>
        <v>5521</v>
      </c>
      <c r="D87" s="322" t="s">
        <v>80</v>
      </c>
      <c r="E87" s="323" t="s">
        <v>81</v>
      </c>
      <c r="F87" s="345">
        <v>0</v>
      </c>
      <c r="G87" s="324">
        <v>0</v>
      </c>
      <c r="H87" s="324">
        <v>0</v>
      </c>
      <c r="I87" s="324">
        <v>0</v>
      </c>
      <c r="J87" s="345"/>
      <c r="K87" s="324">
        <f t="shared" si="28"/>
        <v>0</v>
      </c>
      <c r="L87" s="325"/>
    </row>
    <row r="88" spans="1:12" x14ac:dyDescent="0.2">
      <c r="A88" s="315" t="str">
        <f t="shared" si="25"/>
        <v>SAKALA KESKUS</v>
      </c>
      <c r="B88" s="321"/>
      <c r="C88" s="321"/>
      <c r="D88" s="329" t="s">
        <v>861</v>
      </c>
      <c r="E88" s="330" t="s">
        <v>83</v>
      </c>
      <c r="F88" s="337">
        <f t="shared" ref="F88:J88" si="30">SUM(F89:F91)</f>
        <v>44.33</v>
      </c>
      <c r="G88" s="337">
        <f t="shared" si="30"/>
        <v>21.9</v>
      </c>
      <c r="H88" s="337">
        <f t="shared" si="30"/>
        <v>800</v>
      </c>
      <c r="I88" s="337">
        <f t="shared" si="30"/>
        <v>803.99999999999989</v>
      </c>
      <c r="J88" s="337">
        <f t="shared" si="30"/>
        <v>0</v>
      </c>
      <c r="K88" s="337">
        <f t="shared" si="28"/>
        <v>803.99999999999989</v>
      </c>
      <c r="L88" s="332"/>
    </row>
    <row r="89" spans="1:12" x14ac:dyDescent="0.2">
      <c r="A89" s="315" t="str">
        <f t="shared" si="25"/>
        <v>SAKALA KESKUS</v>
      </c>
      <c r="B89" s="321" t="str">
        <f t="shared" si="26"/>
        <v>55</v>
      </c>
      <c r="C89" s="321" t="str">
        <f t="shared" si="27"/>
        <v>5522</v>
      </c>
      <c r="D89" s="333" t="s">
        <v>84</v>
      </c>
      <c r="E89" s="334" t="s">
        <v>85</v>
      </c>
      <c r="F89" s="324">
        <v>44.33</v>
      </c>
      <c r="G89" s="324">
        <v>0</v>
      </c>
      <c r="H89" s="324">
        <v>75</v>
      </c>
      <c r="I89" s="324">
        <v>602.99999999999989</v>
      </c>
      <c r="J89" s="324"/>
      <c r="K89" s="324">
        <f t="shared" si="28"/>
        <v>602.99999999999989</v>
      </c>
      <c r="L89" s="335"/>
    </row>
    <row r="90" spans="1:12" x14ac:dyDescent="0.2">
      <c r="A90" s="315" t="str">
        <f t="shared" si="25"/>
        <v>SAKALA KESKUS</v>
      </c>
      <c r="B90" s="321" t="str">
        <f t="shared" si="26"/>
        <v>55</v>
      </c>
      <c r="C90" s="321" t="str">
        <f t="shared" si="27"/>
        <v>5522</v>
      </c>
      <c r="D90" s="333" t="s">
        <v>86</v>
      </c>
      <c r="E90" s="334" t="s">
        <v>87</v>
      </c>
      <c r="F90" s="324">
        <v>0</v>
      </c>
      <c r="G90" s="324">
        <v>21.9</v>
      </c>
      <c r="H90" s="324">
        <v>200</v>
      </c>
      <c r="I90" s="324">
        <v>200.99999999999997</v>
      </c>
      <c r="J90" s="324"/>
      <c r="K90" s="324">
        <f t="shared" si="28"/>
        <v>200.99999999999997</v>
      </c>
      <c r="L90" s="335"/>
    </row>
    <row r="91" spans="1:12" x14ac:dyDescent="0.2">
      <c r="A91" s="315" t="str">
        <f t="shared" si="25"/>
        <v>SAKALA KESKUS</v>
      </c>
      <c r="B91" s="321" t="str">
        <f t="shared" si="26"/>
        <v>55</v>
      </c>
      <c r="C91" s="321" t="str">
        <f t="shared" si="27"/>
        <v>5522</v>
      </c>
      <c r="D91" s="333" t="s">
        <v>88</v>
      </c>
      <c r="E91" s="334" t="s">
        <v>89</v>
      </c>
      <c r="F91" s="324">
        <v>0</v>
      </c>
      <c r="G91" s="324">
        <v>0</v>
      </c>
      <c r="H91" s="324">
        <v>525</v>
      </c>
      <c r="I91" s="324">
        <v>0</v>
      </c>
      <c r="J91" s="324"/>
      <c r="K91" s="324">
        <f t="shared" si="28"/>
        <v>0</v>
      </c>
      <c r="L91" s="335"/>
    </row>
    <row r="92" spans="1:12" x14ac:dyDescent="0.2">
      <c r="A92" s="315" t="str">
        <f t="shared" si="25"/>
        <v>SAKALA KESKUS</v>
      </c>
      <c r="B92" s="321" t="str">
        <f t="shared" si="26"/>
        <v>55</v>
      </c>
      <c r="C92" s="321" t="str">
        <f t="shared" si="27"/>
        <v>5523</v>
      </c>
      <c r="D92" s="322" t="s">
        <v>90</v>
      </c>
      <c r="E92" s="323" t="s">
        <v>91</v>
      </c>
      <c r="F92" s="324">
        <v>0</v>
      </c>
      <c r="G92" s="324">
        <v>0</v>
      </c>
      <c r="H92" s="324">
        <v>0</v>
      </c>
      <c r="I92" s="324">
        <v>0</v>
      </c>
      <c r="J92" s="324"/>
      <c r="K92" s="324">
        <f t="shared" si="28"/>
        <v>0</v>
      </c>
      <c r="L92" s="325"/>
    </row>
    <row r="93" spans="1:12" x14ac:dyDescent="0.2">
      <c r="A93" s="315" t="str">
        <f t="shared" si="25"/>
        <v>SAKALA KESKUS</v>
      </c>
      <c r="B93" s="321"/>
      <c r="C93" s="321"/>
      <c r="D93" s="329" t="s">
        <v>862</v>
      </c>
      <c r="E93" s="330" t="s">
        <v>93</v>
      </c>
      <c r="F93" s="337">
        <f>SUM(F94:F98)</f>
        <v>0</v>
      </c>
      <c r="G93" s="337">
        <f t="shared" ref="G93:I93" si="31">SUM(G94:G98)</f>
        <v>0</v>
      </c>
      <c r="H93" s="337">
        <f t="shared" si="31"/>
        <v>0</v>
      </c>
      <c r="I93" s="337">
        <f t="shared" si="31"/>
        <v>0</v>
      </c>
      <c r="J93" s="337">
        <f>SUM(J94:J98)</f>
        <v>0</v>
      </c>
      <c r="K93" s="337">
        <f t="shared" si="28"/>
        <v>0</v>
      </c>
      <c r="L93" s="332"/>
    </row>
    <row r="94" spans="1:12" x14ac:dyDescent="0.2">
      <c r="A94" s="315" t="str">
        <f t="shared" si="25"/>
        <v>SAKALA KESKUS</v>
      </c>
      <c r="B94" s="321" t="str">
        <f t="shared" si="26"/>
        <v>55</v>
      </c>
      <c r="C94" s="321" t="str">
        <f t="shared" si="27"/>
        <v>5524</v>
      </c>
      <c r="D94" s="333" t="s">
        <v>94</v>
      </c>
      <c r="E94" s="334" t="s">
        <v>95</v>
      </c>
      <c r="F94" s="324">
        <v>0</v>
      </c>
      <c r="G94" s="324">
        <v>0</v>
      </c>
      <c r="H94" s="324">
        <v>0</v>
      </c>
      <c r="I94" s="324">
        <v>0</v>
      </c>
      <c r="J94" s="324"/>
      <c r="K94" s="324">
        <f t="shared" si="28"/>
        <v>0</v>
      </c>
      <c r="L94" s="335"/>
    </row>
    <row r="95" spans="1:12" x14ac:dyDescent="0.2">
      <c r="A95" s="315" t="str">
        <f t="shared" si="25"/>
        <v>SAKALA KESKUS</v>
      </c>
      <c r="B95" s="321" t="str">
        <f t="shared" si="26"/>
        <v>55</v>
      </c>
      <c r="C95" s="321" t="str">
        <f t="shared" si="27"/>
        <v>5524</v>
      </c>
      <c r="D95" s="333" t="s">
        <v>96</v>
      </c>
      <c r="E95" s="334" t="s">
        <v>97</v>
      </c>
      <c r="F95" s="324">
        <v>0</v>
      </c>
      <c r="G95" s="324">
        <v>0</v>
      </c>
      <c r="H95" s="324">
        <v>0</v>
      </c>
      <c r="I95" s="324">
        <v>0</v>
      </c>
      <c r="J95" s="324"/>
      <c r="K95" s="324">
        <f t="shared" si="28"/>
        <v>0</v>
      </c>
      <c r="L95" s="335"/>
    </row>
    <row r="96" spans="1:12" x14ac:dyDescent="0.2">
      <c r="A96" s="315" t="str">
        <f t="shared" si="25"/>
        <v>SAKALA KESKUS</v>
      </c>
      <c r="B96" s="321" t="str">
        <f t="shared" si="26"/>
        <v>55</v>
      </c>
      <c r="C96" s="321" t="str">
        <f t="shared" si="27"/>
        <v>5524</v>
      </c>
      <c r="D96" s="333" t="s">
        <v>98</v>
      </c>
      <c r="E96" s="334" t="s">
        <v>99</v>
      </c>
      <c r="F96" s="324">
        <v>0</v>
      </c>
      <c r="G96" s="324">
        <v>0</v>
      </c>
      <c r="H96" s="324">
        <v>0</v>
      </c>
      <c r="I96" s="324">
        <v>0</v>
      </c>
      <c r="J96" s="324"/>
      <c r="K96" s="324">
        <f t="shared" si="28"/>
        <v>0</v>
      </c>
      <c r="L96" s="335"/>
    </row>
    <row r="97" spans="1:12" x14ac:dyDescent="0.2">
      <c r="A97" s="315" t="str">
        <f t="shared" si="25"/>
        <v>SAKALA KESKUS</v>
      </c>
      <c r="B97" s="321" t="str">
        <f t="shared" si="26"/>
        <v>55</v>
      </c>
      <c r="C97" s="321" t="str">
        <f t="shared" si="27"/>
        <v>5524</v>
      </c>
      <c r="D97" s="333" t="s">
        <v>100</v>
      </c>
      <c r="E97" s="334" t="s">
        <v>101</v>
      </c>
      <c r="F97" s="324">
        <v>0</v>
      </c>
      <c r="G97" s="324">
        <v>0</v>
      </c>
      <c r="H97" s="324">
        <v>0</v>
      </c>
      <c r="I97" s="324">
        <v>0</v>
      </c>
      <c r="J97" s="324"/>
      <c r="K97" s="324">
        <f t="shared" si="28"/>
        <v>0</v>
      </c>
      <c r="L97" s="335"/>
    </row>
    <row r="98" spans="1:12" x14ac:dyDescent="0.2">
      <c r="A98" s="315" t="str">
        <f t="shared" si="25"/>
        <v>SAKALA KESKUS</v>
      </c>
      <c r="B98" s="321" t="str">
        <f t="shared" si="26"/>
        <v>55</v>
      </c>
      <c r="C98" s="321" t="str">
        <f t="shared" si="27"/>
        <v>5524</v>
      </c>
      <c r="D98" s="333" t="s">
        <v>102</v>
      </c>
      <c r="E98" s="334" t="s">
        <v>103</v>
      </c>
      <c r="F98" s="324">
        <v>0</v>
      </c>
      <c r="G98" s="324">
        <v>0</v>
      </c>
      <c r="H98" s="324">
        <v>0</v>
      </c>
      <c r="I98" s="324">
        <v>0</v>
      </c>
      <c r="J98" s="324"/>
      <c r="K98" s="324">
        <f t="shared" si="28"/>
        <v>0</v>
      </c>
      <c r="L98" s="335"/>
    </row>
    <row r="99" spans="1:12" x14ac:dyDescent="0.2">
      <c r="A99" s="315" t="str">
        <f t="shared" si="25"/>
        <v>SAKALA KESKUS</v>
      </c>
      <c r="B99" s="321" t="str">
        <f t="shared" si="26"/>
        <v>55</v>
      </c>
      <c r="C99" s="321" t="str">
        <f t="shared" si="27"/>
        <v>5525</v>
      </c>
      <c r="D99" s="322" t="s">
        <v>104</v>
      </c>
      <c r="E99" s="323" t="s">
        <v>844</v>
      </c>
      <c r="F99" s="345">
        <v>41848.68</v>
      </c>
      <c r="G99" s="345">
        <v>28258.87</v>
      </c>
      <c r="H99" s="345">
        <v>47260</v>
      </c>
      <c r="I99" s="345">
        <v>45224.999999999993</v>
      </c>
      <c r="J99" s="345"/>
      <c r="K99" s="345">
        <f t="shared" si="28"/>
        <v>45224.999999999993</v>
      </c>
      <c r="L99" s="576"/>
    </row>
    <row r="100" spans="1:12" x14ac:dyDescent="0.2">
      <c r="A100" s="315"/>
      <c r="B100" s="321"/>
      <c r="C100" s="321"/>
      <c r="D100" s="329" t="s">
        <v>259</v>
      </c>
      <c r="E100" s="330" t="s">
        <v>1616</v>
      </c>
      <c r="F100" s="337">
        <f>SUM(F101:F102)</f>
        <v>0</v>
      </c>
      <c r="G100" s="337">
        <f t="shared" ref="G100:I100" si="32">SUM(G101:G102)</f>
        <v>0</v>
      </c>
      <c r="H100" s="337">
        <f t="shared" si="32"/>
        <v>0</v>
      </c>
      <c r="I100" s="337">
        <f t="shared" si="32"/>
        <v>0</v>
      </c>
      <c r="J100" s="337">
        <f>SUM(J101:J102)</f>
        <v>0</v>
      </c>
      <c r="K100" s="337">
        <f t="shared" ref="K100" si="33">SUM(K101:K102)</f>
        <v>0</v>
      </c>
      <c r="L100" s="576"/>
    </row>
    <row r="101" spans="1:12" x14ac:dyDescent="0.2">
      <c r="A101" s="315" t="str">
        <f t="shared" si="25"/>
        <v>SAKALA KESKUS</v>
      </c>
      <c r="B101" s="321" t="str">
        <f t="shared" si="26"/>
        <v>55</v>
      </c>
      <c r="C101" s="321" t="str">
        <f t="shared" si="27"/>
        <v>5526</v>
      </c>
      <c r="D101" s="627" t="s">
        <v>106</v>
      </c>
      <c r="E101" s="336" t="s">
        <v>107</v>
      </c>
      <c r="F101" s="324">
        <v>0</v>
      </c>
      <c r="G101" s="324">
        <v>0</v>
      </c>
      <c r="H101" s="324">
        <v>0</v>
      </c>
      <c r="I101" s="324">
        <v>0</v>
      </c>
      <c r="J101" s="324"/>
      <c r="K101" s="324">
        <f t="shared" si="28"/>
        <v>0</v>
      </c>
      <c r="L101" s="576"/>
    </row>
    <row r="102" spans="1:12" x14ac:dyDescent="0.2">
      <c r="A102" s="315"/>
      <c r="B102" s="321"/>
      <c r="C102" s="321"/>
      <c r="D102" s="627" t="s">
        <v>1617</v>
      </c>
      <c r="E102" s="336" t="s">
        <v>1657</v>
      </c>
      <c r="F102" s="324">
        <v>0</v>
      </c>
      <c r="G102" s="324">
        <v>0</v>
      </c>
      <c r="H102" s="324">
        <v>0</v>
      </c>
      <c r="I102" s="324">
        <v>0</v>
      </c>
      <c r="J102" s="324"/>
      <c r="K102" s="324">
        <f t="shared" si="28"/>
        <v>0</v>
      </c>
      <c r="L102" s="576"/>
    </row>
    <row r="103" spans="1:12" x14ac:dyDescent="0.2">
      <c r="A103" s="315" t="str">
        <f t="shared" si="25"/>
        <v>SAKALA KESKUS</v>
      </c>
      <c r="B103" s="321" t="str">
        <f t="shared" si="26"/>
        <v>55</v>
      </c>
      <c r="C103" s="321" t="str">
        <f t="shared" si="27"/>
        <v>5539</v>
      </c>
      <c r="D103" s="322" t="s">
        <v>108</v>
      </c>
      <c r="E103" s="323" t="s">
        <v>845</v>
      </c>
      <c r="F103" s="345">
        <v>0</v>
      </c>
      <c r="G103" s="345">
        <v>0</v>
      </c>
      <c r="H103" s="345">
        <v>0</v>
      </c>
      <c r="I103" s="345">
        <v>0</v>
      </c>
      <c r="J103" s="345"/>
      <c r="K103" s="345">
        <f t="shared" si="28"/>
        <v>0</v>
      </c>
      <c r="L103" s="576"/>
    </row>
    <row r="104" spans="1:12" x14ac:dyDescent="0.2">
      <c r="A104" s="315" t="str">
        <f t="shared" si="25"/>
        <v>SAKALA KESKUS</v>
      </c>
      <c r="B104" s="321" t="str">
        <f t="shared" si="26"/>
        <v>55</v>
      </c>
      <c r="C104" s="321" t="str">
        <f t="shared" si="27"/>
        <v>5540</v>
      </c>
      <c r="D104" s="322" t="s">
        <v>110</v>
      </c>
      <c r="E104" s="323" t="s">
        <v>111</v>
      </c>
      <c r="F104" s="345">
        <v>0</v>
      </c>
      <c r="G104" s="345">
        <v>0</v>
      </c>
      <c r="H104" s="345">
        <v>0</v>
      </c>
      <c r="I104" s="345">
        <v>0</v>
      </c>
      <c r="J104" s="345"/>
      <c r="K104" s="345">
        <f t="shared" si="28"/>
        <v>0</v>
      </c>
      <c r="L104" s="576"/>
    </row>
    <row r="105" spans="1:12" ht="13.5" x14ac:dyDescent="0.25">
      <c r="A105" s="315" t="str">
        <f t="shared" si="25"/>
        <v>SAKALA KESKUS</v>
      </c>
      <c r="B105" s="321"/>
      <c r="C105" s="321"/>
      <c r="D105" s="326" t="s">
        <v>189</v>
      </c>
      <c r="E105" s="327" t="s">
        <v>188</v>
      </c>
      <c r="F105" s="319">
        <f>F106+F107</f>
        <v>0</v>
      </c>
      <c r="G105" s="319">
        <f t="shared" ref="G105:I105" si="34">G106+G107</f>
        <v>0</v>
      </c>
      <c r="H105" s="319">
        <f t="shared" si="34"/>
        <v>0</v>
      </c>
      <c r="I105" s="319">
        <f t="shared" si="34"/>
        <v>0</v>
      </c>
      <c r="J105" s="319">
        <f>J106+J107</f>
        <v>0</v>
      </c>
      <c r="K105" s="337">
        <f t="shared" si="28"/>
        <v>0</v>
      </c>
      <c r="L105" s="577"/>
    </row>
    <row r="106" spans="1:12" x14ac:dyDescent="0.2">
      <c r="A106" s="315" t="str">
        <f t="shared" si="25"/>
        <v>SAKALA KESKUS</v>
      </c>
      <c r="B106" s="321" t="str">
        <f t="shared" si="26"/>
        <v>60</v>
      </c>
      <c r="C106" s="321" t="str">
        <f t="shared" si="27"/>
        <v>6011</v>
      </c>
      <c r="D106" s="322" t="s">
        <v>112</v>
      </c>
      <c r="E106" s="323" t="s">
        <v>113</v>
      </c>
      <c r="F106" s="345">
        <v>0</v>
      </c>
      <c r="G106" s="324">
        <v>0</v>
      </c>
      <c r="H106" s="324">
        <v>0</v>
      </c>
      <c r="I106" s="324">
        <v>0</v>
      </c>
      <c r="J106" s="345"/>
      <c r="K106" s="324">
        <f t="shared" si="28"/>
        <v>0</v>
      </c>
      <c r="L106" s="576"/>
    </row>
    <row r="107" spans="1:12" x14ac:dyDescent="0.2">
      <c r="A107" s="315" t="str">
        <f t="shared" si="25"/>
        <v>SAKALA KESKUS</v>
      </c>
      <c r="B107" s="321" t="str">
        <f t="shared" si="26"/>
        <v>65</v>
      </c>
      <c r="C107" s="321" t="str">
        <f t="shared" si="27"/>
        <v>6502</v>
      </c>
      <c r="D107" s="322" t="s">
        <v>114</v>
      </c>
      <c r="E107" s="323" t="s">
        <v>115</v>
      </c>
      <c r="F107" s="345">
        <v>0</v>
      </c>
      <c r="G107" s="324">
        <v>0</v>
      </c>
      <c r="H107" s="324">
        <v>0</v>
      </c>
      <c r="I107" s="324">
        <v>0</v>
      </c>
      <c r="J107" s="345"/>
      <c r="K107" s="324">
        <f t="shared" si="28"/>
        <v>0</v>
      </c>
      <c r="L107" s="576"/>
    </row>
    <row r="108" spans="1:12" ht="13.5" x14ac:dyDescent="0.25">
      <c r="A108" s="315" t="str">
        <f t="shared" si="25"/>
        <v>SAKALA KESKUS</v>
      </c>
      <c r="B108" s="321"/>
      <c r="C108" s="321"/>
      <c r="D108" s="326" t="s">
        <v>181</v>
      </c>
      <c r="E108" s="346" t="s">
        <v>179</v>
      </c>
      <c r="F108" s="319">
        <f>F109+F110+F111</f>
        <v>670015</v>
      </c>
      <c r="G108" s="319">
        <f t="shared" ref="G108:I108" si="35">G109+G110+G111</f>
        <v>0</v>
      </c>
      <c r="H108" s="319">
        <f t="shared" si="35"/>
        <v>0</v>
      </c>
      <c r="I108" s="319">
        <f t="shared" si="35"/>
        <v>0</v>
      </c>
      <c r="J108" s="319">
        <f>J109+J110+J111</f>
        <v>0</v>
      </c>
      <c r="K108" s="337">
        <f t="shared" si="28"/>
        <v>0</v>
      </c>
      <c r="L108" s="578"/>
    </row>
    <row r="109" spans="1:12" x14ac:dyDescent="0.2">
      <c r="A109" s="315" t="str">
        <f t="shared" si="25"/>
        <v>SAKALA KESKUS</v>
      </c>
      <c r="B109" s="321" t="str">
        <f t="shared" si="26"/>
        <v>15</v>
      </c>
      <c r="C109" s="321" t="str">
        <f t="shared" si="27"/>
        <v>1551</v>
      </c>
      <c r="D109" s="322" t="s">
        <v>116</v>
      </c>
      <c r="E109" s="323" t="s">
        <v>117</v>
      </c>
      <c r="F109" s="324">
        <v>670015</v>
      </c>
      <c r="G109" s="324">
        <v>0</v>
      </c>
      <c r="H109" s="324">
        <v>0</v>
      </c>
      <c r="I109" s="324">
        <v>0</v>
      </c>
      <c r="J109" s="324"/>
      <c r="K109" s="324">
        <f t="shared" si="28"/>
        <v>0</v>
      </c>
      <c r="L109" s="576"/>
    </row>
    <row r="110" spans="1:12" x14ac:dyDescent="0.2">
      <c r="A110" s="315" t="str">
        <f t="shared" si="25"/>
        <v>SAKALA KESKUS</v>
      </c>
      <c r="B110" s="321" t="str">
        <f t="shared" si="26"/>
        <v>15</v>
      </c>
      <c r="C110" s="321" t="str">
        <f t="shared" si="27"/>
        <v>1554</v>
      </c>
      <c r="D110" s="322" t="s">
        <v>118</v>
      </c>
      <c r="E110" s="323" t="s">
        <v>119</v>
      </c>
      <c r="F110" s="324">
        <v>0</v>
      </c>
      <c r="G110" s="324">
        <v>0</v>
      </c>
      <c r="H110" s="324">
        <v>0</v>
      </c>
      <c r="I110" s="324">
        <v>0</v>
      </c>
      <c r="J110" s="324"/>
      <c r="K110" s="324">
        <f t="shared" si="28"/>
        <v>0</v>
      </c>
      <c r="L110" s="576"/>
    </row>
    <row r="111" spans="1:12" x14ac:dyDescent="0.2">
      <c r="A111" s="315" t="str">
        <f t="shared" si="25"/>
        <v>SAKALA KESKUS</v>
      </c>
      <c r="B111" s="321" t="str">
        <f t="shared" si="26"/>
        <v>15</v>
      </c>
      <c r="C111" s="321" t="str">
        <f t="shared" si="27"/>
        <v>1555</v>
      </c>
      <c r="D111" s="322" t="s">
        <v>120</v>
      </c>
      <c r="E111" s="323" t="s">
        <v>125</v>
      </c>
      <c r="F111" s="324">
        <v>0</v>
      </c>
      <c r="G111" s="324">
        <v>0</v>
      </c>
      <c r="H111" s="324">
        <v>0</v>
      </c>
      <c r="I111" s="324">
        <v>0</v>
      </c>
      <c r="J111" s="324"/>
      <c r="K111" s="324">
        <f t="shared" si="28"/>
        <v>0</v>
      </c>
      <c r="L111" s="576"/>
    </row>
    <row r="112" spans="1:12" ht="13.5" x14ac:dyDescent="0.25">
      <c r="A112" s="315" t="str">
        <f t="shared" si="25"/>
        <v>SAKALA KESKUS</v>
      </c>
      <c r="B112" s="321" t="str">
        <f t="shared" si="26"/>
        <v/>
      </c>
      <c r="C112" s="321" t="str">
        <f t="shared" si="27"/>
        <v/>
      </c>
      <c r="D112" s="347"/>
      <c r="E112" s="327" t="s">
        <v>182</v>
      </c>
      <c r="F112" s="319">
        <f>F113</f>
        <v>0</v>
      </c>
      <c r="G112" s="319">
        <f t="shared" ref="G112:I112" si="36">G113</f>
        <v>0</v>
      </c>
      <c r="H112" s="319">
        <f t="shared" si="36"/>
        <v>0</v>
      </c>
      <c r="I112" s="319">
        <f t="shared" si="36"/>
        <v>0</v>
      </c>
      <c r="J112" s="319">
        <f>J113</f>
        <v>0</v>
      </c>
      <c r="K112" s="337">
        <f t="shared" si="28"/>
        <v>0</v>
      </c>
      <c r="L112" s="577"/>
    </row>
    <row r="113" spans="1:12" x14ac:dyDescent="0.2">
      <c r="A113" s="315" t="str">
        <f t="shared" si="25"/>
        <v>SAKALA KESKUS</v>
      </c>
      <c r="B113" s="321" t="str">
        <f t="shared" si="26"/>
        <v>20</v>
      </c>
      <c r="C113" s="321" t="str">
        <f t="shared" si="27"/>
        <v>2082</v>
      </c>
      <c r="D113" s="322" t="s">
        <v>988</v>
      </c>
      <c r="E113" s="323" t="s">
        <v>127</v>
      </c>
      <c r="F113" s="324">
        <v>0</v>
      </c>
      <c r="G113" s="324">
        <v>0</v>
      </c>
      <c r="H113" s="324">
        <v>0</v>
      </c>
      <c r="I113" s="324">
        <v>0</v>
      </c>
      <c r="J113" s="324"/>
      <c r="K113" s="324">
        <f t="shared" si="28"/>
        <v>0</v>
      </c>
      <c r="L113" s="576"/>
    </row>
    <row r="114" spans="1:12" x14ac:dyDescent="0.2">
      <c r="A114" s="315" t="str">
        <f t="shared" si="25"/>
        <v>SAKALA KESKUS</v>
      </c>
      <c r="B114" s="321" t="str">
        <f t="shared" si="26"/>
        <v/>
      </c>
      <c r="C114" s="321" t="str">
        <f t="shared" si="27"/>
        <v/>
      </c>
      <c r="D114" s="348"/>
      <c r="E114" s="349" t="s">
        <v>128</v>
      </c>
      <c r="F114" s="350">
        <f>F4+F5+F6+F7+F8+F10+F17+F18+F19+F20+F21+F22+F26+F31+F41+F44+F48+F59+F65+F72+F79+F86+F87+F88+F92+F93+F99+F100+F103+F104+F106+F107+F108+F112</f>
        <v>779033.56299999997</v>
      </c>
      <c r="G114" s="350">
        <f t="shared" ref="G114:I114" si="37">G4+G5+G6+G7+G8+G10+G17+G18+G19+G20+G21+G22+G26+G31+G41+G44+G48+G59+G65+G72+G79+G86+G87+G88+G92+G93+G99+G100+G103+G104+G106+G107+G108+G112</f>
        <v>154975.90999999997</v>
      </c>
      <c r="H114" s="350">
        <f t="shared" si="37"/>
        <v>341912.54000000004</v>
      </c>
      <c r="I114" s="350">
        <f t="shared" si="37"/>
        <v>343997.51</v>
      </c>
      <c r="J114" s="350">
        <f>J4+J10+J17+J18+J19+J20+J21+J22+J26+J31+J41+J44+J48+J59+J65+J72+J79+J86+J87+J88+J92+J93+J99+J101+J103+J104+J106+J107+J110+J111+J112</f>
        <v>0</v>
      </c>
      <c r="K114" s="350">
        <f t="shared" ref="K114:K152" si="38">+I114+J114</f>
        <v>343997.51</v>
      </c>
      <c r="L114" s="351"/>
    </row>
    <row r="115" spans="1:12" x14ac:dyDescent="0.2">
      <c r="A115" s="315" t="str">
        <f t="shared" si="25"/>
        <v>SAKALA KESKUS</v>
      </c>
      <c r="B115" s="321" t="str">
        <f t="shared" si="26"/>
        <v/>
      </c>
      <c r="C115" s="321" t="str">
        <f t="shared" si="27"/>
        <v/>
      </c>
      <c r="D115" s="348"/>
      <c r="E115" s="349"/>
      <c r="F115" s="349"/>
      <c r="G115" s="349"/>
      <c r="H115" s="349"/>
      <c r="I115" s="349"/>
      <c r="J115" s="349"/>
      <c r="K115" s="349"/>
      <c r="L115" s="351"/>
    </row>
    <row r="116" spans="1:12" x14ac:dyDescent="0.2">
      <c r="A116" s="315" t="str">
        <f t="shared" si="25"/>
        <v>SAKALA KESKUS</v>
      </c>
      <c r="B116" s="321" t="str">
        <f t="shared" si="26"/>
        <v/>
      </c>
      <c r="C116" s="321" t="str">
        <f t="shared" si="27"/>
        <v/>
      </c>
      <c r="D116" s="348"/>
      <c r="E116" s="349"/>
      <c r="F116" s="349"/>
      <c r="G116" s="349"/>
      <c r="H116" s="349"/>
      <c r="I116" s="349"/>
      <c r="J116" s="349"/>
      <c r="K116" s="349"/>
      <c r="L116" s="351"/>
    </row>
    <row r="117" spans="1:12" x14ac:dyDescent="0.2">
      <c r="A117" s="315" t="str">
        <f t="shared" si="25"/>
        <v>SAKALA KESKUS</v>
      </c>
      <c r="B117" s="321" t="str">
        <f t="shared" si="26"/>
        <v/>
      </c>
      <c r="C117" s="321" t="str">
        <f t="shared" si="27"/>
        <v/>
      </c>
      <c r="D117" s="352"/>
      <c r="E117" s="330" t="s">
        <v>129</v>
      </c>
      <c r="F117" s="353">
        <f>F118+F144+F151</f>
        <v>40595.720000000008</v>
      </c>
      <c r="G117" s="353">
        <f t="shared" ref="G117:I117" si="39">G118+G144+G151</f>
        <v>27403.15</v>
      </c>
      <c r="H117" s="353">
        <f t="shared" si="39"/>
        <v>77500</v>
      </c>
      <c r="I117" s="353">
        <f t="shared" si="39"/>
        <v>72500</v>
      </c>
      <c r="J117" s="353">
        <f>J118+J144+J151</f>
        <v>0</v>
      </c>
      <c r="K117" s="353">
        <f t="shared" si="38"/>
        <v>72500</v>
      </c>
      <c r="L117" s="332"/>
    </row>
    <row r="118" spans="1:12" x14ac:dyDescent="0.2">
      <c r="A118" s="315" t="str">
        <f t="shared" si="25"/>
        <v>SAKALA KESKUS</v>
      </c>
      <c r="B118" s="321"/>
      <c r="C118" s="321"/>
      <c r="D118" s="352" t="s">
        <v>156</v>
      </c>
      <c r="E118" s="354" t="s">
        <v>130</v>
      </c>
      <c r="F118" s="355">
        <f>SUM(F119:F143)</f>
        <v>37229.920000000006</v>
      </c>
      <c r="G118" s="355">
        <f t="shared" ref="G118:I118" si="40">SUM(G119:G143)</f>
        <v>27403.15</v>
      </c>
      <c r="H118" s="355">
        <f t="shared" si="40"/>
        <v>72500</v>
      </c>
      <c r="I118" s="355">
        <f t="shared" si="40"/>
        <v>72500</v>
      </c>
      <c r="J118" s="355">
        <f>SUM(J119:J143)</f>
        <v>0</v>
      </c>
      <c r="K118" s="355">
        <f t="shared" si="38"/>
        <v>72500</v>
      </c>
      <c r="L118" s="356"/>
    </row>
    <row r="119" spans="1:12" x14ac:dyDescent="0.2">
      <c r="A119" s="315" t="str">
        <f t="shared" si="25"/>
        <v>SAKALA KESKUS</v>
      </c>
      <c r="B119" s="321" t="str">
        <f t="shared" si="26"/>
        <v>32</v>
      </c>
      <c r="C119" s="321" t="str">
        <f t="shared" si="27"/>
        <v>3220</v>
      </c>
      <c r="D119" s="333" t="s">
        <v>1589</v>
      </c>
      <c r="E119" s="334" t="s">
        <v>166</v>
      </c>
      <c r="F119" s="324">
        <v>0</v>
      </c>
      <c r="G119" s="324">
        <v>0</v>
      </c>
      <c r="H119" s="324">
        <v>0</v>
      </c>
      <c r="I119" s="324">
        <v>0</v>
      </c>
      <c r="J119" s="324"/>
      <c r="K119" s="324">
        <f t="shared" si="38"/>
        <v>0</v>
      </c>
      <c r="L119" s="335"/>
    </row>
    <row r="120" spans="1:12" x14ac:dyDescent="0.2">
      <c r="A120" s="315" t="str">
        <f t="shared" si="25"/>
        <v>SAKALA KESKUS</v>
      </c>
      <c r="B120" s="321" t="str">
        <f t="shared" si="26"/>
        <v>32</v>
      </c>
      <c r="C120" s="321" t="str">
        <f t="shared" si="27"/>
        <v>3220</v>
      </c>
      <c r="D120" s="333" t="s">
        <v>1590</v>
      </c>
      <c r="E120" s="334" t="s">
        <v>838</v>
      </c>
      <c r="F120" s="324">
        <v>0</v>
      </c>
      <c r="G120" s="324">
        <v>0</v>
      </c>
      <c r="H120" s="324">
        <v>0</v>
      </c>
      <c r="I120" s="324">
        <v>0</v>
      </c>
      <c r="J120" s="324"/>
      <c r="K120" s="324">
        <f t="shared" si="38"/>
        <v>0</v>
      </c>
      <c r="L120" s="335"/>
    </row>
    <row r="121" spans="1:12" x14ac:dyDescent="0.2">
      <c r="A121" s="315" t="str">
        <f t="shared" si="25"/>
        <v>SAKALA KESKUS</v>
      </c>
      <c r="B121" s="321" t="str">
        <f t="shared" si="26"/>
        <v>32</v>
      </c>
      <c r="C121" s="321" t="str">
        <f t="shared" si="27"/>
        <v>3220</v>
      </c>
      <c r="D121" s="333" t="s">
        <v>1591</v>
      </c>
      <c r="E121" s="334" t="s">
        <v>839</v>
      </c>
      <c r="F121" s="324">
        <v>0</v>
      </c>
      <c r="G121" s="324">
        <v>0</v>
      </c>
      <c r="H121" s="324">
        <v>0</v>
      </c>
      <c r="I121" s="324">
        <v>0</v>
      </c>
      <c r="J121" s="324"/>
      <c r="K121" s="324">
        <f t="shared" si="38"/>
        <v>0</v>
      </c>
      <c r="L121" s="335"/>
    </row>
    <row r="122" spans="1:12" x14ac:dyDescent="0.2">
      <c r="A122" s="315" t="str">
        <f t="shared" si="25"/>
        <v>SAKALA KESKUS</v>
      </c>
      <c r="B122" s="321" t="str">
        <f t="shared" si="26"/>
        <v>32</v>
      </c>
      <c r="C122" s="321" t="str">
        <f t="shared" si="27"/>
        <v>3220</v>
      </c>
      <c r="D122" s="333" t="s">
        <v>1592</v>
      </c>
      <c r="E122" s="334" t="s">
        <v>840</v>
      </c>
      <c r="F122" s="324">
        <v>0</v>
      </c>
      <c r="G122" s="324">
        <v>0</v>
      </c>
      <c r="H122" s="324">
        <v>0</v>
      </c>
      <c r="I122" s="324">
        <v>0</v>
      </c>
      <c r="J122" s="324"/>
      <c r="K122" s="324">
        <f t="shared" si="38"/>
        <v>0</v>
      </c>
      <c r="L122" s="335"/>
    </row>
    <row r="123" spans="1:12" x14ac:dyDescent="0.2">
      <c r="A123" s="315" t="str">
        <f t="shared" si="25"/>
        <v>SAKALA KESKUS</v>
      </c>
      <c r="B123" s="321" t="str">
        <f t="shared" si="26"/>
        <v>32</v>
      </c>
      <c r="C123" s="321" t="str">
        <f t="shared" si="27"/>
        <v>3220</v>
      </c>
      <c r="D123" s="333" t="s">
        <v>1593</v>
      </c>
      <c r="E123" s="334" t="s">
        <v>841</v>
      </c>
      <c r="F123" s="324">
        <v>0</v>
      </c>
      <c r="G123" s="324">
        <v>0</v>
      </c>
      <c r="H123" s="324">
        <v>0</v>
      </c>
      <c r="I123" s="324">
        <v>0</v>
      </c>
      <c r="J123" s="324"/>
      <c r="K123" s="324">
        <f t="shared" si="38"/>
        <v>0</v>
      </c>
      <c r="L123" s="335"/>
    </row>
    <row r="124" spans="1:12" x14ac:dyDescent="0.2">
      <c r="A124" s="315" t="str">
        <f t="shared" si="25"/>
        <v>SAKALA KESKUS</v>
      </c>
      <c r="B124" s="321" t="str">
        <f t="shared" si="26"/>
        <v>32</v>
      </c>
      <c r="C124" s="321" t="str">
        <f t="shared" si="27"/>
        <v>3220</v>
      </c>
      <c r="D124" s="333" t="s">
        <v>1594</v>
      </c>
      <c r="E124" s="334" t="s">
        <v>842</v>
      </c>
      <c r="F124" s="324">
        <v>0</v>
      </c>
      <c r="G124" s="324">
        <v>0</v>
      </c>
      <c r="H124" s="324">
        <v>0</v>
      </c>
      <c r="I124" s="324">
        <v>0</v>
      </c>
      <c r="J124" s="324"/>
      <c r="K124" s="324">
        <f t="shared" si="38"/>
        <v>0</v>
      </c>
      <c r="L124" s="335"/>
    </row>
    <row r="125" spans="1:12" x14ac:dyDescent="0.2">
      <c r="A125" s="315" t="str">
        <f t="shared" si="25"/>
        <v>SAKALA KESKUS</v>
      </c>
      <c r="B125" s="321" t="str">
        <f t="shared" si="26"/>
        <v>32</v>
      </c>
      <c r="C125" s="321" t="str">
        <f t="shared" si="27"/>
        <v>3220</v>
      </c>
      <c r="D125" s="333" t="s">
        <v>1595</v>
      </c>
      <c r="E125" s="334" t="s">
        <v>843</v>
      </c>
      <c r="F125" s="324">
        <v>0</v>
      </c>
      <c r="G125" s="324">
        <v>0</v>
      </c>
      <c r="H125" s="324">
        <v>0</v>
      </c>
      <c r="I125" s="324">
        <v>0</v>
      </c>
      <c r="J125" s="324"/>
      <c r="K125" s="324">
        <f t="shared" si="38"/>
        <v>0</v>
      </c>
      <c r="L125" s="335"/>
    </row>
    <row r="126" spans="1:12" x14ac:dyDescent="0.2">
      <c r="A126" s="315" t="str">
        <f t="shared" si="25"/>
        <v>SAKALA KESKUS</v>
      </c>
      <c r="B126" s="321" t="str">
        <f t="shared" si="26"/>
        <v>32</v>
      </c>
      <c r="C126" s="321" t="str">
        <f t="shared" si="27"/>
        <v>3221</v>
      </c>
      <c r="D126" s="333" t="s">
        <v>1609</v>
      </c>
      <c r="E126" s="334" t="s">
        <v>969</v>
      </c>
      <c r="F126" s="324">
        <v>0</v>
      </c>
      <c r="G126" s="324">
        <v>0</v>
      </c>
      <c r="H126" s="324">
        <v>0</v>
      </c>
      <c r="I126" s="324">
        <v>0</v>
      </c>
      <c r="J126" s="324"/>
      <c r="K126" s="324">
        <f t="shared" si="38"/>
        <v>0</v>
      </c>
      <c r="L126" s="335"/>
    </row>
    <row r="127" spans="1:12" x14ac:dyDescent="0.2">
      <c r="A127" s="315" t="str">
        <f t="shared" si="25"/>
        <v>SAKALA KESKUS</v>
      </c>
      <c r="B127" s="321" t="str">
        <f t="shared" si="26"/>
        <v>32</v>
      </c>
      <c r="C127" s="321" t="str">
        <f t="shared" si="27"/>
        <v>3221</v>
      </c>
      <c r="D127" s="333" t="s">
        <v>1610</v>
      </c>
      <c r="E127" s="334" t="s">
        <v>970</v>
      </c>
      <c r="F127" s="324">
        <v>0</v>
      </c>
      <c r="G127" s="324">
        <v>0</v>
      </c>
      <c r="H127" s="324">
        <v>0</v>
      </c>
      <c r="I127" s="324">
        <v>0</v>
      </c>
      <c r="J127" s="324"/>
      <c r="K127" s="324">
        <f t="shared" si="38"/>
        <v>0</v>
      </c>
      <c r="L127" s="335"/>
    </row>
    <row r="128" spans="1:12" x14ac:dyDescent="0.2">
      <c r="A128" s="315" t="str">
        <f t="shared" si="25"/>
        <v>SAKALA KESKUS</v>
      </c>
      <c r="B128" s="321" t="str">
        <f t="shared" si="26"/>
        <v>32</v>
      </c>
      <c r="C128" s="321" t="str">
        <f t="shared" si="27"/>
        <v>3221</v>
      </c>
      <c r="D128" s="333" t="s">
        <v>1611</v>
      </c>
      <c r="E128" s="334" t="s">
        <v>971</v>
      </c>
      <c r="F128" s="324">
        <v>28245.33</v>
      </c>
      <c r="G128" s="324">
        <v>4656.67</v>
      </c>
      <c r="H128" s="324">
        <v>23000</v>
      </c>
      <c r="I128" s="324">
        <v>23000</v>
      </c>
      <c r="J128" s="324"/>
      <c r="K128" s="324">
        <f t="shared" si="38"/>
        <v>23000</v>
      </c>
      <c r="L128" s="335"/>
    </row>
    <row r="129" spans="1:12" x14ac:dyDescent="0.2">
      <c r="A129" s="315" t="str">
        <f t="shared" si="25"/>
        <v>SAKALA KESKUS</v>
      </c>
      <c r="B129" s="321" t="str">
        <f t="shared" si="26"/>
        <v>32</v>
      </c>
      <c r="C129" s="321" t="str">
        <f t="shared" si="27"/>
        <v>3221</v>
      </c>
      <c r="D129" s="333" t="s">
        <v>1603</v>
      </c>
      <c r="E129" s="334" t="s">
        <v>972</v>
      </c>
      <c r="F129" s="324">
        <v>7895.29</v>
      </c>
      <c r="G129" s="324">
        <v>910.63000000000011</v>
      </c>
      <c r="H129" s="324">
        <v>5000</v>
      </c>
      <c r="I129" s="324">
        <v>5000</v>
      </c>
      <c r="J129" s="324"/>
      <c r="K129" s="324">
        <f t="shared" si="38"/>
        <v>5000</v>
      </c>
      <c r="L129" s="335"/>
    </row>
    <row r="130" spans="1:12" x14ac:dyDescent="0.2">
      <c r="A130" s="315" t="str">
        <f t="shared" si="25"/>
        <v>SAKALA KESKUS</v>
      </c>
      <c r="B130" s="321" t="str">
        <f t="shared" si="26"/>
        <v>32</v>
      </c>
      <c r="C130" s="321" t="str">
        <f t="shared" si="27"/>
        <v>3221</v>
      </c>
      <c r="D130" s="333" t="s">
        <v>1612</v>
      </c>
      <c r="E130" s="334" t="s">
        <v>973</v>
      </c>
      <c r="F130" s="324">
        <v>0</v>
      </c>
      <c r="G130" s="324">
        <v>0</v>
      </c>
      <c r="H130" s="324">
        <v>0</v>
      </c>
      <c r="I130" s="324">
        <v>0</v>
      </c>
      <c r="J130" s="324"/>
      <c r="K130" s="324">
        <f t="shared" si="38"/>
        <v>0</v>
      </c>
      <c r="L130" s="335"/>
    </row>
    <row r="131" spans="1:12" x14ac:dyDescent="0.2">
      <c r="A131" s="315" t="str">
        <f t="shared" si="25"/>
        <v>SAKALA KESKUS</v>
      </c>
      <c r="B131" s="321" t="str">
        <f t="shared" si="26"/>
        <v>32</v>
      </c>
      <c r="C131" s="321" t="str">
        <f t="shared" si="27"/>
        <v>3221</v>
      </c>
      <c r="D131" s="333" t="s">
        <v>1613</v>
      </c>
      <c r="E131" s="334" t="s">
        <v>974</v>
      </c>
      <c r="F131" s="324">
        <v>0</v>
      </c>
      <c r="G131" s="324">
        <v>0</v>
      </c>
      <c r="H131" s="324">
        <v>10300</v>
      </c>
      <c r="I131" s="324">
        <v>10300</v>
      </c>
      <c r="J131" s="324"/>
      <c r="K131" s="324">
        <f t="shared" si="38"/>
        <v>10300</v>
      </c>
      <c r="L131" s="335"/>
    </row>
    <row r="132" spans="1:12" x14ac:dyDescent="0.2">
      <c r="A132" s="315" t="str">
        <f t="shared" si="25"/>
        <v>SAKALA KESKUS</v>
      </c>
      <c r="B132" s="321" t="str">
        <f t="shared" si="26"/>
        <v>32</v>
      </c>
      <c r="C132" s="321" t="str">
        <f t="shared" si="27"/>
        <v>3221</v>
      </c>
      <c r="D132" s="333" t="s">
        <v>1614</v>
      </c>
      <c r="E132" s="334" t="s">
        <v>975</v>
      </c>
      <c r="F132" s="324">
        <v>1089.3</v>
      </c>
      <c r="G132" s="324">
        <v>15621.43</v>
      </c>
      <c r="H132" s="324">
        <v>34200</v>
      </c>
      <c r="I132" s="324">
        <v>34200</v>
      </c>
      <c r="J132" s="324"/>
      <c r="K132" s="324">
        <f t="shared" si="38"/>
        <v>34200</v>
      </c>
      <c r="L132" s="335"/>
    </row>
    <row r="133" spans="1:12" x14ac:dyDescent="0.2">
      <c r="A133" s="315" t="str">
        <f t="shared" si="25"/>
        <v>SAKALA KESKUS</v>
      </c>
      <c r="B133" s="321" t="str">
        <f t="shared" si="26"/>
        <v>32</v>
      </c>
      <c r="C133" s="321" t="str">
        <f t="shared" si="27"/>
        <v>3221</v>
      </c>
      <c r="D133" s="333" t="s">
        <v>1630</v>
      </c>
      <c r="E133" s="334" t="s">
        <v>976</v>
      </c>
      <c r="F133" s="324">
        <v>0</v>
      </c>
      <c r="G133" s="324">
        <v>0</v>
      </c>
      <c r="H133" s="324">
        <v>0</v>
      </c>
      <c r="I133" s="324">
        <v>0</v>
      </c>
      <c r="J133" s="324"/>
      <c r="K133" s="324">
        <f t="shared" si="38"/>
        <v>0</v>
      </c>
      <c r="L133" s="335"/>
    </row>
    <row r="134" spans="1:12" x14ac:dyDescent="0.2">
      <c r="A134" s="315" t="str">
        <f t="shared" si="25"/>
        <v>SAKALA KESKUS</v>
      </c>
      <c r="B134" s="321" t="str">
        <f t="shared" si="26"/>
        <v>32</v>
      </c>
      <c r="C134" s="321" t="str">
        <f t="shared" si="27"/>
        <v>3221</v>
      </c>
      <c r="D134" s="333" t="s">
        <v>1604</v>
      </c>
      <c r="E134" s="334" t="s">
        <v>977</v>
      </c>
      <c r="F134" s="324">
        <v>0</v>
      </c>
      <c r="G134" s="324">
        <v>6214.42</v>
      </c>
      <c r="H134" s="324">
        <v>0</v>
      </c>
      <c r="I134" s="324">
        <v>0</v>
      </c>
      <c r="J134" s="324"/>
      <c r="K134" s="324">
        <f t="shared" si="38"/>
        <v>0</v>
      </c>
      <c r="L134" s="335"/>
    </row>
    <row r="135" spans="1:12" x14ac:dyDescent="0.2">
      <c r="A135" s="315" t="str">
        <f t="shared" si="25"/>
        <v>SAKALA KESKUS</v>
      </c>
      <c r="B135" s="321" t="str">
        <f t="shared" si="26"/>
        <v>32</v>
      </c>
      <c r="C135" s="321" t="str">
        <f t="shared" si="27"/>
        <v>3222</v>
      </c>
      <c r="D135" s="333" t="s">
        <v>1618</v>
      </c>
      <c r="E135" s="334" t="s">
        <v>984</v>
      </c>
      <c r="F135" s="324">
        <v>0</v>
      </c>
      <c r="G135" s="324">
        <v>0</v>
      </c>
      <c r="H135" s="324">
        <v>0</v>
      </c>
      <c r="I135" s="324">
        <v>0</v>
      </c>
      <c r="J135" s="324"/>
      <c r="K135" s="324">
        <f t="shared" si="38"/>
        <v>0</v>
      </c>
      <c r="L135" s="335"/>
    </row>
    <row r="136" spans="1:12" x14ac:dyDescent="0.2">
      <c r="A136" s="315" t="str">
        <f t="shared" si="25"/>
        <v>SAKALA KESKUS</v>
      </c>
      <c r="B136" s="321" t="str">
        <f t="shared" si="26"/>
        <v>32</v>
      </c>
      <c r="C136" s="321" t="str">
        <f t="shared" si="27"/>
        <v>3222</v>
      </c>
      <c r="D136" s="333" t="s">
        <v>1619</v>
      </c>
      <c r="E136" s="334" t="s">
        <v>985</v>
      </c>
      <c r="F136" s="324">
        <v>0</v>
      </c>
      <c r="G136" s="324">
        <v>0</v>
      </c>
      <c r="H136" s="324">
        <v>0</v>
      </c>
      <c r="I136" s="324">
        <v>0</v>
      </c>
      <c r="J136" s="324"/>
      <c r="K136" s="324">
        <f t="shared" si="38"/>
        <v>0</v>
      </c>
      <c r="L136" s="335"/>
    </row>
    <row r="137" spans="1:12" x14ac:dyDescent="0.2">
      <c r="A137" s="315" t="str">
        <f t="shared" si="25"/>
        <v>SAKALA KESKUS</v>
      </c>
      <c r="B137" s="321" t="str">
        <f t="shared" si="26"/>
        <v>32</v>
      </c>
      <c r="C137" s="321" t="str">
        <f t="shared" si="27"/>
        <v>3222</v>
      </c>
      <c r="D137" s="333" t="s">
        <v>1615</v>
      </c>
      <c r="E137" s="334" t="s">
        <v>986</v>
      </c>
      <c r="F137" s="324">
        <v>0</v>
      </c>
      <c r="G137" s="324">
        <v>0</v>
      </c>
      <c r="H137" s="324">
        <v>0</v>
      </c>
      <c r="I137" s="324">
        <v>0</v>
      </c>
      <c r="J137" s="324"/>
      <c r="K137" s="324">
        <f t="shared" si="38"/>
        <v>0</v>
      </c>
      <c r="L137" s="335"/>
    </row>
    <row r="138" spans="1:12" x14ac:dyDescent="0.2">
      <c r="A138" s="315" t="str">
        <f t="shared" si="25"/>
        <v>SAKALA KESKUS</v>
      </c>
      <c r="B138" s="321" t="str">
        <f t="shared" si="26"/>
        <v>32</v>
      </c>
      <c r="C138" s="321" t="str">
        <f t="shared" si="27"/>
        <v>3222</v>
      </c>
      <c r="D138" s="333" t="s">
        <v>1605</v>
      </c>
      <c r="E138" s="334" t="s">
        <v>986</v>
      </c>
      <c r="F138" s="324">
        <v>0</v>
      </c>
      <c r="G138" s="324">
        <v>0</v>
      </c>
      <c r="H138" s="324">
        <v>0</v>
      </c>
      <c r="I138" s="324">
        <v>0</v>
      </c>
      <c r="J138" s="324"/>
      <c r="K138" s="324">
        <f t="shared" si="38"/>
        <v>0</v>
      </c>
      <c r="L138" s="335"/>
    </row>
    <row r="139" spans="1:12" x14ac:dyDescent="0.2">
      <c r="A139" s="315" t="str">
        <f t="shared" si="25"/>
        <v>SAKALA KESKUS</v>
      </c>
      <c r="B139" s="321" t="str">
        <f t="shared" si="26"/>
        <v>32</v>
      </c>
      <c r="C139" s="321" t="str">
        <f t="shared" si="27"/>
        <v>3222</v>
      </c>
      <c r="D139" s="333" t="s">
        <v>1620</v>
      </c>
      <c r="E139" s="334" t="s">
        <v>987</v>
      </c>
      <c r="F139" s="324">
        <v>0</v>
      </c>
      <c r="G139" s="324">
        <v>0</v>
      </c>
      <c r="H139" s="324">
        <v>0</v>
      </c>
      <c r="I139" s="324">
        <v>0</v>
      </c>
      <c r="J139" s="324"/>
      <c r="K139" s="324">
        <f t="shared" si="38"/>
        <v>0</v>
      </c>
      <c r="L139" s="335"/>
    </row>
    <row r="140" spans="1:12" x14ac:dyDescent="0.2">
      <c r="A140" s="315" t="str">
        <f t="shared" si="25"/>
        <v>SAKALA KESKUS</v>
      </c>
      <c r="B140" s="321" t="str">
        <f t="shared" si="26"/>
        <v>32</v>
      </c>
      <c r="C140" s="321" t="str">
        <f t="shared" si="27"/>
        <v>3222</v>
      </c>
      <c r="D140" s="333" t="s">
        <v>1606</v>
      </c>
      <c r="E140" s="334" t="s">
        <v>982</v>
      </c>
      <c r="F140" s="324">
        <v>0</v>
      </c>
      <c r="G140" s="324">
        <v>0</v>
      </c>
      <c r="H140" s="324">
        <v>0</v>
      </c>
      <c r="I140" s="324">
        <v>0</v>
      </c>
      <c r="J140" s="324"/>
      <c r="K140" s="324">
        <f t="shared" si="38"/>
        <v>0</v>
      </c>
      <c r="L140" s="335"/>
    </row>
    <row r="141" spans="1:12" x14ac:dyDescent="0.2">
      <c r="A141" s="315" t="str">
        <f t="shared" si="25"/>
        <v>SAKALA KESKUS</v>
      </c>
      <c r="B141" s="321" t="str">
        <f t="shared" si="26"/>
        <v>32</v>
      </c>
      <c r="C141" s="321" t="str">
        <f t="shared" si="27"/>
        <v>3224</v>
      </c>
      <c r="D141" s="333" t="s">
        <v>1626</v>
      </c>
      <c r="E141" s="579" t="s">
        <v>966</v>
      </c>
      <c r="F141" s="324">
        <v>0</v>
      </c>
      <c r="G141" s="324">
        <v>0</v>
      </c>
      <c r="H141" s="324">
        <v>0</v>
      </c>
      <c r="I141" s="324">
        <v>0</v>
      </c>
      <c r="J141" s="324"/>
      <c r="K141" s="324">
        <f t="shared" si="38"/>
        <v>0</v>
      </c>
      <c r="L141" s="335"/>
    </row>
    <row r="142" spans="1:12" x14ac:dyDescent="0.2">
      <c r="A142" s="315" t="str">
        <f t="shared" si="25"/>
        <v>SAKALA KESKUS</v>
      </c>
      <c r="B142" s="321" t="str">
        <f t="shared" si="26"/>
        <v>32</v>
      </c>
      <c r="C142" s="321" t="str">
        <f t="shared" si="27"/>
        <v>3224</v>
      </c>
      <c r="D142" s="333" t="s">
        <v>1627</v>
      </c>
      <c r="E142" s="579" t="s">
        <v>967</v>
      </c>
      <c r="F142" s="324">
        <v>0</v>
      </c>
      <c r="G142" s="324">
        <v>0</v>
      </c>
      <c r="H142" s="324">
        <v>0</v>
      </c>
      <c r="I142" s="324">
        <v>0</v>
      </c>
      <c r="J142" s="324"/>
      <c r="K142" s="324">
        <f t="shared" si="38"/>
        <v>0</v>
      </c>
      <c r="L142" s="335"/>
    </row>
    <row r="143" spans="1:12" x14ac:dyDescent="0.2">
      <c r="A143" s="315" t="str">
        <f t="shared" si="25"/>
        <v>SAKALA KESKUS</v>
      </c>
      <c r="B143" s="321" t="str">
        <f t="shared" si="26"/>
        <v>32</v>
      </c>
      <c r="C143" s="321" t="str">
        <f t="shared" si="27"/>
        <v>3224</v>
      </c>
      <c r="D143" s="333" t="s">
        <v>1628</v>
      </c>
      <c r="E143" s="579" t="s">
        <v>968</v>
      </c>
      <c r="F143" s="324">
        <v>0</v>
      </c>
      <c r="G143" s="324">
        <v>0</v>
      </c>
      <c r="H143" s="324">
        <v>0</v>
      </c>
      <c r="I143" s="324">
        <v>0</v>
      </c>
      <c r="J143" s="324"/>
      <c r="K143" s="324">
        <f t="shared" si="38"/>
        <v>0</v>
      </c>
      <c r="L143" s="335"/>
    </row>
    <row r="144" spans="1:12" x14ac:dyDescent="0.2">
      <c r="A144" s="315" t="str">
        <f t="shared" si="25"/>
        <v>SAKALA KESKUS</v>
      </c>
      <c r="B144" s="321"/>
      <c r="C144" s="321"/>
      <c r="D144" s="352" t="s">
        <v>157</v>
      </c>
      <c r="E144" s="354" t="s">
        <v>133</v>
      </c>
      <c r="F144" s="355">
        <f>SUM(F145:F150)</f>
        <v>320</v>
      </c>
      <c r="G144" s="355">
        <f t="shared" ref="G144:I144" si="41">SUM(G145:G150)</f>
        <v>0</v>
      </c>
      <c r="H144" s="355">
        <f t="shared" si="41"/>
        <v>0</v>
      </c>
      <c r="I144" s="355">
        <f t="shared" si="41"/>
        <v>0</v>
      </c>
      <c r="J144" s="355">
        <f>SUM(J145:J150)</f>
        <v>0</v>
      </c>
      <c r="K144" s="355">
        <f t="shared" si="38"/>
        <v>0</v>
      </c>
      <c r="L144" s="356"/>
    </row>
    <row r="145" spans="1:12" x14ac:dyDescent="0.2">
      <c r="A145" s="315" t="str">
        <f t="shared" si="25"/>
        <v>SAKALA KESKUS</v>
      </c>
      <c r="B145" s="321" t="str">
        <f t="shared" si="26"/>
        <v>35</v>
      </c>
      <c r="C145" s="321" t="str">
        <f t="shared" si="27"/>
        <v>3500</v>
      </c>
      <c r="D145" s="333" t="s">
        <v>1596</v>
      </c>
      <c r="E145" s="334" t="s">
        <v>832</v>
      </c>
      <c r="F145" s="324">
        <v>0</v>
      </c>
      <c r="G145" s="324">
        <v>0</v>
      </c>
      <c r="H145" s="324">
        <v>0</v>
      </c>
      <c r="I145" s="324">
        <v>0</v>
      </c>
      <c r="J145" s="324"/>
      <c r="K145" s="324">
        <f t="shared" si="38"/>
        <v>0</v>
      </c>
      <c r="L145" s="335"/>
    </row>
    <row r="146" spans="1:12" x14ac:dyDescent="0.2">
      <c r="A146" s="315" t="str">
        <f t="shared" si="25"/>
        <v>SAKALA KESKUS</v>
      </c>
      <c r="B146" s="321" t="str">
        <f t="shared" si="26"/>
        <v>35</v>
      </c>
      <c r="C146" s="321" t="str">
        <f t="shared" si="27"/>
        <v>3500</v>
      </c>
      <c r="D146" s="333" t="s">
        <v>1631</v>
      </c>
      <c r="E146" s="334" t="s">
        <v>833</v>
      </c>
      <c r="F146" s="324">
        <v>0</v>
      </c>
      <c r="G146" s="324">
        <v>0</v>
      </c>
      <c r="H146" s="324">
        <v>0</v>
      </c>
      <c r="I146" s="324">
        <v>0</v>
      </c>
      <c r="J146" s="324"/>
      <c r="K146" s="324">
        <f t="shared" si="38"/>
        <v>0</v>
      </c>
      <c r="L146" s="335"/>
    </row>
    <row r="147" spans="1:12" x14ac:dyDescent="0.2">
      <c r="A147" s="315" t="str">
        <f t="shared" si="25"/>
        <v>SAKALA KESKUS</v>
      </c>
      <c r="B147" s="321" t="str">
        <f t="shared" si="26"/>
        <v>35</v>
      </c>
      <c r="C147" s="321" t="str">
        <f t="shared" si="27"/>
        <v>3500</v>
      </c>
      <c r="D147" s="333" t="s">
        <v>1597</v>
      </c>
      <c r="E147" s="334" t="s">
        <v>834</v>
      </c>
      <c r="F147" s="324">
        <v>0</v>
      </c>
      <c r="G147" s="324">
        <v>0</v>
      </c>
      <c r="H147" s="324">
        <v>0</v>
      </c>
      <c r="I147" s="324">
        <v>0</v>
      </c>
      <c r="J147" s="324"/>
      <c r="K147" s="324">
        <f t="shared" si="38"/>
        <v>0</v>
      </c>
      <c r="L147" s="335"/>
    </row>
    <row r="148" spans="1:12" x14ac:dyDescent="0.2">
      <c r="A148" s="315" t="str">
        <f t="shared" si="25"/>
        <v>SAKALA KESKUS</v>
      </c>
      <c r="B148" s="321" t="str">
        <f t="shared" si="26"/>
        <v>35</v>
      </c>
      <c r="C148" s="321" t="str">
        <f t="shared" si="27"/>
        <v>3500</v>
      </c>
      <c r="D148" s="333" t="s">
        <v>1598</v>
      </c>
      <c r="E148" s="334" t="s">
        <v>835</v>
      </c>
      <c r="F148" s="324">
        <v>320</v>
      </c>
      <c r="G148" s="324">
        <v>0</v>
      </c>
      <c r="H148" s="324">
        <v>0</v>
      </c>
      <c r="I148" s="324">
        <v>0</v>
      </c>
      <c r="J148" s="324"/>
      <c r="K148" s="324">
        <f t="shared" si="38"/>
        <v>0</v>
      </c>
      <c r="L148" s="335"/>
    </row>
    <row r="149" spans="1:12" x14ac:dyDescent="0.2">
      <c r="A149" s="315" t="str">
        <f t="shared" si="25"/>
        <v>SAKALA KESKUS</v>
      </c>
      <c r="B149" s="321" t="str">
        <f t="shared" si="26"/>
        <v>35</v>
      </c>
      <c r="C149" s="321" t="str">
        <f t="shared" si="27"/>
        <v>3500</v>
      </c>
      <c r="D149" s="333" t="s">
        <v>1607</v>
      </c>
      <c r="E149" s="334" t="s">
        <v>836</v>
      </c>
      <c r="F149" s="324">
        <v>0</v>
      </c>
      <c r="G149" s="324">
        <v>0</v>
      </c>
      <c r="H149" s="324">
        <v>0</v>
      </c>
      <c r="I149" s="324">
        <v>0</v>
      </c>
      <c r="J149" s="324"/>
      <c r="K149" s="324">
        <f t="shared" si="38"/>
        <v>0</v>
      </c>
      <c r="L149" s="335"/>
    </row>
    <row r="150" spans="1:12" x14ac:dyDescent="0.2">
      <c r="A150" s="315" t="str">
        <f t="shared" si="25"/>
        <v>SAKALA KESKUS</v>
      </c>
      <c r="B150" s="321" t="str">
        <f t="shared" si="26"/>
        <v>35</v>
      </c>
      <c r="C150" s="321" t="str">
        <f t="shared" si="27"/>
        <v>3500</v>
      </c>
      <c r="D150" s="333" t="s">
        <v>1599</v>
      </c>
      <c r="E150" s="334" t="s">
        <v>837</v>
      </c>
      <c r="F150" s="324">
        <v>0</v>
      </c>
      <c r="G150" s="324">
        <v>0</v>
      </c>
      <c r="H150" s="324">
        <v>0</v>
      </c>
      <c r="I150" s="324">
        <v>0</v>
      </c>
      <c r="J150" s="324"/>
      <c r="K150" s="324">
        <f t="shared" si="38"/>
        <v>0</v>
      </c>
      <c r="L150" s="335"/>
    </row>
    <row r="151" spans="1:12" x14ac:dyDescent="0.2">
      <c r="A151" s="315" t="str">
        <f t="shared" si="25"/>
        <v>SAKALA KESKUS</v>
      </c>
      <c r="B151" s="321"/>
      <c r="C151" s="321"/>
      <c r="D151" s="352" t="s">
        <v>158</v>
      </c>
      <c r="E151" s="354" t="s">
        <v>151</v>
      </c>
      <c r="F151" s="355">
        <f>SUM(F152:F152)</f>
        <v>3045.8</v>
      </c>
      <c r="G151" s="355">
        <f t="shared" ref="G151:I151" si="42">SUM(G152:G152)</f>
        <v>0</v>
      </c>
      <c r="H151" s="355">
        <f t="shared" si="42"/>
        <v>5000</v>
      </c>
      <c r="I151" s="355">
        <f t="shared" si="42"/>
        <v>0</v>
      </c>
      <c r="J151" s="355">
        <f>SUM(J152:J152)</f>
        <v>0</v>
      </c>
      <c r="K151" s="355">
        <f t="shared" si="38"/>
        <v>0</v>
      </c>
      <c r="L151" s="356"/>
    </row>
    <row r="152" spans="1:12" x14ac:dyDescent="0.2">
      <c r="A152" s="315" t="str">
        <f t="shared" si="25"/>
        <v>SAKALA KESKUS</v>
      </c>
      <c r="B152" s="321" t="str">
        <f>LEFT(D152,2)</f>
        <v>38</v>
      </c>
      <c r="C152" s="321" t="str">
        <f>LEFT(D152,4)</f>
        <v>3888</v>
      </c>
      <c r="D152" s="333" t="s">
        <v>1600</v>
      </c>
      <c r="E152" s="334" t="s">
        <v>152</v>
      </c>
      <c r="F152" s="324">
        <v>3045.8</v>
      </c>
      <c r="G152" s="324">
        <v>0</v>
      </c>
      <c r="H152" s="324">
        <v>5000</v>
      </c>
      <c r="I152" s="324">
        <v>0</v>
      </c>
      <c r="J152" s="324"/>
      <c r="K152" s="324">
        <f t="shared" si="38"/>
        <v>0</v>
      </c>
      <c r="L152" s="335"/>
    </row>
    <row r="158" spans="1:12" x14ac:dyDescent="0.2">
      <c r="E158" s="305"/>
      <c r="F158" s="305"/>
      <c r="G158" s="305"/>
      <c r="H158" s="305"/>
      <c r="I158" s="305"/>
      <c r="J158" s="305"/>
      <c r="K158" s="305"/>
      <c r="L158" s="310"/>
    </row>
    <row r="166" spans="5:12" x14ac:dyDescent="0.2">
      <c r="E166" s="306"/>
      <c r="F166" s="306"/>
      <c r="G166" s="306"/>
      <c r="H166" s="306"/>
      <c r="I166" s="306"/>
      <c r="J166" s="306"/>
      <c r="K166" s="306"/>
      <c r="L166" s="309"/>
    </row>
    <row r="171" spans="5:12" x14ac:dyDescent="0.2">
      <c r="E171" s="306"/>
      <c r="F171" s="306"/>
      <c r="G171" s="306"/>
      <c r="H171" s="306"/>
      <c r="I171" s="306"/>
      <c r="J171" s="306"/>
      <c r="K171" s="306"/>
      <c r="L171" s="309"/>
    </row>
    <row r="176" spans="5:12" x14ac:dyDescent="0.2">
      <c r="E176" s="304"/>
      <c r="F176" s="304"/>
      <c r="G176" s="304"/>
      <c r="H176" s="304"/>
      <c r="I176" s="304"/>
      <c r="J176" s="304"/>
      <c r="K176" s="304"/>
      <c r="L176" s="309"/>
    </row>
  </sheetData>
  <printOptions gridLines="1"/>
  <pageMargins left="0.39370078740157483" right="0" top="0" bottom="0" header="0" footer="0"/>
  <pageSetup paperSize="9" scale="59" orientation="portrait" r:id="rId1"/>
  <headerFooter alignWithMargins="0">
    <oddFooter>&amp;A</oddFooter>
  </headerFooter>
  <rowBreaks count="1" manualBreakCount="1">
    <brk id="116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176"/>
  <sheetViews>
    <sheetView zoomScaleNormal="100" workbookViewId="0">
      <pane ySplit="2" topLeftCell="A3" activePane="bottomLeft" state="frozen"/>
      <selection activeCell="E70" sqref="E70"/>
      <selection pane="bottomLeft" activeCell="L3" sqref="L3"/>
    </sheetView>
  </sheetViews>
  <sheetFormatPr defaultRowHeight="12.75" x14ac:dyDescent="0.2"/>
  <cols>
    <col min="1" max="1" width="19.85546875" style="298" hidden="1" customWidth="1"/>
    <col min="2" max="2" width="3.28515625" style="298" hidden="1" customWidth="1"/>
    <col min="3" max="3" width="5" style="298" hidden="1" customWidth="1"/>
    <col min="4" max="4" width="10.28515625" style="299" customWidth="1"/>
    <col min="5" max="5" width="45.42578125" style="301" customWidth="1"/>
    <col min="6" max="9" width="10.85546875" style="301" customWidth="1"/>
    <col min="10" max="10" width="12.28515625" style="301" customWidth="1"/>
    <col min="11" max="11" width="10.85546875" style="301" customWidth="1"/>
    <col min="12" max="12" width="43" style="308" customWidth="1"/>
    <col min="13" max="16384" width="9.140625" style="298"/>
  </cols>
  <sheetData>
    <row r="1" spans="1:12" x14ac:dyDescent="0.2">
      <c r="E1" s="300" t="s">
        <v>1552</v>
      </c>
      <c r="F1" s="298" t="s">
        <v>1632</v>
      </c>
      <c r="G1" s="300"/>
      <c r="H1" s="300"/>
      <c r="I1" s="300"/>
      <c r="J1" s="300"/>
      <c r="K1" s="300"/>
      <c r="L1" s="307"/>
    </row>
    <row r="2" spans="1:12" ht="54.75" x14ac:dyDescent="0.2">
      <c r="A2" s="358" t="s">
        <v>826</v>
      </c>
      <c r="B2" s="311" t="s">
        <v>827</v>
      </c>
      <c r="C2" s="311" t="s">
        <v>831</v>
      </c>
      <c r="D2" s="357" t="s">
        <v>830</v>
      </c>
      <c r="E2" s="312" t="s">
        <v>828</v>
      </c>
      <c r="F2" s="313" t="s">
        <v>848</v>
      </c>
      <c r="G2" s="313" t="s">
        <v>1553</v>
      </c>
      <c r="H2" s="313" t="s">
        <v>1634</v>
      </c>
      <c r="I2" s="313" t="s">
        <v>1633</v>
      </c>
      <c r="J2" s="656" t="s">
        <v>863</v>
      </c>
      <c r="K2" s="313" t="s">
        <v>1554</v>
      </c>
      <c r="L2" s="657" t="s">
        <v>849</v>
      </c>
    </row>
    <row r="3" spans="1:12" ht="13.5" x14ac:dyDescent="0.25">
      <c r="A3" s="315" t="str">
        <f t="shared" ref="A3:A75" si="0">+$E$1</f>
        <v>SAKALA KESKUS - Kondase Keskus</v>
      </c>
      <c r="B3" s="311"/>
      <c r="C3" s="311"/>
      <c r="D3" s="316" t="s">
        <v>187</v>
      </c>
      <c r="E3" s="317" t="s">
        <v>180</v>
      </c>
      <c r="F3" s="318">
        <f>SUM(F4:F8)</f>
        <v>0</v>
      </c>
      <c r="G3" s="318">
        <f t="shared" ref="G3:I3" si="1">SUM(G4:G8)</f>
        <v>0</v>
      </c>
      <c r="H3" s="318">
        <f t="shared" si="1"/>
        <v>0</v>
      </c>
      <c r="I3" s="318">
        <f t="shared" si="1"/>
        <v>0</v>
      </c>
      <c r="J3" s="319">
        <f t="shared" ref="J3:K3" si="2">SUM(J4:J8)</f>
        <v>0</v>
      </c>
      <c r="K3" s="319">
        <f t="shared" si="2"/>
        <v>0</v>
      </c>
      <c r="L3" s="320"/>
    </row>
    <row r="4" spans="1:12" x14ac:dyDescent="0.2">
      <c r="A4" s="315" t="str">
        <f t="shared" si="0"/>
        <v>SAKALA KESKUS - Kondase Keskus</v>
      </c>
      <c r="B4" s="321" t="str">
        <f>LEFT(D4,2)</f>
        <v>41</v>
      </c>
      <c r="C4" s="321" t="str">
        <f>LEFT(D4,4)</f>
        <v>4134</v>
      </c>
      <c r="D4" s="322" t="s">
        <v>1601</v>
      </c>
      <c r="E4" s="323" t="s">
        <v>178</v>
      </c>
      <c r="F4" s="324">
        <v>0</v>
      </c>
      <c r="G4" s="324">
        <v>0</v>
      </c>
      <c r="H4" s="324">
        <v>0</v>
      </c>
      <c r="I4" s="324">
        <v>0</v>
      </c>
      <c r="J4" s="324"/>
      <c r="K4" s="324">
        <f t="shared" ref="K4:K8" si="3">+I4+J4</f>
        <v>0</v>
      </c>
      <c r="L4" s="325"/>
    </row>
    <row r="5" spans="1:12" x14ac:dyDescent="0.2">
      <c r="A5" s="315" t="str">
        <f t="shared" si="0"/>
        <v>SAKALA KESKUS - Kondase Keskus</v>
      </c>
      <c r="B5" s="321" t="str">
        <f>LEFT(D5,2)</f>
        <v>41</v>
      </c>
      <c r="C5" s="321" t="str">
        <f>LEFT(D5,4)</f>
        <v>4134</v>
      </c>
      <c r="D5" s="322" t="s">
        <v>1608</v>
      </c>
      <c r="E5" s="323" t="s">
        <v>1625</v>
      </c>
      <c r="F5" s="324">
        <v>0</v>
      </c>
      <c r="G5" s="324">
        <v>0</v>
      </c>
      <c r="H5" s="324">
        <v>0</v>
      </c>
      <c r="I5" s="324">
        <v>0</v>
      </c>
      <c r="J5" s="324"/>
      <c r="K5" s="324">
        <f t="shared" si="3"/>
        <v>0</v>
      </c>
      <c r="L5" s="325"/>
    </row>
    <row r="6" spans="1:12" x14ac:dyDescent="0.2">
      <c r="A6" s="315"/>
      <c r="B6" s="321"/>
      <c r="C6" s="321"/>
      <c r="D6" s="322" t="s">
        <v>1131</v>
      </c>
      <c r="E6" s="323" t="s">
        <v>1656</v>
      </c>
      <c r="F6" s="324">
        <v>0</v>
      </c>
      <c r="G6" s="324">
        <v>0</v>
      </c>
      <c r="H6" s="324">
        <v>0</v>
      </c>
      <c r="I6" s="324">
        <v>0</v>
      </c>
      <c r="J6" s="324"/>
      <c r="K6" s="324">
        <f t="shared" si="3"/>
        <v>0</v>
      </c>
      <c r="L6" s="325"/>
    </row>
    <row r="7" spans="1:12" x14ac:dyDescent="0.2">
      <c r="A7" s="315" t="str">
        <f t="shared" si="0"/>
        <v>SAKALA KESKUS - Kondase Keskus</v>
      </c>
      <c r="B7" s="321" t="str">
        <f t="shared" ref="B7:B76" si="4">LEFT(D7,2)</f>
        <v>45</v>
      </c>
      <c r="C7" s="321" t="str">
        <f t="shared" ref="C7:C76" si="5">LEFT(D7,4)</f>
        <v>4500</v>
      </c>
      <c r="D7" s="322" t="s">
        <v>357</v>
      </c>
      <c r="E7" s="323" t="s">
        <v>358</v>
      </c>
      <c r="F7" s="324">
        <v>0</v>
      </c>
      <c r="G7" s="324">
        <v>0</v>
      </c>
      <c r="H7" s="324">
        <v>0</v>
      </c>
      <c r="I7" s="324">
        <v>0</v>
      </c>
      <c r="J7" s="324"/>
      <c r="K7" s="324">
        <f t="shared" si="3"/>
        <v>0</v>
      </c>
      <c r="L7" s="325"/>
    </row>
    <row r="8" spans="1:12" x14ac:dyDescent="0.2">
      <c r="A8" s="315"/>
      <c r="B8" s="321"/>
      <c r="C8" s="321"/>
      <c r="D8" s="322" t="s">
        <v>1072</v>
      </c>
      <c r="E8" s="323" t="s">
        <v>1651</v>
      </c>
      <c r="F8" s="324">
        <v>0</v>
      </c>
      <c r="G8" s="324">
        <v>0</v>
      </c>
      <c r="H8" s="324">
        <v>0</v>
      </c>
      <c r="I8" s="324">
        <v>0</v>
      </c>
      <c r="J8" s="324"/>
      <c r="K8" s="324">
        <f t="shared" si="3"/>
        <v>0</v>
      </c>
      <c r="L8" s="325"/>
    </row>
    <row r="9" spans="1:12" ht="13.5" x14ac:dyDescent="0.25">
      <c r="A9" s="315" t="str">
        <f t="shared" si="0"/>
        <v>SAKALA KESKUS - Kondase Keskus</v>
      </c>
      <c r="B9" s="321"/>
      <c r="C9" s="321"/>
      <c r="D9" s="326" t="s">
        <v>184</v>
      </c>
      <c r="E9" s="327" t="s">
        <v>183</v>
      </c>
      <c r="F9" s="319">
        <f t="shared" ref="F9:K9" si="6">F10+F17+F18+F19+F20+F21+F22+F26</f>
        <v>29097.43</v>
      </c>
      <c r="G9" s="319">
        <f t="shared" si="6"/>
        <v>34250.700000000004</v>
      </c>
      <c r="H9" s="319">
        <f t="shared" si="6"/>
        <v>35670.28</v>
      </c>
      <c r="I9" s="319">
        <f t="shared" si="6"/>
        <v>33897.279999999999</v>
      </c>
      <c r="J9" s="319">
        <f t="shared" si="6"/>
        <v>0</v>
      </c>
      <c r="K9" s="319">
        <f t="shared" si="6"/>
        <v>33897.279999999999</v>
      </c>
      <c r="L9" s="328"/>
    </row>
    <row r="10" spans="1:12" ht="25.5" x14ac:dyDescent="0.2">
      <c r="A10" s="315" t="str">
        <f t="shared" si="0"/>
        <v>SAKALA KESKUS - Kondase Keskus</v>
      </c>
      <c r="B10" s="321"/>
      <c r="C10" s="321"/>
      <c r="D10" s="329" t="s">
        <v>850</v>
      </c>
      <c r="E10" s="330" t="s">
        <v>360</v>
      </c>
      <c r="F10" s="331">
        <f>SUM(F11:F16)</f>
        <v>21612.38</v>
      </c>
      <c r="G10" s="331">
        <f t="shared" ref="G10:I10" si="7">SUM(G11:G16)</f>
        <v>24041.599999999999</v>
      </c>
      <c r="H10" s="331">
        <f t="shared" si="7"/>
        <v>24842</v>
      </c>
      <c r="I10" s="331">
        <f t="shared" si="7"/>
        <v>24842</v>
      </c>
      <c r="J10" s="331">
        <f t="shared" ref="J10" si="8">SUM(J11:J14)</f>
        <v>0</v>
      </c>
      <c r="K10" s="331">
        <f>SUM(K11:K16)</f>
        <v>24842</v>
      </c>
      <c r="L10" s="640" t="s">
        <v>1555</v>
      </c>
    </row>
    <row r="11" spans="1:12" x14ac:dyDescent="0.2">
      <c r="A11" s="315" t="str">
        <f t="shared" si="0"/>
        <v>SAKALA KESKUS - Kondase Keskus</v>
      </c>
      <c r="B11" s="321" t="str">
        <f t="shared" si="4"/>
        <v>50</v>
      </c>
      <c r="C11" s="321" t="str">
        <f t="shared" si="5"/>
        <v>5002</v>
      </c>
      <c r="D11" s="333" t="s">
        <v>361</v>
      </c>
      <c r="E11" s="334" t="s">
        <v>847</v>
      </c>
      <c r="F11" s="324">
        <v>0</v>
      </c>
      <c r="G11" s="324">
        <v>0</v>
      </c>
      <c r="H11" s="324">
        <v>0</v>
      </c>
      <c r="I11" s="324">
        <v>0</v>
      </c>
      <c r="J11" s="324"/>
      <c r="K11" s="324">
        <f>SUM(I11:J11)</f>
        <v>0</v>
      </c>
      <c r="L11" s="335"/>
    </row>
    <row r="12" spans="1:12" x14ac:dyDescent="0.2">
      <c r="A12" s="315" t="str">
        <f t="shared" si="0"/>
        <v>SAKALA KESKUS - Kondase Keskus</v>
      </c>
      <c r="B12" s="321" t="str">
        <f t="shared" si="4"/>
        <v>50</v>
      </c>
      <c r="C12" s="321" t="str">
        <f t="shared" si="5"/>
        <v>5002</v>
      </c>
      <c r="D12" s="333" t="s">
        <v>363</v>
      </c>
      <c r="E12" s="334" t="s">
        <v>194</v>
      </c>
      <c r="F12" s="324">
        <v>21612.38</v>
      </c>
      <c r="G12" s="324">
        <v>24041.599999999999</v>
      </c>
      <c r="H12" s="324">
        <v>24842</v>
      </c>
      <c r="I12" s="324">
        <v>24842</v>
      </c>
      <c r="J12" s="324"/>
      <c r="K12" s="324">
        <f t="shared" ref="K12:K76" si="9">SUM(I12:J12)</f>
        <v>24842</v>
      </c>
      <c r="L12" s="335"/>
    </row>
    <row r="13" spans="1:12" x14ac:dyDescent="0.2">
      <c r="A13" s="315" t="str">
        <f t="shared" si="0"/>
        <v>SAKALA KESKUS - Kondase Keskus</v>
      </c>
      <c r="B13" s="321" t="str">
        <f t="shared" si="4"/>
        <v>50</v>
      </c>
      <c r="C13" s="321" t="str">
        <f t="shared" si="5"/>
        <v>5002</v>
      </c>
      <c r="D13" s="333" t="s">
        <v>365</v>
      </c>
      <c r="E13" s="334" t="s">
        <v>328</v>
      </c>
      <c r="F13" s="324">
        <v>0</v>
      </c>
      <c r="G13" s="324">
        <v>0</v>
      </c>
      <c r="H13" s="324">
        <v>0</v>
      </c>
      <c r="I13" s="324">
        <v>0</v>
      </c>
      <c r="J13" s="324"/>
      <c r="K13" s="324">
        <f t="shared" si="9"/>
        <v>0</v>
      </c>
      <c r="L13" s="335"/>
    </row>
    <row r="14" spans="1:12" x14ac:dyDescent="0.2">
      <c r="A14" s="315" t="str">
        <f t="shared" si="0"/>
        <v>SAKALA KESKUS - Kondase Keskus</v>
      </c>
      <c r="B14" s="321" t="str">
        <f t="shared" si="4"/>
        <v>50</v>
      </c>
      <c r="C14" s="321" t="str">
        <f t="shared" si="5"/>
        <v>5002</v>
      </c>
      <c r="D14" s="333" t="s">
        <v>367</v>
      </c>
      <c r="E14" s="336" t="s">
        <v>368</v>
      </c>
      <c r="F14" s="324">
        <v>0</v>
      </c>
      <c r="G14" s="324">
        <v>0</v>
      </c>
      <c r="H14" s="324">
        <v>0</v>
      </c>
      <c r="I14" s="324">
        <v>0</v>
      </c>
      <c r="J14" s="324"/>
      <c r="K14" s="324">
        <f t="shared" si="9"/>
        <v>0</v>
      </c>
      <c r="L14" s="325"/>
    </row>
    <row r="15" spans="1:12" x14ac:dyDescent="0.2">
      <c r="A15" s="315"/>
      <c r="B15" s="321"/>
      <c r="C15" s="321"/>
      <c r="D15" s="333" t="s">
        <v>1602</v>
      </c>
      <c r="E15" s="336" t="s">
        <v>1652</v>
      </c>
      <c r="F15" s="324">
        <v>0</v>
      </c>
      <c r="G15" s="324">
        <v>0</v>
      </c>
      <c r="H15" s="324">
        <v>0</v>
      </c>
      <c r="I15" s="324">
        <v>0</v>
      </c>
      <c r="J15" s="324"/>
      <c r="K15" s="324">
        <f t="shared" si="9"/>
        <v>0</v>
      </c>
      <c r="L15" s="325"/>
    </row>
    <row r="16" spans="1:12" x14ac:dyDescent="0.2">
      <c r="A16" s="315"/>
      <c r="B16" s="321"/>
      <c r="C16" s="321"/>
      <c r="D16" s="333" t="s">
        <v>1621</v>
      </c>
      <c r="E16" s="336" t="s">
        <v>1653</v>
      </c>
      <c r="F16" s="324">
        <v>0</v>
      </c>
      <c r="G16" s="324">
        <v>0</v>
      </c>
      <c r="H16" s="324">
        <v>0</v>
      </c>
      <c r="I16" s="324">
        <v>0</v>
      </c>
      <c r="J16" s="324"/>
      <c r="K16" s="324">
        <f t="shared" si="9"/>
        <v>0</v>
      </c>
      <c r="L16" s="325"/>
    </row>
    <row r="17" spans="1:12" x14ac:dyDescent="0.2">
      <c r="A17" s="315" t="str">
        <f t="shared" si="0"/>
        <v>SAKALA KESKUS - Kondase Keskus</v>
      </c>
      <c r="B17" s="321" t="str">
        <f t="shared" si="4"/>
        <v>50</v>
      </c>
      <c r="C17" s="321" t="str">
        <f t="shared" si="5"/>
        <v>5005</v>
      </c>
      <c r="D17" s="322" t="s">
        <v>369</v>
      </c>
      <c r="E17" s="323" t="s">
        <v>370</v>
      </c>
      <c r="F17" s="324">
        <v>0</v>
      </c>
      <c r="G17" s="324">
        <v>1415.31</v>
      </c>
      <c r="H17" s="324">
        <v>1500</v>
      </c>
      <c r="I17" s="324">
        <v>300</v>
      </c>
      <c r="J17" s="324"/>
      <c r="K17" s="324">
        <f t="shared" si="9"/>
        <v>300</v>
      </c>
      <c r="L17" s="325"/>
    </row>
    <row r="18" spans="1:12" x14ac:dyDescent="0.2">
      <c r="A18" s="315" t="str">
        <f t="shared" si="0"/>
        <v>SAKALA KESKUS - Kondase Keskus</v>
      </c>
      <c r="B18" s="321" t="str">
        <f t="shared" si="4"/>
        <v>50</v>
      </c>
      <c r="C18" s="321" t="str">
        <f t="shared" si="5"/>
        <v>5051</v>
      </c>
      <c r="D18" s="322" t="s">
        <v>371</v>
      </c>
      <c r="E18" s="323" t="s">
        <v>202</v>
      </c>
      <c r="F18" s="324">
        <v>105.42</v>
      </c>
      <c r="G18" s="324">
        <v>110.83</v>
      </c>
      <c r="H18" s="324">
        <v>117</v>
      </c>
      <c r="I18" s="324">
        <v>123</v>
      </c>
      <c r="J18" s="324"/>
      <c r="K18" s="324">
        <f t="shared" si="9"/>
        <v>123</v>
      </c>
      <c r="L18" s="325"/>
    </row>
    <row r="19" spans="1:12" x14ac:dyDescent="0.2">
      <c r="A19" s="315" t="str">
        <f t="shared" si="0"/>
        <v>SAKALA KESKUS - Kondase Keskus</v>
      </c>
      <c r="B19" s="321" t="str">
        <f t="shared" si="4"/>
        <v>50</v>
      </c>
      <c r="C19" s="321" t="str">
        <f t="shared" si="5"/>
        <v>5053</v>
      </c>
      <c r="D19" s="322" t="s">
        <v>372</v>
      </c>
      <c r="E19" s="323" t="s">
        <v>373</v>
      </c>
      <c r="F19" s="324">
        <v>0</v>
      </c>
      <c r="G19" s="324">
        <v>0</v>
      </c>
      <c r="H19" s="324">
        <v>0</v>
      </c>
      <c r="I19" s="324">
        <v>0</v>
      </c>
      <c r="J19" s="324"/>
      <c r="K19" s="324">
        <f t="shared" si="9"/>
        <v>0</v>
      </c>
      <c r="L19" s="325"/>
    </row>
    <row r="20" spans="1:12" x14ac:dyDescent="0.2">
      <c r="A20" s="315" t="str">
        <f t="shared" si="0"/>
        <v>SAKALA KESKUS - Kondase Keskus</v>
      </c>
      <c r="B20" s="321" t="str">
        <f t="shared" si="4"/>
        <v>50</v>
      </c>
      <c r="C20" s="321" t="str">
        <f t="shared" si="5"/>
        <v>5061</v>
      </c>
      <c r="D20" s="322" t="s">
        <v>374</v>
      </c>
      <c r="E20" s="323" t="s">
        <v>375</v>
      </c>
      <c r="F20" s="324">
        <v>32.630000000000003</v>
      </c>
      <c r="G20" s="324">
        <v>45.7</v>
      </c>
      <c r="H20" s="324">
        <v>156</v>
      </c>
      <c r="I20" s="324">
        <v>51</v>
      </c>
      <c r="J20" s="324"/>
      <c r="K20" s="324">
        <f t="shared" si="9"/>
        <v>51</v>
      </c>
      <c r="L20" s="325"/>
    </row>
    <row r="21" spans="1:12" x14ac:dyDescent="0.2">
      <c r="A21" s="315" t="str">
        <f t="shared" si="0"/>
        <v>SAKALA KESKUS - Kondase Keskus</v>
      </c>
      <c r="B21" s="321" t="str">
        <f t="shared" si="4"/>
        <v>50</v>
      </c>
      <c r="C21" s="321" t="str">
        <f t="shared" si="5"/>
        <v>5062</v>
      </c>
      <c r="D21" s="322" t="s">
        <v>376</v>
      </c>
      <c r="E21" s="323" t="s">
        <v>377</v>
      </c>
      <c r="F21" s="324">
        <v>20.75</v>
      </c>
      <c r="G21" s="324">
        <v>29.08</v>
      </c>
      <c r="H21" s="324">
        <v>99</v>
      </c>
      <c r="I21" s="324">
        <v>33</v>
      </c>
      <c r="J21" s="324"/>
      <c r="K21" s="324">
        <f t="shared" si="9"/>
        <v>33</v>
      </c>
      <c r="L21" s="325"/>
    </row>
    <row r="22" spans="1:12" x14ac:dyDescent="0.2">
      <c r="A22" s="315" t="str">
        <f t="shared" si="0"/>
        <v>SAKALA KESKUS - Kondase Keskus</v>
      </c>
      <c r="B22" s="321"/>
      <c r="C22" s="321"/>
      <c r="D22" s="329" t="s">
        <v>851</v>
      </c>
      <c r="E22" s="330" t="s">
        <v>379</v>
      </c>
      <c r="F22" s="337">
        <f>SUM(F23:F25)</f>
        <v>7028.09</v>
      </c>
      <c r="G22" s="337">
        <f t="shared" ref="G22:I22" si="10">SUM(G23:G25)</f>
        <v>8257.99</v>
      </c>
      <c r="H22" s="337">
        <f t="shared" si="10"/>
        <v>8692.86</v>
      </c>
      <c r="I22" s="337">
        <f t="shared" si="10"/>
        <v>8296.86</v>
      </c>
      <c r="J22" s="337">
        <f t="shared" ref="J22" si="11">SUM(J23:J24)</f>
        <v>0</v>
      </c>
      <c r="K22" s="337">
        <f>SUM(K23:K25)</f>
        <v>8296.86</v>
      </c>
      <c r="L22" s="332"/>
    </row>
    <row r="23" spans="1:12" x14ac:dyDescent="0.2">
      <c r="A23" s="315" t="str">
        <f t="shared" si="0"/>
        <v>SAKALA KESKUS - Kondase Keskus</v>
      </c>
      <c r="B23" s="321" t="str">
        <f t="shared" si="4"/>
        <v>50</v>
      </c>
      <c r="C23" s="321" t="str">
        <f t="shared" si="5"/>
        <v>5063</v>
      </c>
      <c r="D23" s="333" t="s">
        <v>380</v>
      </c>
      <c r="E23" s="334" t="s">
        <v>381</v>
      </c>
      <c r="F23" s="324">
        <v>0</v>
      </c>
      <c r="G23" s="324">
        <v>0</v>
      </c>
      <c r="H23" s="324">
        <f>SUM(H11+H15)*0.33</f>
        <v>0</v>
      </c>
      <c r="I23" s="324">
        <f>SUM(I11+I15)*0.33</f>
        <v>0</v>
      </c>
      <c r="J23" s="324"/>
      <c r="K23" s="324">
        <f t="shared" si="9"/>
        <v>0</v>
      </c>
      <c r="L23" s="335"/>
    </row>
    <row r="24" spans="1:12" x14ac:dyDescent="0.2">
      <c r="A24" s="315" t="str">
        <f t="shared" si="0"/>
        <v>SAKALA KESKUS - Kondase Keskus</v>
      </c>
      <c r="B24" s="321" t="str">
        <f t="shared" si="4"/>
        <v>50</v>
      </c>
      <c r="C24" s="321" t="str">
        <f t="shared" si="5"/>
        <v>5063</v>
      </c>
      <c r="D24" s="333" t="s">
        <v>382</v>
      </c>
      <c r="E24" s="334" t="s">
        <v>383</v>
      </c>
      <c r="F24" s="324">
        <v>7028.09</v>
      </c>
      <c r="G24" s="324">
        <v>8257.99</v>
      </c>
      <c r="H24" s="324">
        <f>SUM(H12+H13+H14+H17)*0.33</f>
        <v>8692.86</v>
      </c>
      <c r="I24" s="324">
        <f>SUM(I12+I13+I14+I17)*0.33</f>
        <v>8296.86</v>
      </c>
      <c r="J24" s="324">
        <f t="shared" ref="J24" si="12">SUM(J10+J17)*0.33</f>
        <v>0</v>
      </c>
      <c r="K24" s="324">
        <f t="shared" si="9"/>
        <v>8296.86</v>
      </c>
      <c r="L24" s="335"/>
    </row>
    <row r="25" spans="1:12" x14ac:dyDescent="0.2">
      <c r="A25" s="315"/>
      <c r="B25" s="321"/>
      <c r="C25" s="321"/>
      <c r="D25" s="333" t="s">
        <v>1622</v>
      </c>
      <c r="E25" s="334" t="s">
        <v>1623</v>
      </c>
      <c r="F25" s="324">
        <v>0</v>
      </c>
      <c r="G25" s="324">
        <v>0</v>
      </c>
      <c r="H25" s="324">
        <f>SUM(H16*0.33)</f>
        <v>0</v>
      </c>
      <c r="I25" s="324">
        <f>SUM(I16*0.33)</f>
        <v>0</v>
      </c>
      <c r="J25" s="324"/>
      <c r="K25" s="324">
        <f t="shared" si="9"/>
        <v>0</v>
      </c>
      <c r="L25" s="335"/>
    </row>
    <row r="26" spans="1:12" x14ac:dyDescent="0.2">
      <c r="A26" s="315" t="str">
        <f t="shared" si="0"/>
        <v>SAKALA KESKUS - Kondase Keskus</v>
      </c>
      <c r="B26" s="321"/>
      <c r="C26" s="321"/>
      <c r="D26" s="329" t="s">
        <v>852</v>
      </c>
      <c r="E26" s="330" t="s">
        <v>385</v>
      </c>
      <c r="F26" s="337">
        <f>SUM(F27:F29)</f>
        <v>298.16000000000003</v>
      </c>
      <c r="G26" s="337">
        <f t="shared" ref="G26:I26" si="13">SUM(G27:G29)</f>
        <v>350.19</v>
      </c>
      <c r="H26" s="337">
        <f t="shared" si="13"/>
        <v>263.42</v>
      </c>
      <c r="I26" s="337">
        <f t="shared" si="13"/>
        <v>251.42000000000002</v>
      </c>
      <c r="J26" s="337">
        <f t="shared" ref="J26" si="14">SUM(J27:J28)</f>
        <v>0</v>
      </c>
      <c r="K26" s="337">
        <f>SUM(K27:K29)</f>
        <v>251.42000000000002</v>
      </c>
      <c r="L26" s="332"/>
    </row>
    <row r="27" spans="1:12" x14ac:dyDescent="0.2">
      <c r="A27" s="315" t="str">
        <f t="shared" si="0"/>
        <v>SAKALA KESKUS - Kondase Keskus</v>
      </c>
      <c r="B27" s="321" t="str">
        <f t="shared" si="4"/>
        <v>50</v>
      </c>
      <c r="C27" s="321" t="str">
        <f t="shared" si="5"/>
        <v>5064</v>
      </c>
      <c r="D27" s="333" t="s">
        <v>386</v>
      </c>
      <c r="E27" s="334" t="s">
        <v>1654</v>
      </c>
      <c r="F27" s="324">
        <v>0</v>
      </c>
      <c r="G27" s="324">
        <v>0</v>
      </c>
      <c r="H27" s="324">
        <f>SUM(H11+H15)*0.01</f>
        <v>0</v>
      </c>
      <c r="I27" s="324">
        <v>0</v>
      </c>
      <c r="J27" s="324"/>
      <c r="K27" s="324">
        <f t="shared" si="9"/>
        <v>0</v>
      </c>
      <c r="L27" s="335"/>
    </row>
    <row r="28" spans="1:12" x14ac:dyDescent="0.2">
      <c r="A28" s="315" t="str">
        <f t="shared" si="0"/>
        <v>SAKALA KESKUS - Kondase Keskus</v>
      </c>
      <c r="B28" s="321" t="str">
        <f t="shared" si="4"/>
        <v>50</v>
      </c>
      <c r="C28" s="321" t="str">
        <f t="shared" si="5"/>
        <v>5064</v>
      </c>
      <c r="D28" s="333" t="s">
        <v>388</v>
      </c>
      <c r="E28" s="334" t="s">
        <v>389</v>
      </c>
      <c r="F28" s="324">
        <v>298.16000000000003</v>
      </c>
      <c r="G28" s="324">
        <v>350.19</v>
      </c>
      <c r="H28" s="324">
        <f>SUM(H12+H13+H14+H17)*0.01</f>
        <v>263.42</v>
      </c>
      <c r="I28" s="324">
        <f>SUM(I12+I13+I14+I17)*0.01</f>
        <v>251.42000000000002</v>
      </c>
      <c r="J28" s="324">
        <f t="shared" ref="J28" si="15">SUM(J10+J17)*0.01</f>
        <v>0</v>
      </c>
      <c r="K28" s="324">
        <f t="shared" si="9"/>
        <v>251.42000000000002</v>
      </c>
      <c r="L28" s="335"/>
    </row>
    <row r="29" spans="1:12" x14ac:dyDescent="0.2">
      <c r="A29" s="315"/>
      <c r="B29" s="321"/>
      <c r="C29" s="321"/>
      <c r="D29" s="333" t="s">
        <v>1624</v>
      </c>
      <c r="E29" s="334" t="s">
        <v>1655</v>
      </c>
      <c r="F29" s="324">
        <v>0</v>
      </c>
      <c r="G29" s="324">
        <v>0</v>
      </c>
      <c r="H29" s="324">
        <f>SUM(H16*0.01)</f>
        <v>0</v>
      </c>
      <c r="I29" s="324">
        <v>0</v>
      </c>
      <c r="J29" s="324"/>
      <c r="K29" s="324">
        <f t="shared" si="9"/>
        <v>0</v>
      </c>
      <c r="L29" s="335"/>
    </row>
    <row r="30" spans="1:12" s="301" customFormat="1" ht="13.5" x14ac:dyDescent="0.25">
      <c r="A30" s="315" t="str">
        <f t="shared" si="0"/>
        <v>SAKALA KESKUS - Kondase Keskus</v>
      </c>
      <c r="B30" s="321"/>
      <c r="C30" s="321"/>
      <c r="D30" s="326" t="s">
        <v>186</v>
      </c>
      <c r="E30" s="327" t="s">
        <v>185</v>
      </c>
      <c r="F30" s="319">
        <f>F31+F41+F44+F48+F59+F65+F72+F79+F86+F87+F88+F92+F93+F99+F100+F103+F104</f>
        <v>20581.600000000006</v>
      </c>
      <c r="G30" s="319">
        <v>22254.049999999996</v>
      </c>
      <c r="H30" s="319">
        <f t="shared" ref="H30:J30" si="16">H31+H41+H44+H48+H59+H65+H72+H79+H86+H87+H88+H92+H93+H99+H101+H103+H104</f>
        <v>23605.95</v>
      </c>
      <c r="I30" s="319">
        <f t="shared" si="16"/>
        <v>21118.587149999999</v>
      </c>
      <c r="J30" s="319">
        <f t="shared" si="16"/>
        <v>0</v>
      </c>
      <c r="K30" s="319">
        <f t="shared" si="9"/>
        <v>21118.587149999999</v>
      </c>
      <c r="L30" s="328"/>
    </row>
    <row r="31" spans="1:12" ht="13.5" x14ac:dyDescent="0.25">
      <c r="A31" s="315" t="str">
        <f t="shared" si="0"/>
        <v>SAKALA KESKUS - Kondase Keskus</v>
      </c>
      <c r="B31" s="321"/>
      <c r="C31" s="321"/>
      <c r="D31" s="329" t="s">
        <v>853</v>
      </c>
      <c r="E31" s="330" t="s">
        <v>391</v>
      </c>
      <c r="F31" s="337">
        <f t="shared" ref="F31:J31" si="17">SUM(F32:F40)</f>
        <v>860.57999999999993</v>
      </c>
      <c r="G31" s="337">
        <f t="shared" si="17"/>
        <v>1075</v>
      </c>
      <c r="H31" s="337">
        <f t="shared" si="17"/>
        <v>1713</v>
      </c>
      <c r="I31" s="337">
        <f t="shared" si="17"/>
        <v>753.75</v>
      </c>
      <c r="J31" s="337">
        <f t="shared" si="17"/>
        <v>0</v>
      </c>
      <c r="K31" s="319">
        <f t="shared" si="9"/>
        <v>753.75</v>
      </c>
      <c r="L31" s="332"/>
    </row>
    <row r="32" spans="1:12" x14ac:dyDescent="0.2">
      <c r="A32" s="315" t="str">
        <f t="shared" si="0"/>
        <v>SAKALA KESKUS - Kondase Keskus</v>
      </c>
      <c r="B32" s="321" t="str">
        <f t="shared" si="4"/>
        <v>55</v>
      </c>
      <c r="C32" s="321" t="str">
        <f t="shared" si="5"/>
        <v>5500</v>
      </c>
      <c r="D32" s="333" t="s">
        <v>392</v>
      </c>
      <c r="E32" s="334" t="s">
        <v>393</v>
      </c>
      <c r="F32" s="324">
        <v>67.430000000000007</v>
      </c>
      <c r="G32" s="324">
        <v>208.36</v>
      </c>
      <c r="H32" s="324">
        <v>322</v>
      </c>
      <c r="I32" s="324">
        <v>128.63999999999999</v>
      </c>
      <c r="J32" s="324"/>
      <c r="K32" s="324">
        <f t="shared" si="9"/>
        <v>128.63999999999999</v>
      </c>
      <c r="L32" s="335"/>
    </row>
    <row r="33" spans="1:12" x14ac:dyDescent="0.2">
      <c r="A33" s="315" t="str">
        <f t="shared" si="0"/>
        <v>SAKALA KESKUS - Kondase Keskus</v>
      </c>
      <c r="B33" s="321" t="str">
        <f t="shared" si="4"/>
        <v>55</v>
      </c>
      <c r="C33" s="321" t="str">
        <f t="shared" si="5"/>
        <v>5500</v>
      </c>
      <c r="D33" s="333" t="s">
        <v>394</v>
      </c>
      <c r="E33" s="334" t="s">
        <v>395</v>
      </c>
      <c r="F33" s="324">
        <v>0</v>
      </c>
      <c r="G33" s="324">
        <v>0</v>
      </c>
      <c r="H33" s="324">
        <v>0</v>
      </c>
      <c r="I33" s="324">
        <v>0</v>
      </c>
      <c r="J33" s="324"/>
      <c r="K33" s="324">
        <f t="shared" si="9"/>
        <v>0</v>
      </c>
      <c r="L33" s="335"/>
    </row>
    <row r="34" spans="1:12" x14ac:dyDescent="0.2">
      <c r="A34" s="315" t="str">
        <f t="shared" si="0"/>
        <v>SAKALA KESKUS - Kondase Keskus</v>
      </c>
      <c r="B34" s="321" t="str">
        <f t="shared" si="4"/>
        <v>55</v>
      </c>
      <c r="C34" s="321" t="str">
        <f t="shared" si="5"/>
        <v>5500</v>
      </c>
      <c r="D34" s="333" t="s">
        <v>396</v>
      </c>
      <c r="E34" s="334" t="s">
        <v>397</v>
      </c>
      <c r="F34" s="324">
        <v>77.709999999999994</v>
      </c>
      <c r="G34" s="324">
        <v>0</v>
      </c>
      <c r="H34" s="324">
        <v>271</v>
      </c>
      <c r="I34" s="324">
        <v>0</v>
      </c>
      <c r="J34" s="324"/>
      <c r="K34" s="324">
        <f t="shared" si="9"/>
        <v>0</v>
      </c>
      <c r="L34" s="335"/>
    </row>
    <row r="35" spans="1:12" x14ac:dyDescent="0.2">
      <c r="A35" s="315" t="str">
        <f t="shared" si="0"/>
        <v>SAKALA KESKUS - Kondase Keskus</v>
      </c>
      <c r="B35" s="321" t="str">
        <f t="shared" si="4"/>
        <v>55</v>
      </c>
      <c r="C35" s="321" t="str">
        <f t="shared" si="5"/>
        <v>5500</v>
      </c>
      <c r="D35" s="333" t="s">
        <v>398</v>
      </c>
      <c r="E35" s="334" t="s">
        <v>399</v>
      </c>
      <c r="F35" s="324">
        <v>474.69</v>
      </c>
      <c r="G35" s="324">
        <v>532</v>
      </c>
      <c r="H35" s="324">
        <v>249</v>
      </c>
      <c r="I35" s="324">
        <v>250.24499999999998</v>
      </c>
      <c r="J35" s="324"/>
      <c r="K35" s="324">
        <f t="shared" si="9"/>
        <v>250.24499999999998</v>
      </c>
      <c r="L35" s="335"/>
    </row>
    <row r="36" spans="1:12" x14ac:dyDescent="0.2">
      <c r="A36" s="315" t="str">
        <f t="shared" si="0"/>
        <v>SAKALA KESKUS - Kondase Keskus</v>
      </c>
      <c r="B36" s="321" t="str">
        <f t="shared" si="4"/>
        <v>55</v>
      </c>
      <c r="C36" s="321" t="str">
        <f t="shared" si="5"/>
        <v>5500</v>
      </c>
      <c r="D36" s="333" t="s">
        <v>400</v>
      </c>
      <c r="E36" s="334" t="s">
        <v>401</v>
      </c>
      <c r="F36" s="324">
        <v>6.35</v>
      </c>
      <c r="G36" s="324">
        <v>234.9</v>
      </c>
      <c r="H36" s="324">
        <v>50</v>
      </c>
      <c r="I36" s="324">
        <v>13.064999999999998</v>
      </c>
      <c r="J36" s="324"/>
      <c r="K36" s="324">
        <f t="shared" si="9"/>
        <v>13.064999999999998</v>
      </c>
      <c r="L36" s="335"/>
    </row>
    <row r="37" spans="1:12" x14ac:dyDescent="0.2">
      <c r="A37" s="315" t="str">
        <f t="shared" si="0"/>
        <v>SAKALA KESKUS - Kondase Keskus</v>
      </c>
      <c r="B37" s="321" t="str">
        <f t="shared" si="4"/>
        <v>55</v>
      </c>
      <c r="C37" s="321" t="str">
        <f t="shared" si="5"/>
        <v>5500</v>
      </c>
      <c r="D37" s="333" t="s">
        <v>402</v>
      </c>
      <c r="E37" s="334" t="s">
        <v>403</v>
      </c>
      <c r="F37" s="324">
        <v>0</v>
      </c>
      <c r="G37" s="324">
        <v>0</v>
      </c>
      <c r="H37" s="324">
        <v>482</v>
      </c>
      <c r="I37" s="324">
        <v>0</v>
      </c>
      <c r="J37" s="324"/>
      <c r="K37" s="324">
        <f t="shared" si="9"/>
        <v>0</v>
      </c>
      <c r="L37" s="335"/>
    </row>
    <row r="38" spans="1:12" x14ac:dyDescent="0.2">
      <c r="A38" s="315" t="str">
        <f t="shared" si="0"/>
        <v>SAKALA KESKUS - Kondase Keskus</v>
      </c>
      <c r="B38" s="321" t="str">
        <f t="shared" si="4"/>
        <v>55</v>
      </c>
      <c r="C38" s="321" t="str">
        <f t="shared" si="5"/>
        <v>5500</v>
      </c>
      <c r="D38" s="333" t="s">
        <v>404</v>
      </c>
      <c r="E38" s="334" t="s">
        <v>405</v>
      </c>
      <c r="F38" s="324">
        <v>0</v>
      </c>
      <c r="G38" s="324">
        <v>0</v>
      </c>
      <c r="H38" s="324">
        <v>0</v>
      </c>
      <c r="I38" s="324">
        <v>0</v>
      </c>
      <c r="J38" s="324"/>
      <c r="K38" s="324">
        <f t="shared" si="9"/>
        <v>0</v>
      </c>
      <c r="L38" s="335"/>
    </row>
    <row r="39" spans="1:12" x14ac:dyDescent="0.2">
      <c r="A39" s="315" t="str">
        <f t="shared" si="0"/>
        <v>SAKALA KESKUS - Kondase Keskus</v>
      </c>
      <c r="B39" s="321" t="str">
        <f t="shared" si="4"/>
        <v>55</v>
      </c>
      <c r="C39" s="321" t="str">
        <f t="shared" si="5"/>
        <v>5500</v>
      </c>
      <c r="D39" s="333" t="s">
        <v>406</v>
      </c>
      <c r="E39" s="334" t="s">
        <v>846</v>
      </c>
      <c r="F39" s="324">
        <v>234.4</v>
      </c>
      <c r="G39" s="324">
        <v>29.24</v>
      </c>
      <c r="H39" s="324">
        <v>0</v>
      </c>
      <c r="I39" s="324">
        <v>0</v>
      </c>
      <c r="J39" s="324"/>
      <c r="K39" s="324">
        <f t="shared" si="9"/>
        <v>0</v>
      </c>
      <c r="L39" s="335"/>
    </row>
    <row r="40" spans="1:12" x14ac:dyDescent="0.2">
      <c r="A40" s="315" t="str">
        <f t="shared" si="0"/>
        <v>SAKALA KESKUS - Kondase Keskus</v>
      </c>
      <c r="B40" s="321" t="str">
        <f t="shared" si="4"/>
        <v>55</v>
      </c>
      <c r="C40" s="321" t="str">
        <f t="shared" si="5"/>
        <v>5500</v>
      </c>
      <c r="D40" s="333" t="s">
        <v>408</v>
      </c>
      <c r="E40" s="334" t="s">
        <v>409</v>
      </c>
      <c r="F40" s="324">
        <v>0</v>
      </c>
      <c r="G40" s="324">
        <v>70.5</v>
      </c>
      <c r="H40" s="324">
        <v>339</v>
      </c>
      <c r="I40" s="324">
        <v>361.79999999999995</v>
      </c>
      <c r="J40" s="324"/>
      <c r="K40" s="324">
        <f t="shared" si="9"/>
        <v>361.79999999999995</v>
      </c>
      <c r="L40" s="335"/>
    </row>
    <row r="41" spans="1:12" x14ac:dyDescent="0.2">
      <c r="A41" s="315" t="str">
        <f t="shared" si="0"/>
        <v>SAKALA KESKUS - Kondase Keskus</v>
      </c>
      <c r="B41" s="321"/>
      <c r="C41" s="321"/>
      <c r="D41" s="329" t="s">
        <v>854</v>
      </c>
      <c r="E41" s="330" t="s">
        <v>411</v>
      </c>
      <c r="F41" s="337">
        <f t="shared" ref="F41:J41" si="18">SUM(F42:F43)</f>
        <v>0</v>
      </c>
      <c r="G41" s="337">
        <v>35.97</v>
      </c>
      <c r="H41" s="337">
        <f>SUM(H42:H43)</f>
        <v>40</v>
      </c>
      <c r="I41" s="337">
        <f>SUM(I42:I43)</f>
        <v>40.199999999999996</v>
      </c>
      <c r="J41" s="337">
        <f t="shared" si="18"/>
        <v>0</v>
      </c>
      <c r="K41" s="337">
        <f t="shared" si="9"/>
        <v>40.199999999999996</v>
      </c>
      <c r="L41" s="332"/>
    </row>
    <row r="42" spans="1:12" x14ac:dyDescent="0.2">
      <c r="A42" s="315" t="str">
        <f t="shared" si="0"/>
        <v>SAKALA KESKUS - Kondase Keskus</v>
      </c>
      <c r="B42" s="321" t="str">
        <f t="shared" si="4"/>
        <v>55</v>
      </c>
      <c r="C42" s="321" t="str">
        <f t="shared" si="5"/>
        <v>5503</v>
      </c>
      <c r="D42" s="333" t="s">
        <v>412</v>
      </c>
      <c r="E42" s="334" t="s">
        <v>413</v>
      </c>
      <c r="F42" s="324">
        <v>0</v>
      </c>
      <c r="G42" s="324">
        <v>35.97</v>
      </c>
      <c r="H42" s="324">
        <v>40</v>
      </c>
      <c r="I42" s="324">
        <v>40.199999999999996</v>
      </c>
      <c r="J42" s="324"/>
      <c r="K42" s="324">
        <f t="shared" si="9"/>
        <v>40.199999999999996</v>
      </c>
      <c r="L42" s="335"/>
    </row>
    <row r="43" spans="1:12" x14ac:dyDescent="0.2">
      <c r="A43" s="315" t="str">
        <f t="shared" si="0"/>
        <v>SAKALA KESKUS - Kondase Keskus</v>
      </c>
      <c r="B43" s="321" t="str">
        <f t="shared" si="4"/>
        <v>55</v>
      </c>
      <c r="C43" s="321" t="str">
        <f t="shared" si="5"/>
        <v>5503</v>
      </c>
      <c r="D43" s="333" t="s">
        <v>414</v>
      </c>
      <c r="E43" s="334" t="s">
        <v>415</v>
      </c>
      <c r="F43" s="324">
        <v>0</v>
      </c>
      <c r="G43" s="324">
        <v>0</v>
      </c>
      <c r="H43" s="324">
        <v>0</v>
      </c>
      <c r="I43" s="324">
        <v>0</v>
      </c>
      <c r="J43" s="324"/>
      <c r="K43" s="324">
        <f t="shared" si="9"/>
        <v>0</v>
      </c>
      <c r="L43" s="335"/>
    </row>
    <row r="44" spans="1:12" x14ac:dyDescent="0.2">
      <c r="A44" s="315" t="str">
        <f t="shared" si="0"/>
        <v>SAKALA KESKUS - Kondase Keskus</v>
      </c>
      <c r="B44" s="321"/>
      <c r="C44" s="321"/>
      <c r="D44" s="329" t="s">
        <v>855</v>
      </c>
      <c r="E44" s="330" t="s">
        <v>417</v>
      </c>
      <c r="F44" s="337">
        <f t="shared" ref="F44:J44" si="19">SUM(F45:F47)</f>
        <v>0</v>
      </c>
      <c r="G44" s="337">
        <f t="shared" si="19"/>
        <v>146</v>
      </c>
      <c r="H44" s="337">
        <f t="shared" si="19"/>
        <v>0</v>
      </c>
      <c r="I44" s="337">
        <f t="shared" si="19"/>
        <v>126.62999999999998</v>
      </c>
      <c r="J44" s="337">
        <f t="shared" si="19"/>
        <v>0</v>
      </c>
      <c r="K44" s="337">
        <f t="shared" si="9"/>
        <v>126.62999999999998</v>
      </c>
      <c r="L44" s="332"/>
    </row>
    <row r="45" spans="1:12" x14ac:dyDescent="0.2">
      <c r="A45" s="315" t="str">
        <f t="shared" si="0"/>
        <v>SAKALA KESKUS - Kondase Keskus</v>
      </c>
      <c r="B45" s="321" t="str">
        <f t="shared" si="4"/>
        <v>55</v>
      </c>
      <c r="C45" s="321" t="str">
        <f t="shared" si="5"/>
        <v>5504</v>
      </c>
      <c r="D45" s="333" t="s">
        <v>418</v>
      </c>
      <c r="E45" s="334" t="s">
        <v>419</v>
      </c>
      <c r="F45" s="324">
        <v>0</v>
      </c>
      <c r="G45" s="324">
        <v>126</v>
      </c>
      <c r="H45" s="324">
        <v>0</v>
      </c>
      <c r="I45" s="324">
        <v>126.62999999999998</v>
      </c>
      <c r="J45" s="324"/>
      <c r="K45" s="324">
        <f t="shared" si="9"/>
        <v>126.62999999999998</v>
      </c>
      <c r="L45" s="335"/>
    </row>
    <row r="46" spans="1:12" x14ac:dyDescent="0.2">
      <c r="A46" s="315" t="str">
        <f t="shared" si="0"/>
        <v>SAKALA KESKUS - Kondase Keskus</v>
      </c>
      <c r="B46" s="321" t="str">
        <f t="shared" si="4"/>
        <v>55</v>
      </c>
      <c r="C46" s="321" t="str">
        <f t="shared" si="5"/>
        <v>5504</v>
      </c>
      <c r="D46" s="333" t="s">
        <v>420</v>
      </c>
      <c r="E46" s="334" t="s">
        <v>421</v>
      </c>
      <c r="F46" s="324">
        <v>0</v>
      </c>
      <c r="G46" s="324">
        <v>0</v>
      </c>
      <c r="H46" s="324">
        <v>0</v>
      </c>
      <c r="I46" s="324">
        <v>0</v>
      </c>
      <c r="J46" s="324"/>
      <c r="K46" s="324">
        <f t="shared" si="9"/>
        <v>0</v>
      </c>
      <c r="L46" s="335"/>
    </row>
    <row r="47" spans="1:12" x14ac:dyDescent="0.2">
      <c r="A47" s="315" t="str">
        <f t="shared" si="0"/>
        <v>SAKALA KESKUS - Kondase Keskus</v>
      </c>
      <c r="B47" s="321" t="str">
        <f t="shared" si="4"/>
        <v>55</v>
      </c>
      <c r="C47" s="321" t="str">
        <f t="shared" si="5"/>
        <v>5504</v>
      </c>
      <c r="D47" s="333" t="s">
        <v>422</v>
      </c>
      <c r="E47" s="334" t="s">
        <v>423</v>
      </c>
      <c r="F47" s="324">
        <v>0</v>
      </c>
      <c r="G47" s="324">
        <v>20</v>
      </c>
      <c r="H47" s="324">
        <v>0</v>
      </c>
      <c r="I47" s="324">
        <v>0</v>
      </c>
      <c r="J47" s="324"/>
      <c r="K47" s="324">
        <f t="shared" si="9"/>
        <v>0</v>
      </c>
      <c r="L47" s="335"/>
    </row>
    <row r="48" spans="1:12" x14ac:dyDescent="0.2">
      <c r="A48" s="315" t="str">
        <f t="shared" si="0"/>
        <v>SAKALA KESKUS - Kondase Keskus</v>
      </c>
      <c r="B48" s="321"/>
      <c r="C48" s="321"/>
      <c r="D48" s="329" t="s">
        <v>856</v>
      </c>
      <c r="E48" s="330" t="s">
        <v>425</v>
      </c>
      <c r="F48" s="337">
        <f>SUM(F49:F58)</f>
        <v>15861.150000000001</v>
      </c>
      <c r="G48" s="337">
        <f t="shared" ref="G48:I48" si="20">SUM(G49:G58)</f>
        <v>15401.13</v>
      </c>
      <c r="H48" s="337">
        <f t="shared" si="20"/>
        <v>16151.95</v>
      </c>
      <c r="I48" s="337">
        <f t="shared" si="20"/>
        <v>16187.052149999998</v>
      </c>
      <c r="J48" s="337">
        <f>SUM(J50:J58)</f>
        <v>0</v>
      </c>
      <c r="K48" s="337">
        <f t="shared" si="9"/>
        <v>16187.052149999998</v>
      </c>
      <c r="L48" s="332"/>
    </row>
    <row r="49" spans="1:12" x14ac:dyDescent="0.2">
      <c r="A49" s="315" t="str">
        <f t="shared" si="0"/>
        <v>SAKALA KESKUS - Kondase Keskus</v>
      </c>
      <c r="B49" s="321" t="str">
        <f t="shared" si="4"/>
        <v>55</v>
      </c>
      <c r="C49" s="321" t="str">
        <f t="shared" si="5"/>
        <v>5511</v>
      </c>
      <c r="D49" s="338" t="s">
        <v>253</v>
      </c>
      <c r="E49" s="339" t="s">
        <v>254</v>
      </c>
      <c r="F49" s="324">
        <v>0</v>
      </c>
      <c r="G49" s="324">
        <v>0</v>
      </c>
      <c r="H49" s="324">
        <v>0</v>
      </c>
      <c r="I49" s="324">
        <v>0</v>
      </c>
      <c r="J49" s="324"/>
      <c r="K49" s="324">
        <f t="shared" si="9"/>
        <v>0</v>
      </c>
      <c r="L49" s="340"/>
    </row>
    <row r="50" spans="1:12" x14ac:dyDescent="0.2">
      <c r="A50" s="315" t="str">
        <f t="shared" si="0"/>
        <v>SAKALA KESKUS - Kondase Keskus</v>
      </c>
      <c r="B50" s="321" t="str">
        <f t="shared" si="4"/>
        <v>55</v>
      </c>
      <c r="C50" s="321" t="str">
        <f t="shared" si="5"/>
        <v>5511</v>
      </c>
      <c r="D50" s="333" t="s">
        <v>426</v>
      </c>
      <c r="E50" s="334" t="s">
        <v>427</v>
      </c>
      <c r="F50" s="324">
        <v>1530</v>
      </c>
      <c r="G50" s="324">
        <v>1086.8</v>
      </c>
      <c r="H50" s="324">
        <v>1205.1000000000001</v>
      </c>
      <c r="I50" s="324">
        <v>1205.1000000000001</v>
      </c>
      <c r="J50" s="324"/>
      <c r="K50" s="324">
        <f t="shared" si="9"/>
        <v>1205.1000000000001</v>
      </c>
      <c r="L50" s="335"/>
    </row>
    <row r="51" spans="1:12" x14ac:dyDescent="0.2">
      <c r="A51" s="315" t="str">
        <f t="shared" si="0"/>
        <v>SAKALA KESKUS - Kondase Keskus</v>
      </c>
      <c r="B51" s="321" t="str">
        <f t="shared" si="4"/>
        <v>55</v>
      </c>
      <c r="C51" s="321" t="str">
        <f t="shared" si="5"/>
        <v>5511</v>
      </c>
      <c r="D51" s="333" t="s">
        <v>428</v>
      </c>
      <c r="E51" s="334" t="s">
        <v>2</v>
      </c>
      <c r="F51" s="324">
        <v>1880.0800000000002</v>
      </c>
      <c r="G51" s="324">
        <v>1998.78</v>
      </c>
      <c r="H51" s="324">
        <v>2620.4399999999996</v>
      </c>
      <c r="I51" s="324">
        <v>2699.0531999999998</v>
      </c>
      <c r="J51" s="324"/>
      <c r="K51" s="324">
        <f t="shared" si="9"/>
        <v>2699.0531999999998</v>
      </c>
      <c r="L51" s="335"/>
    </row>
    <row r="52" spans="1:12" x14ac:dyDescent="0.2">
      <c r="A52" s="315" t="str">
        <f t="shared" si="0"/>
        <v>SAKALA KESKUS - Kondase Keskus</v>
      </c>
      <c r="B52" s="321" t="str">
        <f t="shared" si="4"/>
        <v>55</v>
      </c>
      <c r="C52" s="321" t="str">
        <f t="shared" si="5"/>
        <v>5511</v>
      </c>
      <c r="D52" s="333" t="s">
        <v>3</v>
      </c>
      <c r="E52" s="334" t="s">
        <v>4</v>
      </c>
      <c r="F52" s="324">
        <v>34.56</v>
      </c>
      <c r="G52" s="324">
        <v>34.56</v>
      </c>
      <c r="H52" s="324">
        <v>81.62</v>
      </c>
      <c r="I52" s="324">
        <v>77.384999999999991</v>
      </c>
      <c r="J52" s="324"/>
      <c r="K52" s="324">
        <f t="shared" si="9"/>
        <v>77.384999999999991</v>
      </c>
      <c r="L52" s="335"/>
    </row>
    <row r="53" spans="1:12" x14ac:dyDescent="0.2">
      <c r="A53" s="315" t="str">
        <f t="shared" si="0"/>
        <v>SAKALA KESKUS - Kondase Keskus</v>
      </c>
      <c r="B53" s="321" t="str">
        <f t="shared" si="4"/>
        <v>55</v>
      </c>
      <c r="C53" s="321" t="str">
        <f t="shared" si="5"/>
        <v>5511</v>
      </c>
      <c r="D53" s="333" t="s">
        <v>5</v>
      </c>
      <c r="E53" s="334" t="s">
        <v>6</v>
      </c>
      <c r="F53" s="324">
        <v>374.21</v>
      </c>
      <c r="G53" s="324">
        <v>793.72</v>
      </c>
      <c r="H53" s="324">
        <v>507.79</v>
      </c>
      <c r="I53" s="324">
        <v>510.32894999999996</v>
      </c>
      <c r="J53" s="324"/>
      <c r="K53" s="324">
        <f t="shared" si="9"/>
        <v>510.32894999999996</v>
      </c>
      <c r="L53" s="335"/>
    </row>
    <row r="54" spans="1:12" x14ac:dyDescent="0.2">
      <c r="A54" s="315" t="str">
        <f t="shared" si="0"/>
        <v>SAKALA KESKUS - Kondase Keskus</v>
      </c>
      <c r="B54" s="321" t="str">
        <f t="shared" si="4"/>
        <v>55</v>
      </c>
      <c r="C54" s="321" t="str">
        <f t="shared" si="5"/>
        <v>5511</v>
      </c>
      <c r="D54" s="333" t="s">
        <v>7</v>
      </c>
      <c r="E54" s="334" t="s">
        <v>8</v>
      </c>
      <c r="F54" s="324">
        <v>1154.21</v>
      </c>
      <c r="G54" s="324">
        <v>1089.01</v>
      </c>
      <c r="H54" s="324">
        <v>1087</v>
      </c>
      <c r="I54" s="324">
        <v>1092.4349999999999</v>
      </c>
      <c r="J54" s="324"/>
      <c r="K54" s="324">
        <f t="shared" si="9"/>
        <v>1092.4349999999999</v>
      </c>
      <c r="L54" s="335"/>
    </row>
    <row r="55" spans="1:12" x14ac:dyDescent="0.2">
      <c r="A55" s="315" t="str">
        <f t="shared" si="0"/>
        <v>SAKALA KESKUS - Kondase Keskus</v>
      </c>
      <c r="B55" s="321" t="str">
        <f t="shared" si="4"/>
        <v>55</v>
      </c>
      <c r="C55" s="321" t="str">
        <f t="shared" si="5"/>
        <v>5511</v>
      </c>
      <c r="D55" s="333" t="s">
        <v>9</v>
      </c>
      <c r="E55" s="334" t="s">
        <v>10</v>
      </c>
      <c r="F55" s="324">
        <v>1690.8</v>
      </c>
      <c r="G55" s="324">
        <v>51.96</v>
      </c>
      <c r="H55" s="324">
        <v>330</v>
      </c>
      <c r="I55" s="324">
        <v>231.14999999999998</v>
      </c>
      <c r="J55" s="324"/>
      <c r="K55" s="324">
        <f t="shared" si="9"/>
        <v>231.14999999999998</v>
      </c>
      <c r="L55" s="335"/>
    </row>
    <row r="56" spans="1:12" x14ac:dyDescent="0.2">
      <c r="A56" s="315" t="str">
        <f t="shared" si="0"/>
        <v>SAKALA KESKUS - Kondase Keskus</v>
      </c>
      <c r="B56" s="321" t="str">
        <f t="shared" si="4"/>
        <v>55</v>
      </c>
      <c r="C56" s="321" t="str">
        <f t="shared" si="5"/>
        <v>5511</v>
      </c>
      <c r="D56" s="333" t="s">
        <v>11</v>
      </c>
      <c r="E56" s="334" t="s">
        <v>12</v>
      </c>
      <c r="F56" s="324">
        <v>0</v>
      </c>
      <c r="G56" s="324">
        <v>0</v>
      </c>
      <c r="H56" s="324">
        <v>0</v>
      </c>
      <c r="I56" s="324">
        <v>0</v>
      </c>
      <c r="J56" s="324"/>
      <c r="K56" s="324">
        <f t="shared" si="9"/>
        <v>0</v>
      </c>
      <c r="L56" s="335"/>
    </row>
    <row r="57" spans="1:12" x14ac:dyDescent="0.2">
      <c r="A57" s="315" t="str">
        <f t="shared" si="0"/>
        <v>SAKALA KESKUS - Kondase Keskus</v>
      </c>
      <c r="B57" s="321" t="str">
        <f t="shared" si="4"/>
        <v>55</v>
      </c>
      <c r="C57" s="321" t="str">
        <f t="shared" si="5"/>
        <v>5511</v>
      </c>
      <c r="D57" s="333" t="s">
        <v>13</v>
      </c>
      <c r="E57" s="334" t="s">
        <v>14</v>
      </c>
      <c r="F57" s="324">
        <v>9197.2900000000009</v>
      </c>
      <c r="G57" s="324">
        <v>10320</v>
      </c>
      <c r="H57" s="324">
        <v>10320</v>
      </c>
      <c r="I57" s="324">
        <v>10371.599999999999</v>
      </c>
      <c r="J57" s="324"/>
      <c r="K57" s="324">
        <f t="shared" si="9"/>
        <v>10371.599999999999</v>
      </c>
      <c r="L57" s="335"/>
    </row>
    <row r="58" spans="1:12" x14ac:dyDescent="0.2">
      <c r="A58" s="315" t="str">
        <f t="shared" si="0"/>
        <v>SAKALA KESKUS - Kondase Keskus</v>
      </c>
      <c r="B58" s="321" t="str">
        <f t="shared" si="4"/>
        <v>55</v>
      </c>
      <c r="C58" s="321" t="str">
        <f t="shared" si="5"/>
        <v>5511</v>
      </c>
      <c r="D58" s="333" t="s">
        <v>15</v>
      </c>
      <c r="E58" s="334" t="s">
        <v>16</v>
      </c>
      <c r="F58" s="324">
        <v>0</v>
      </c>
      <c r="G58" s="324">
        <v>26.3</v>
      </c>
      <c r="H58" s="324">
        <v>0</v>
      </c>
      <c r="I58" s="324">
        <v>0</v>
      </c>
      <c r="J58" s="324"/>
      <c r="K58" s="324">
        <f t="shared" si="9"/>
        <v>0</v>
      </c>
      <c r="L58" s="335"/>
    </row>
    <row r="59" spans="1:12" x14ac:dyDescent="0.2">
      <c r="A59" s="315" t="str">
        <f t="shared" si="0"/>
        <v>SAKALA KESKUS - Kondase Keskus</v>
      </c>
      <c r="B59" s="321"/>
      <c r="C59" s="321"/>
      <c r="D59" s="329" t="s">
        <v>857</v>
      </c>
      <c r="E59" s="330" t="s">
        <v>18</v>
      </c>
      <c r="F59" s="337">
        <f>SUM(F60:F64)</f>
        <v>0</v>
      </c>
      <c r="G59" s="337">
        <f t="shared" ref="G59:I59" si="21">SUM(G60:G64)</f>
        <v>0</v>
      </c>
      <c r="H59" s="337">
        <f t="shared" si="21"/>
        <v>0</v>
      </c>
      <c r="I59" s="337">
        <f t="shared" si="21"/>
        <v>0</v>
      </c>
      <c r="J59" s="337">
        <f t="shared" ref="J59" si="22">SUM(J61:J64)</f>
        <v>0</v>
      </c>
      <c r="K59" s="337">
        <f t="shared" si="9"/>
        <v>0</v>
      </c>
      <c r="L59" s="332"/>
    </row>
    <row r="60" spans="1:12" x14ac:dyDescent="0.2">
      <c r="A60" s="315"/>
      <c r="B60" s="321"/>
      <c r="C60" s="321"/>
      <c r="D60" s="333" t="s">
        <v>1629</v>
      </c>
      <c r="E60" s="334" t="s">
        <v>427</v>
      </c>
      <c r="F60" s="324">
        <v>0</v>
      </c>
      <c r="G60" s="324">
        <v>0</v>
      </c>
      <c r="H60" s="324">
        <v>0</v>
      </c>
      <c r="I60" s="324">
        <v>0</v>
      </c>
      <c r="J60" s="324"/>
      <c r="K60" s="324">
        <f t="shared" si="9"/>
        <v>0</v>
      </c>
      <c r="L60" s="335"/>
    </row>
    <row r="61" spans="1:12" x14ac:dyDescent="0.2">
      <c r="A61" s="315" t="str">
        <f t="shared" si="0"/>
        <v>SAKALA KESKUS - Kondase Keskus</v>
      </c>
      <c r="B61" s="321" t="str">
        <f t="shared" si="4"/>
        <v>55</v>
      </c>
      <c r="C61" s="321" t="str">
        <f t="shared" si="5"/>
        <v>5512</v>
      </c>
      <c r="D61" s="333" t="s">
        <v>19</v>
      </c>
      <c r="E61" s="334" t="s">
        <v>6</v>
      </c>
      <c r="F61" s="324">
        <v>0</v>
      </c>
      <c r="G61" s="324">
        <v>0</v>
      </c>
      <c r="H61" s="324">
        <v>0</v>
      </c>
      <c r="I61" s="324">
        <v>0</v>
      </c>
      <c r="J61" s="324"/>
      <c r="K61" s="324">
        <f t="shared" si="9"/>
        <v>0</v>
      </c>
      <c r="L61" s="335"/>
    </row>
    <row r="62" spans="1:12" x14ac:dyDescent="0.2">
      <c r="A62" s="315" t="str">
        <f t="shared" si="0"/>
        <v>SAKALA KESKUS - Kondase Keskus</v>
      </c>
      <c r="B62" s="321" t="str">
        <f t="shared" si="4"/>
        <v>55</v>
      </c>
      <c r="C62" s="321" t="str">
        <f t="shared" si="5"/>
        <v>5512</v>
      </c>
      <c r="D62" s="333" t="s">
        <v>20</v>
      </c>
      <c r="E62" s="334" t="s">
        <v>8</v>
      </c>
      <c r="F62" s="324">
        <v>0</v>
      </c>
      <c r="G62" s="324">
        <v>0</v>
      </c>
      <c r="H62" s="324">
        <v>0</v>
      </c>
      <c r="I62" s="324">
        <v>0</v>
      </c>
      <c r="J62" s="324"/>
      <c r="K62" s="324">
        <f t="shared" si="9"/>
        <v>0</v>
      </c>
      <c r="L62" s="335"/>
    </row>
    <row r="63" spans="1:12" x14ac:dyDescent="0.2">
      <c r="A63" s="315" t="str">
        <f t="shared" si="0"/>
        <v>SAKALA KESKUS - Kondase Keskus</v>
      </c>
      <c r="B63" s="321" t="str">
        <f t="shared" si="4"/>
        <v>55</v>
      </c>
      <c r="C63" s="321" t="str">
        <f t="shared" si="5"/>
        <v>5512</v>
      </c>
      <c r="D63" s="333" t="s">
        <v>21</v>
      </c>
      <c r="E63" s="334" t="s">
        <v>10</v>
      </c>
      <c r="F63" s="324">
        <v>0</v>
      </c>
      <c r="G63" s="324">
        <v>0</v>
      </c>
      <c r="H63" s="324">
        <v>0</v>
      </c>
      <c r="I63" s="324">
        <v>0</v>
      </c>
      <c r="J63" s="324"/>
      <c r="K63" s="324">
        <f t="shared" si="9"/>
        <v>0</v>
      </c>
      <c r="L63" s="335"/>
    </row>
    <row r="64" spans="1:12" x14ac:dyDescent="0.2">
      <c r="A64" s="315" t="str">
        <f t="shared" si="0"/>
        <v>SAKALA KESKUS - Kondase Keskus</v>
      </c>
      <c r="B64" s="321" t="str">
        <f t="shared" si="4"/>
        <v>55</v>
      </c>
      <c r="C64" s="321" t="str">
        <f t="shared" si="5"/>
        <v>5512</v>
      </c>
      <c r="D64" s="333" t="s">
        <v>22</v>
      </c>
      <c r="E64" s="334" t="s">
        <v>16</v>
      </c>
      <c r="F64" s="324">
        <v>0</v>
      </c>
      <c r="G64" s="324">
        <v>0</v>
      </c>
      <c r="H64" s="324">
        <v>0</v>
      </c>
      <c r="I64" s="324">
        <v>0</v>
      </c>
      <c r="J64" s="324"/>
      <c r="K64" s="324">
        <f t="shared" si="9"/>
        <v>0</v>
      </c>
      <c r="L64" s="335"/>
    </row>
    <row r="65" spans="1:12" x14ac:dyDescent="0.2">
      <c r="A65" s="315" t="str">
        <f t="shared" si="0"/>
        <v>SAKALA KESKUS - Kondase Keskus</v>
      </c>
      <c r="B65" s="321"/>
      <c r="C65" s="321"/>
      <c r="D65" s="329" t="s">
        <v>858</v>
      </c>
      <c r="E65" s="330" t="s">
        <v>24</v>
      </c>
      <c r="F65" s="337">
        <f t="shared" ref="F65:J65" si="23">SUM(F66:F71)</f>
        <v>0</v>
      </c>
      <c r="G65" s="337">
        <f t="shared" si="23"/>
        <v>0</v>
      </c>
      <c r="H65" s="337">
        <f t="shared" si="23"/>
        <v>0</v>
      </c>
      <c r="I65" s="337">
        <f t="shared" si="23"/>
        <v>0</v>
      </c>
      <c r="J65" s="337">
        <f t="shared" si="23"/>
        <v>0</v>
      </c>
      <c r="K65" s="337">
        <f t="shared" si="9"/>
        <v>0</v>
      </c>
      <c r="L65" s="332"/>
    </row>
    <row r="66" spans="1:12" x14ac:dyDescent="0.2">
      <c r="A66" s="315" t="str">
        <f t="shared" si="0"/>
        <v>SAKALA KESKUS - Kondase Keskus</v>
      </c>
      <c r="B66" s="321" t="str">
        <f t="shared" si="4"/>
        <v>55</v>
      </c>
      <c r="C66" s="321" t="str">
        <f t="shared" si="5"/>
        <v>5513</v>
      </c>
      <c r="D66" s="333" t="s">
        <v>25</v>
      </c>
      <c r="E66" s="334" t="s">
        <v>26</v>
      </c>
      <c r="F66" s="324">
        <v>0</v>
      </c>
      <c r="G66" s="324">
        <v>0</v>
      </c>
      <c r="H66" s="324">
        <v>0</v>
      </c>
      <c r="I66" s="324">
        <v>0</v>
      </c>
      <c r="J66" s="324"/>
      <c r="K66" s="324">
        <f t="shared" si="9"/>
        <v>0</v>
      </c>
      <c r="L66" s="335"/>
    </row>
    <row r="67" spans="1:12" x14ac:dyDescent="0.2">
      <c r="A67" s="315" t="str">
        <f t="shared" si="0"/>
        <v>SAKALA KESKUS - Kondase Keskus</v>
      </c>
      <c r="B67" s="321" t="str">
        <f t="shared" si="4"/>
        <v>55</v>
      </c>
      <c r="C67" s="321" t="str">
        <f t="shared" si="5"/>
        <v>5513</v>
      </c>
      <c r="D67" s="333" t="s">
        <v>27</v>
      </c>
      <c r="E67" s="334" t="s">
        <v>28</v>
      </c>
      <c r="F67" s="324">
        <v>0</v>
      </c>
      <c r="G67" s="324">
        <v>0</v>
      </c>
      <c r="H67" s="324">
        <v>0</v>
      </c>
      <c r="I67" s="324">
        <v>0</v>
      </c>
      <c r="J67" s="324"/>
      <c r="K67" s="324">
        <f t="shared" si="9"/>
        <v>0</v>
      </c>
      <c r="L67" s="335"/>
    </row>
    <row r="68" spans="1:12" x14ac:dyDescent="0.2">
      <c r="A68" s="315" t="str">
        <f t="shared" si="0"/>
        <v>SAKALA KESKUS - Kondase Keskus</v>
      </c>
      <c r="B68" s="321" t="str">
        <f t="shared" si="4"/>
        <v>55</v>
      </c>
      <c r="C68" s="321" t="str">
        <f t="shared" si="5"/>
        <v>5513</v>
      </c>
      <c r="D68" s="333" t="s">
        <v>29</v>
      </c>
      <c r="E68" s="334" t="s">
        <v>12</v>
      </c>
      <c r="F68" s="324">
        <v>0</v>
      </c>
      <c r="G68" s="324">
        <v>0</v>
      </c>
      <c r="H68" s="324">
        <v>0</v>
      </c>
      <c r="I68" s="324">
        <v>0</v>
      </c>
      <c r="J68" s="324"/>
      <c r="K68" s="324">
        <f t="shared" si="9"/>
        <v>0</v>
      </c>
      <c r="L68" s="335"/>
    </row>
    <row r="69" spans="1:12" x14ac:dyDescent="0.2">
      <c r="A69" s="315" t="str">
        <f t="shared" si="0"/>
        <v>SAKALA KESKUS - Kondase Keskus</v>
      </c>
      <c r="B69" s="321" t="str">
        <f t="shared" si="4"/>
        <v>55</v>
      </c>
      <c r="C69" s="321" t="str">
        <f t="shared" si="5"/>
        <v>5513</v>
      </c>
      <c r="D69" s="333" t="s">
        <v>30</v>
      </c>
      <c r="E69" s="334" t="s">
        <v>14</v>
      </c>
      <c r="F69" s="324">
        <v>0</v>
      </c>
      <c r="G69" s="324">
        <v>0</v>
      </c>
      <c r="H69" s="324">
        <v>0</v>
      </c>
      <c r="I69" s="324">
        <v>0</v>
      </c>
      <c r="J69" s="324"/>
      <c r="K69" s="324">
        <f t="shared" si="9"/>
        <v>0</v>
      </c>
      <c r="L69" s="335"/>
    </row>
    <row r="70" spans="1:12" x14ac:dyDescent="0.2">
      <c r="A70" s="315" t="str">
        <f t="shared" si="0"/>
        <v>SAKALA KESKUS - Kondase Keskus</v>
      </c>
      <c r="B70" s="321" t="str">
        <f t="shared" si="4"/>
        <v>55</v>
      </c>
      <c r="C70" s="321" t="str">
        <f t="shared" si="5"/>
        <v>5513</v>
      </c>
      <c r="D70" s="333" t="s">
        <v>31</v>
      </c>
      <c r="E70" s="334" t="s">
        <v>799</v>
      </c>
      <c r="F70" s="324">
        <v>0</v>
      </c>
      <c r="G70" s="324">
        <v>0</v>
      </c>
      <c r="H70" s="324">
        <v>0</v>
      </c>
      <c r="I70" s="324">
        <v>0</v>
      </c>
      <c r="J70" s="324"/>
      <c r="K70" s="324">
        <f t="shared" si="9"/>
        <v>0</v>
      </c>
      <c r="L70" s="335"/>
    </row>
    <row r="71" spans="1:12" x14ac:dyDescent="0.2">
      <c r="A71" s="315" t="str">
        <f t="shared" si="0"/>
        <v>SAKALA KESKUS - Kondase Keskus</v>
      </c>
      <c r="B71" s="321" t="str">
        <f t="shared" si="4"/>
        <v>55</v>
      </c>
      <c r="C71" s="321" t="str">
        <f t="shared" si="5"/>
        <v>5513</v>
      </c>
      <c r="D71" s="333" t="s">
        <v>33</v>
      </c>
      <c r="E71" s="334" t="s">
        <v>34</v>
      </c>
      <c r="F71" s="324">
        <v>0</v>
      </c>
      <c r="G71" s="324">
        <v>0</v>
      </c>
      <c r="H71" s="324">
        <v>0</v>
      </c>
      <c r="I71" s="324">
        <v>0</v>
      </c>
      <c r="J71" s="324"/>
      <c r="K71" s="324">
        <f t="shared" si="9"/>
        <v>0</v>
      </c>
      <c r="L71" s="335"/>
    </row>
    <row r="72" spans="1:12" x14ac:dyDescent="0.2">
      <c r="A72" s="315" t="str">
        <f t="shared" si="0"/>
        <v>SAKALA KESKUS - Kondase Keskus</v>
      </c>
      <c r="B72" s="321"/>
      <c r="C72" s="321"/>
      <c r="D72" s="329" t="s">
        <v>859</v>
      </c>
      <c r="E72" s="330" t="s">
        <v>36</v>
      </c>
      <c r="F72" s="337">
        <f t="shared" ref="F72:J72" si="24">SUM(F73:F78)</f>
        <v>0</v>
      </c>
      <c r="G72" s="337">
        <f t="shared" si="24"/>
        <v>981.12</v>
      </c>
      <c r="H72" s="337">
        <f t="shared" si="24"/>
        <v>489</v>
      </c>
      <c r="I72" s="337">
        <f t="shared" si="24"/>
        <v>22.11</v>
      </c>
      <c r="J72" s="337">
        <f t="shared" si="24"/>
        <v>0</v>
      </c>
      <c r="K72" s="337">
        <f t="shared" si="9"/>
        <v>22.11</v>
      </c>
      <c r="L72" s="332"/>
    </row>
    <row r="73" spans="1:12" x14ac:dyDescent="0.2">
      <c r="A73" s="315" t="str">
        <f t="shared" si="0"/>
        <v>SAKALA KESKUS - Kondase Keskus</v>
      </c>
      <c r="B73" s="321" t="str">
        <f t="shared" si="4"/>
        <v>55</v>
      </c>
      <c r="C73" s="321" t="str">
        <f t="shared" si="5"/>
        <v>5514</v>
      </c>
      <c r="D73" s="333" t="s">
        <v>37</v>
      </c>
      <c r="E73" s="334" t="s">
        <v>38</v>
      </c>
      <c r="F73" s="324">
        <v>0</v>
      </c>
      <c r="G73" s="324">
        <v>888</v>
      </c>
      <c r="H73" s="324">
        <v>0</v>
      </c>
      <c r="I73" s="324">
        <v>0</v>
      </c>
      <c r="J73" s="324"/>
      <c r="K73" s="324">
        <f t="shared" si="9"/>
        <v>0</v>
      </c>
      <c r="L73" s="335"/>
    </row>
    <row r="74" spans="1:12" x14ac:dyDescent="0.2">
      <c r="A74" s="315" t="str">
        <f t="shared" si="0"/>
        <v>SAKALA KESKUS - Kondase Keskus</v>
      </c>
      <c r="B74" s="321" t="str">
        <f t="shared" si="4"/>
        <v>55</v>
      </c>
      <c r="C74" s="321" t="str">
        <f t="shared" si="5"/>
        <v>5514</v>
      </c>
      <c r="D74" s="333" t="s">
        <v>39</v>
      </c>
      <c r="E74" s="334" t="s">
        <v>40</v>
      </c>
      <c r="F74" s="324">
        <v>0</v>
      </c>
      <c r="G74" s="324">
        <v>0</v>
      </c>
      <c r="H74" s="324">
        <v>0</v>
      </c>
      <c r="I74" s="324">
        <v>0</v>
      </c>
      <c r="J74" s="324"/>
      <c r="K74" s="324">
        <f t="shared" si="9"/>
        <v>0</v>
      </c>
      <c r="L74" s="335"/>
    </row>
    <row r="75" spans="1:12" x14ac:dyDescent="0.2">
      <c r="A75" s="315" t="str">
        <f t="shared" si="0"/>
        <v>SAKALA KESKUS - Kondase Keskus</v>
      </c>
      <c r="B75" s="321" t="str">
        <f t="shared" si="4"/>
        <v>55</v>
      </c>
      <c r="C75" s="321" t="str">
        <f t="shared" si="5"/>
        <v>5514</v>
      </c>
      <c r="D75" s="333" t="s">
        <v>41</v>
      </c>
      <c r="E75" s="334" t="s">
        <v>42</v>
      </c>
      <c r="F75" s="324">
        <v>0</v>
      </c>
      <c r="G75" s="324">
        <v>0</v>
      </c>
      <c r="H75" s="324">
        <v>0</v>
      </c>
      <c r="I75" s="324">
        <v>0</v>
      </c>
      <c r="J75" s="324"/>
      <c r="K75" s="324">
        <f t="shared" si="9"/>
        <v>0</v>
      </c>
      <c r="L75" s="335"/>
    </row>
    <row r="76" spans="1:12" s="303" customFormat="1" x14ac:dyDescent="0.2">
      <c r="A76" s="315" t="str">
        <f t="shared" ref="A76:A152" si="25">+$E$1</f>
        <v>SAKALA KESKUS - Kondase Keskus</v>
      </c>
      <c r="B76" s="321" t="str">
        <f t="shared" si="4"/>
        <v>55</v>
      </c>
      <c r="C76" s="321" t="str">
        <f t="shared" si="5"/>
        <v>5514</v>
      </c>
      <c r="D76" s="341" t="s">
        <v>43</v>
      </c>
      <c r="E76" s="342" t="s">
        <v>44</v>
      </c>
      <c r="F76" s="324">
        <v>0</v>
      </c>
      <c r="G76" s="324">
        <v>71.12</v>
      </c>
      <c r="H76" s="324">
        <v>489</v>
      </c>
      <c r="I76" s="324">
        <v>0</v>
      </c>
      <c r="J76" s="324"/>
      <c r="K76" s="324">
        <f t="shared" si="9"/>
        <v>0</v>
      </c>
      <c r="L76" s="343"/>
    </row>
    <row r="77" spans="1:12" x14ac:dyDescent="0.2">
      <c r="A77" s="315" t="str">
        <f t="shared" si="25"/>
        <v>SAKALA KESKUS - Kondase Keskus</v>
      </c>
      <c r="B77" s="321" t="str">
        <f t="shared" ref="B77:B150" si="26">LEFT(D77,2)</f>
        <v>55</v>
      </c>
      <c r="C77" s="321" t="str">
        <f t="shared" ref="C77:C150" si="27">LEFT(D77,4)</f>
        <v>5514</v>
      </c>
      <c r="D77" s="333" t="s">
        <v>45</v>
      </c>
      <c r="E77" s="334" t="s">
        <v>46</v>
      </c>
      <c r="F77" s="324">
        <v>0</v>
      </c>
      <c r="G77" s="324">
        <v>22</v>
      </c>
      <c r="H77" s="324">
        <v>0</v>
      </c>
      <c r="I77" s="324">
        <v>22.11</v>
      </c>
      <c r="J77" s="324"/>
      <c r="K77" s="324">
        <f t="shared" ref="K77:K113" si="28">SUM(I77:J77)</f>
        <v>22.11</v>
      </c>
      <c r="L77" s="335"/>
    </row>
    <row r="78" spans="1:12" x14ac:dyDescent="0.2">
      <c r="A78" s="315" t="str">
        <f t="shared" si="25"/>
        <v>SAKALA KESKUS - Kondase Keskus</v>
      </c>
      <c r="B78" s="321" t="str">
        <f t="shared" si="26"/>
        <v>55</v>
      </c>
      <c r="C78" s="321" t="str">
        <f t="shared" si="27"/>
        <v>5514</v>
      </c>
      <c r="D78" s="333" t="s">
        <v>47</v>
      </c>
      <c r="E78" s="334" t="s">
        <v>48</v>
      </c>
      <c r="F78" s="324">
        <v>0</v>
      </c>
      <c r="G78" s="324">
        <v>0</v>
      </c>
      <c r="H78" s="324">
        <v>0</v>
      </c>
      <c r="I78" s="324">
        <v>0</v>
      </c>
      <c r="J78" s="324"/>
      <c r="K78" s="324">
        <f t="shared" si="28"/>
        <v>0</v>
      </c>
      <c r="L78" s="335"/>
    </row>
    <row r="79" spans="1:12" x14ac:dyDescent="0.2">
      <c r="A79" s="315" t="str">
        <f t="shared" si="25"/>
        <v>SAKALA KESKUS - Kondase Keskus</v>
      </c>
      <c r="B79" s="321"/>
      <c r="C79" s="321"/>
      <c r="D79" s="329" t="s">
        <v>860</v>
      </c>
      <c r="E79" s="330" t="s">
        <v>50</v>
      </c>
      <c r="F79" s="337">
        <f t="shared" ref="F79:J79" si="29">SUM(F80:F85)</f>
        <v>45.2</v>
      </c>
      <c r="G79" s="337">
        <v>1150</v>
      </c>
      <c r="H79" s="337">
        <f>SUM(H80:H85)</f>
        <v>647</v>
      </c>
      <c r="I79" s="337">
        <f>SUM(I80:I85)</f>
        <v>602.99999999999989</v>
      </c>
      <c r="J79" s="337">
        <f t="shared" si="29"/>
        <v>0</v>
      </c>
      <c r="K79" s="337">
        <f t="shared" si="28"/>
        <v>602.99999999999989</v>
      </c>
      <c r="L79" s="332"/>
    </row>
    <row r="80" spans="1:12" x14ac:dyDescent="0.2">
      <c r="A80" s="315" t="str">
        <f t="shared" si="25"/>
        <v>SAKALA KESKUS - Kondase Keskus</v>
      </c>
      <c r="B80" s="321" t="str">
        <f t="shared" si="26"/>
        <v>55</v>
      </c>
      <c r="C80" s="321" t="str">
        <f t="shared" si="27"/>
        <v>5515</v>
      </c>
      <c r="D80" s="333" t="s">
        <v>51</v>
      </c>
      <c r="E80" s="334" t="s">
        <v>52</v>
      </c>
      <c r="F80" s="324">
        <v>45.2</v>
      </c>
      <c r="G80" s="324">
        <v>0</v>
      </c>
      <c r="H80" s="324">
        <v>420</v>
      </c>
      <c r="I80" s="324">
        <v>0</v>
      </c>
      <c r="J80" s="324"/>
      <c r="K80" s="324">
        <f t="shared" si="28"/>
        <v>0</v>
      </c>
      <c r="L80" s="335"/>
    </row>
    <row r="81" spans="1:12" x14ac:dyDescent="0.2">
      <c r="A81" s="315" t="str">
        <f t="shared" si="25"/>
        <v>SAKALA KESKUS - Kondase Keskus</v>
      </c>
      <c r="B81" s="321" t="str">
        <f t="shared" si="26"/>
        <v>55</v>
      </c>
      <c r="C81" s="321" t="str">
        <f t="shared" si="27"/>
        <v>5515</v>
      </c>
      <c r="D81" s="333" t="s">
        <v>53</v>
      </c>
      <c r="E81" s="334" t="s">
        <v>54</v>
      </c>
      <c r="F81" s="324">
        <v>0</v>
      </c>
      <c r="G81" s="324">
        <v>550</v>
      </c>
      <c r="H81" s="324">
        <v>0</v>
      </c>
      <c r="I81" s="324">
        <v>0</v>
      </c>
      <c r="J81" s="324"/>
      <c r="K81" s="324">
        <f t="shared" si="28"/>
        <v>0</v>
      </c>
      <c r="L81" s="335"/>
    </row>
    <row r="82" spans="1:12" x14ac:dyDescent="0.2">
      <c r="A82" s="315" t="str">
        <f t="shared" si="25"/>
        <v>SAKALA KESKUS - Kondase Keskus</v>
      </c>
      <c r="B82" s="321" t="str">
        <f t="shared" si="26"/>
        <v>55</v>
      </c>
      <c r="C82" s="321" t="str">
        <f t="shared" si="27"/>
        <v>5515</v>
      </c>
      <c r="D82" s="333" t="s">
        <v>70</v>
      </c>
      <c r="E82" s="334" t="s">
        <v>71</v>
      </c>
      <c r="F82" s="324">
        <v>0</v>
      </c>
      <c r="G82" s="324">
        <v>0</v>
      </c>
      <c r="H82" s="324">
        <v>0</v>
      </c>
      <c r="I82" s="324">
        <v>0</v>
      </c>
      <c r="J82" s="324"/>
      <c r="K82" s="324">
        <f t="shared" si="28"/>
        <v>0</v>
      </c>
      <c r="L82" s="335"/>
    </row>
    <row r="83" spans="1:12" x14ac:dyDescent="0.2">
      <c r="A83" s="315" t="str">
        <f t="shared" si="25"/>
        <v>SAKALA KESKUS - Kondase Keskus</v>
      </c>
      <c r="B83" s="321" t="str">
        <f t="shared" si="26"/>
        <v>55</v>
      </c>
      <c r="C83" s="321" t="str">
        <f t="shared" si="27"/>
        <v>5515</v>
      </c>
      <c r="D83" s="333" t="s">
        <v>72</v>
      </c>
      <c r="E83" s="334" t="s">
        <v>73</v>
      </c>
      <c r="F83" s="324">
        <v>0</v>
      </c>
      <c r="G83" s="324">
        <v>0</v>
      </c>
      <c r="H83" s="324">
        <v>0</v>
      </c>
      <c r="I83" s="324">
        <v>0</v>
      </c>
      <c r="J83" s="324"/>
      <c r="K83" s="324">
        <f t="shared" si="28"/>
        <v>0</v>
      </c>
      <c r="L83" s="335"/>
    </row>
    <row r="84" spans="1:12" x14ac:dyDescent="0.2">
      <c r="A84" s="315" t="str">
        <f t="shared" si="25"/>
        <v>SAKALA KESKUS - Kondase Keskus</v>
      </c>
      <c r="B84" s="321" t="str">
        <f t="shared" si="26"/>
        <v>55</v>
      </c>
      <c r="C84" s="321" t="str">
        <f t="shared" si="27"/>
        <v>5515</v>
      </c>
      <c r="D84" s="333" t="s">
        <v>74</v>
      </c>
      <c r="E84" s="334" t="s">
        <v>75</v>
      </c>
      <c r="F84" s="324">
        <v>0</v>
      </c>
      <c r="G84" s="324">
        <v>0</v>
      </c>
      <c r="H84" s="324">
        <v>0</v>
      </c>
      <c r="I84" s="324">
        <v>0</v>
      </c>
      <c r="J84" s="324"/>
      <c r="K84" s="324">
        <f t="shared" si="28"/>
        <v>0</v>
      </c>
      <c r="L84" s="335"/>
    </row>
    <row r="85" spans="1:12" x14ac:dyDescent="0.2">
      <c r="A85" s="315" t="str">
        <f t="shared" si="25"/>
        <v>SAKALA KESKUS - Kondase Keskus</v>
      </c>
      <c r="B85" s="321" t="str">
        <f t="shared" si="26"/>
        <v>55</v>
      </c>
      <c r="C85" s="321" t="str">
        <f t="shared" si="27"/>
        <v>5515</v>
      </c>
      <c r="D85" s="333" t="s">
        <v>76</v>
      </c>
      <c r="E85" s="334" t="s">
        <v>77</v>
      </c>
      <c r="F85" s="324">
        <v>0</v>
      </c>
      <c r="G85" s="324">
        <v>600</v>
      </c>
      <c r="H85" s="324">
        <v>227</v>
      </c>
      <c r="I85" s="324">
        <v>602.99999999999989</v>
      </c>
      <c r="J85" s="324"/>
      <c r="K85" s="324">
        <f t="shared" si="28"/>
        <v>602.99999999999989</v>
      </c>
      <c r="L85" s="335"/>
    </row>
    <row r="86" spans="1:12" x14ac:dyDescent="0.2">
      <c r="A86" s="315" t="str">
        <f t="shared" si="25"/>
        <v>SAKALA KESKUS - Kondase Keskus</v>
      </c>
      <c r="B86" s="321" t="str">
        <f t="shared" si="26"/>
        <v>55</v>
      </c>
      <c r="C86" s="321" t="str">
        <f t="shared" si="27"/>
        <v>5516</v>
      </c>
      <c r="D86" s="322" t="s">
        <v>78</v>
      </c>
      <c r="E86" s="344" t="s">
        <v>79</v>
      </c>
      <c r="F86" s="345">
        <v>0</v>
      </c>
      <c r="G86" s="324">
        <v>0</v>
      </c>
      <c r="H86" s="324">
        <v>0</v>
      </c>
      <c r="I86" s="324">
        <v>0</v>
      </c>
      <c r="J86" s="345"/>
      <c r="K86" s="324">
        <f t="shared" si="28"/>
        <v>0</v>
      </c>
      <c r="L86" s="325"/>
    </row>
    <row r="87" spans="1:12" x14ac:dyDescent="0.2">
      <c r="A87" s="315" t="str">
        <f t="shared" si="25"/>
        <v>SAKALA KESKUS - Kondase Keskus</v>
      </c>
      <c r="B87" s="321" t="str">
        <f t="shared" si="26"/>
        <v>55</v>
      </c>
      <c r="C87" s="321" t="str">
        <f t="shared" si="27"/>
        <v>5521</v>
      </c>
      <c r="D87" s="322" t="s">
        <v>80</v>
      </c>
      <c r="E87" s="323" t="s">
        <v>81</v>
      </c>
      <c r="F87" s="345">
        <v>0</v>
      </c>
      <c r="G87" s="324">
        <v>0</v>
      </c>
      <c r="H87" s="324">
        <v>0</v>
      </c>
      <c r="I87" s="324">
        <v>0</v>
      </c>
      <c r="J87" s="345"/>
      <c r="K87" s="324">
        <f t="shared" si="28"/>
        <v>0</v>
      </c>
      <c r="L87" s="325"/>
    </row>
    <row r="88" spans="1:12" x14ac:dyDescent="0.2">
      <c r="A88" s="315" t="str">
        <f t="shared" si="25"/>
        <v>SAKALA KESKUS - Kondase Keskus</v>
      </c>
      <c r="B88" s="321"/>
      <c r="C88" s="321"/>
      <c r="D88" s="329" t="s">
        <v>861</v>
      </c>
      <c r="E88" s="330" t="s">
        <v>83</v>
      </c>
      <c r="F88" s="337">
        <f t="shared" ref="F88:J88" si="30">SUM(F89:F91)</f>
        <v>0</v>
      </c>
      <c r="G88" s="337">
        <f t="shared" si="30"/>
        <v>0</v>
      </c>
      <c r="H88" s="337">
        <f t="shared" si="30"/>
        <v>0</v>
      </c>
      <c r="I88" s="337">
        <f t="shared" si="30"/>
        <v>0</v>
      </c>
      <c r="J88" s="337">
        <f t="shared" si="30"/>
        <v>0</v>
      </c>
      <c r="K88" s="337">
        <f t="shared" si="28"/>
        <v>0</v>
      </c>
      <c r="L88" s="332"/>
    </row>
    <row r="89" spans="1:12" x14ac:dyDescent="0.2">
      <c r="A89" s="315" t="str">
        <f t="shared" si="25"/>
        <v>SAKALA KESKUS - Kondase Keskus</v>
      </c>
      <c r="B89" s="321" t="str">
        <f t="shared" si="26"/>
        <v>55</v>
      </c>
      <c r="C89" s="321" t="str">
        <f t="shared" si="27"/>
        <v>5522</v>
      </c>
      <c r="D89" s="333" t="s">
        <v>84</v>
      </c>
      <c r="E89" s="334" t="s">
        <v>85</v>
      </c>
      <c r="F89" s="324">
        <v>0</v>
      </c>
      <c r="G89" s="324">
        <v>0</v>
      </c>
      <c r="H89" s="324">
        <v>0</v>
      </c>
      <c r="I89" s="324">
        <v>0</v>
      </c>
      <c r="J89" s="324"/>
      <c r="K89" s="324">
        <f t="shared" si="28"/>
        <v>0</v>
      </c>
      <c r="L89" s="335"/>
    </row>
    <row r="90" spans="1:12" x14ac:dyDescent="0.2">
      <c r="A90" s="315" t="str">
        <f t="shared" si="25"/>
        <v>SAKALA KESKUS - Kondase Keskus</v>
      </c>
      <c r="B90" s="321" t="str">
        <f t="shared" si="26"/>
        <v>55</v>
      </c>
      <c r="C90" s="321" t="str">
        <f t="shared" si="27"/>
        <v>5522</v>
      </c>
      <c r="D90" s="333" t="s">
        <v>86</v>
      </c>
      <c r="E90" s="334" t="s">
        <v>87</v>
      </c>
      <c r="F90" s="324">
        <v>0</v>
      </c>
      <c r="G90" s="324">
        <v>0</v>
      </c>
      <c r="H90" s="324">
        <v>0</v>
      </c>
      <c r="I90" s="324">
        <v>0</v>
      </c>
      <c r="J90" s="324"/>
      <c r="K90" s="324">
        <f t="shared" si="28"/>
        <v>0</v>
      </c>
      <c r="L90" s="335"/>
    </row>
    <row r="91" spans="1:12" x14ac:dyDescent="0.2">
      <c r="A91" s="315" t="str">
        <f t="shared" si="25"/>
        <v>SAKALA KESKUS - Kondase Keskus</v>
      </c>
      <c r="B91" s="321" t="str">
        <f t="shared" si="26"/>
        <v>55</v>
      </c>
      <c r="C91" s="321" t="str">
        <f t="shared" si="27"/>
        <v>5522</v>
      </c>
      <c r="D91" s="333" t="s">
        <v>88</v>
      </c>
      <c r="E91" s="334" t="s">
        <v>89</v>
      </c>
      <c r="F91" s="324">
        <v>0</v>
      </c>
      <c r="G91" s="324">
        <v>0</v>
      </c>
      <c r="H91" s="324">
        <v>0</v>
      </c>
      <c r="I91" s="324">
        <v>0</v>
      </c>
      <c r="J91" s="324"/>
      <c r="K91" s="324">
        <f t="shared" si="28"/>
        <v>0</v>
      </c>
      <c r="L91" s="335"/>
    </row>
    <row r="92" spans="1:12" x14ac:dyDescent="0.2">
      <c r="A92" s="315" t="str">
        <f t="shared" si="25"/>
        <v>SAKALA KESKUS - Kondase Keskus</v>
      </c>
      <c r="B92" s="321" t="str">
        <f t="shared" si="26"/>
        <v>55</v>
      </c>
      <c r="C92" s="321" t="str">
        <f t="shared" si="27"/>
        <v>5523</v>
      </c>
      <c r="D92" s="322" t="s">
        <v>90</v>
      </c>
      <c r="E92" s="323" t="s">
        <v>91</v>
      </c>
      <c r="F92" s="324">
        <v>0</v>
      </c>
      <c r="G92" s="324">
        <v>0</v>
      </c>
      <c r="H92" s="324">
        <v>0</v>
      </c>
      <c r="I92" s="324">
        <v>0</v>
      </c>
      <c r="J92" s="324"/>
      <c r="K92" s="324">
        <f t="shared" si="28"/>
        <v>0</v>
      </c>
      <c r="L92" s="325"/>
    </row>
    <row r="93" spans="1:12" x14ac:dyDescent="0.2">
      <c r="A93" s="315" t="str">
        <f t="shared" si="25"/>
        <v>SAKALA KESKUS - Kondase Keskus</v>
      </c>
      <c r="B93" s="321"/>
      <c r="C93" s="321"/>
      <c r="D93" s="329" t="s">
        <v>862</v>
      </c>
      <c r="E93" s="330" t="s">
        <v>93</v>
      </c>
      <c r="F93" s="337">
        <f>SUM(F94:F98)</f>
        <v>0</v>
      </c>
      <c r="G93" s="337">
        <f t="shared" ref="G93:I93" si="31">SUM(G94:G98)</f>
        <v>0</v>
      </c>
      <c r="H93" s="337">
        <f t="shared" si="31"/>
        <v>0</v>
      </c>
      <c r="I93" s="337">
        <f t="shared" si="31"/>
        <v>0</v>
      </c>
      <c r="J93" s="337">
        <f>SUM(J94:J98)</f>
        <v>0</v>
      </c>
      <c r="K93" s="337">
        <f t="shared" si="28"/>
        <v>0</v>
      </c>
      <c r="L93" s="332"/>
    </row>
    <row r="94" spans="1:12" x14ac:dyDescent="0.2">
      <c r="A94" s="315" t="str">
        <f t="shared" si="25"/>
        <v>SAKALA KESKUS - Kondase Keskus</v>
      </c>
      <c r="B94" s="321" t="str">
        <f t="shared" si="26"/>
        <v>55</v>
      </c>
      <c r="C94" s="321" t="str">
        <f t="shared" si="27"/>
        <v>5524</v>
      </c>
      <c r="D94" s="333" t="s">
        <v>94</v>
      </c>
      <c r="E94" s="334" t="s">
        <v>95</v>
      </c>
      <c r="F94" s="324">
        <v>0</v>
      </c>
      <c r="G94" s="324">
        <v>0</v>
      </c>
      <c r="H94" s="324">
        <v>0</v>
      </c>
      <c r="I94" s="324">
        <v>0</v>
      </c>
      <c r="J94" s="324"/>
      <c r="K94" s="324">
        <f t="shared" si="28"/>
        <v>0</v>
      </c>
      <c r="L94" s="335"/>
    </row>
    <row r="95" spans="1:12" x14ac:dyDescent="0.2">
      <c r="A95" s="315" t="str">
        <f t="shared" si="25"/>
        <v>SAKALA KESKUS - Kondase Keskus</v>
      </c>
      <c r="B95" s="321" t="str">
        <f t="shared" si="26"/>
        <v>55</v>
      </c>
      <c r="C95" s="321" t="str">
        <f t="shared" si="27"/>
        <v>5524</v>
      </c>
      <c r="D95" s="333" t="s">
        <v>96</v>
      </c>
      <c r="E95" s="334" t="s">
        <v>97</v>
      </c>
      <c r="F95" s="324">
        <v>0</v>
      </c>
      <c r="G95" s="324">
        <v>0</v>
      </c>
      <c r="H95" s="324">
        <v>0</v>
      </c>
      <c r="I95" s="324">
        <v>0</v>
      </c>
      <c r="J95" s="324"/>
      <c r="K95" s="324">
        <f t="shared" si="28"/>
        <v>0</v>
      </c>
      <c r="L95" s="335"/>
    </row>
    <row r="96" spans="1:12" x14ac:dyDescent="0.2">
      <c r="A96" s="315" t="str">
        <f t="shared" si="25"/>
        <v>SAKALA KESKUS - Kondase Keskus</v>
      </c>
      <c r="B96" s="321" t="str">
        <f t="shared" si="26"/>
        <v>55</v>
      </c>
      <c r="C96" s="321" t="str">
        <f t="shared" si="27"/>
        <v>5524</v>
      </c>
      <c r="D96" s="333" t="s">
        <v>98</v>
      </c>
      <c r="E96" s="334" t="s">
        <v>99</v>
      </c>
      <c r="F96" s="324">
        <v>0</v>
      </c>
      <c r="G96" s="324">
        <v>0</v>
      </c>
      <c r="H96" s="324">
        <v>0</v>
      </c>
      <c r="I96" s="324">
        <v>0</v>
      </c>
      <c r="J96" s="324"/>
      <c r="K96" s="324">
        <f t="shared" si="28"/>
        <v>0</v>
      </c>
      <c r="L96" s="335"/>
    </row>
    <row r="97" spans="1:12" x14ac:dyDescent="0.2">
      <c r="A97" s="315" t="str">
        <f t="shared" si="25"/>
        <v>SAKALA KESKUS - Kondase Keskus</v>
      </c>
      <c r="B97" s="321" t="str">
        <f t="shared" si="26"/>
        <v>55</v>
      </c>
      <c r="C97" s="321" t="str">
        <f t="shared" si="27"/>
        <v>5524</v>
      </c>
      <c r="D97" s="333" t="s">
        <v>100</v>
      </c>
      <c r="E97" s="334" t="s">
        <v>101</v>
      </c>
      <c r="F97" s="324">
        <v>0</v>
      </c>
      <c r="G97" s="324">
        <v>0</v>
      </c>
      <c r="H97" s="324">
        <v>0</v>
      </c>
      <c r="I97" s="324">
        <v>0</v>
      </c>
      <c r="J97" s="324"/>
      <c r="K97" s="324">
        <f t="shared" si="28"/>
        <v>0</v>
      </c>
      <c r="L97" s="335"/>
    </row>
    <row r="98" spans="1:12" x14ac:dyDescent="0.2">
      <c r="A98" s="315" t="str">
        <f t="shared" si="25"/>
        <v>SAKALA KESKUS - Kondase Keskus</v>
      </c>
      <c r="B98" s="321" t="str">
        <f t="shared" si="26"/>
        <v>55</v>
      </c>
      <c r="C98" s="321" t="str">
        <f t="shared" si="27"/>
        <v>5524</v>
      </c>
      <c r="D98" s="333" t="s">
        <v>102</v>
      </c>
      <c r="E98" s="334" t="s">
        <v>103</v>
      </c>
      <c r="F98" s="324">
        <v>0</v>
      </c>
      <c r="G98" s="324">
        <v>0</v>
      </c>
      <c r="H98" s="324">
        <v>0</v>
      </c>
      <c r="I98" s="324">
        <v>0</v>
      </c>
      <c r="J98" s="324"/>
      <c r="K98" s="324">
        <f t="shared" si="28"/>
        <v>0</v>
      </c>
      <c r="L98" s="335"/>
    </row>
    <row r="99" spans="1:12" x14ac:dyDescent="0.2">
      <c r="A99" s="315" t="str">
        <f t="shared" si="25"/>
        <v>SAKALA KESKUS - Kondase Keskus</v>
      </c>
      <c r="B99" s="321" t="str">
        <f t="shared" si="26"/>
        <v>55</v>
      </c>
      <c r="C99" s="321" t="str">
        <f t="shared" si="27"/>
        <v>5525</v>
      </c>
      <c r="D99" s="322" t="s">
        <v>104</v>
      </c>
      <c r="E99" s="323" t="s">
        <v>844</v>
      </c>
      <c r="F99" s="345">
        <v>3814.67</v>
      </c>
      <c r="G99" s="345">
        <v>3464.83</v>
      </c>
      <c r="H99" s="345">
        <v>4565</v>
      </c>
      <c r="I99" s="345">
        <v>3385.8449999999998</v>
      </c>
      <c r="J99" s="345"/>
      <c r="K99" s="345">
        <f t="shared" si="28"/>
        <v>3385.8449999999998</v>
      </c>
      <c r="L99" s="576"/>
    </row>
    <row r="100" spans="1:12" x14ac:dyDescent="0.2">
      <c r="A100" s="315"/>
      <c r="B100" s="321"/>
      <c r="C100" s="321"/>
      <c r="D100" s="329" t="s">
        <v>259</v>
      </c>
      <c r="E100" s="330" t="s">
        <v>1616</v>
      </c>
      <c r="F100" s="337">
        <f>SUM(F101:F102)</f>
        <v>0</v>
      </c>
      <c r="G100" s="337">
        <f t="shared" ref="G100:I100" si="32">SUM(G101:G102)</f>
        <v>0</v>
      </c>
      <c r="H100" s="337">
        <f t="shared" si="32"/>
        <v>0</v>
      </c>
      <c r="I100" s="337">
        <f t="shared" si="32"/>
        <v>0</v>
      </c>
      <c r="J100" s="337">
        <f>SUM(J101:J102)</f>
        <v>0</v>
      </c>
      <c r="K100" s="337">
        <f t="shared" ref="K100" si="33">SUM(K101:K102)</f>
        <v>0</v>
      </c>
      <c r="L100" s="576"/>
    </row>
    <row r="101" spans="1:12" x14ac:dyDescent="0.2">
      <c r="A101" s="315" t="str">
        <f t="shared" si="25"/>
        <v>SAKALA KESKUS - Kondase Keskus</v>
      </c>
      <c r="B101" s="321" t="str">
        <f t="shared" si="26"/>
        <v>55</v>
      </c>
      <c r="C101" s="321" t="str">
        <f t="shared" si="27"/>
        <v>5526</v>
      </c>
      <c r="D101" s="627" t="s">
        <v>106</v>
      </c>
      <c r="E101" s="336" t="s">
        <v>107</v>
      </c>
      <c r="F101" s="324">
        <v>0</v>
      </c>
      <c r="G101" s="324">
        <v>0</v>
      </c>
      <c r="H101" s="324">
        <v>0</v>
      </c>
      <c r="I101" s="324">
        <v>0</v>
      </c>
      <c r="J101" s="324"/>
      <c r="K101" s="324">
        <f t="shared" si="28"/>
        <v>0</v>
      </c>
      <c r="L101" s="576"/>
    </row>
    <row r="102" spans="1:12" x14ac:dyDescent="0.2">
      <c r="A102" s="315"/>
      <c r="B102" s="321"/>
      <c r="C102" s="321"/>
      <c r="D102" s="627" t="s">
        <v>1617</v>
      </c>
      <c r="E102" s="336" t="s">
        <v>1657</v>
      </c>
      <c r="F102" s="324">
        <v>0</v>
      </c>
      <c r="G102" s="324">
        <v>0</v>
      </c>
      <c r="H102" s="324">
        <v>0</v>
      </c>
      <c r="I102" s="324">
        <v>0</v>
      </c>
      <c r="J102" s="324"/>
      <c r="K102" s="324">
        <f t="shared" si="28"/>
        <v>0</v>
      </c>
      <c r="L102" s="576"/>
    </row>
    <row r="103" spans="1:12" x14ac:dyDescent="0.2">
      <c r="A103" s="315" t="str">
        <f t="shared" si="25"/>
        <v>SAKALA KESKUS - Kondase Keskus</v>
      </c>
      <c r="B103" s="321" t="str">
        <f t="shared" si="26"/>
        <v>55</v>
      </c>
      <c r="C103" s="321" t="str">
        <f t="shared" si="27"/>
        <v>5539</v>
      </c>
      <c r="D103" s="322" t="s">
        <v>108</v>
      </c>
      <c r="E103" s="323" t="s">
        <v>845</v>
      </c>
      <c r="F103" s="345">
        <v>0</v>
      </c>
      <c r="G103" s="345">
        <v>0</v>
      </c>
      <c r="H103" s="345">
        <v>0</v>
      </c>
      <c r="I103" s="345">
        <v>0</v>
      </c>
      <c r="J103" s="345"/>
      <c r="K103" s="345">
        <f t="shared" si="28"/>
        <v>0</v>
      </c>
      <c r="L103" s="576"/>
    </row>
    <row r="104" spans="1:12" x14ac:dyDescent="0.2">
      <c r="A104" s="315" t="str">
        <f t="shared" si="25"/>
        <v>SAKALA KESKUS - Kondase Keskus</v>
      </c>
      <c r="B104" s="321" t="str">
        <f t="shared" si="26"/>
        <v>55</v>
      </c>
      <c r="C104" s="321" t="str">
        <f t="shared" si="27"/>
        <v>5540</v>
      </c>
      <c r="D104" s="322" t="s">
        <v>110</v>
      </c>
      <c r="E104" s="323" t="s">
        <v>111</v>
      </c>
      <c r="F104" s="345">
        <v>0</v>
      </c>
      <c r="G104" s="345">
        <v>0</v>
      </c>
      <c r="H104" s="345">
        <v>0</v>
      </c>
      <c r="I104" s="345">
        <v>0</v>
      </c>
      <c r="J104" s="345"/>
      <c r="K104" s="345">
        <f t="shared" si="28"/>
        <v>0</v>
      </c>
      <c r="L104" s="576"/>
    </row>
    <row r="105" spans="1:12" ht="13.5" x14ac:dyDescent="0.25">
      <c r="A105" s="315" t="str">
        <f t="shared" si="25"/>
        <v>SAKALA KESKUS - Kondase Keskus</v>
      </c>
      <c r="B105" s="321"/>
      <c r="C105" s="321"/>
      <c r="D105" s="326" t="s">
        <v>189</v>
      </c>
      <c r="E105" s="327" t="s">
        <v>188</v>
      </c>
      <c r="F105" s="319">
        <f>F106+F107</f>
        <v>0</v>
      </c>
      <c r="G105" s="319">
        <f t="shared" ref="G105:I105" si="34">G106+G107</f>
        <v>0</v>
      </c>
      <c r="H105" s="319">
        <f t="shared" si="34"/>
        <v>0</v>
      </c>
      <c r="I105" s="319">
        <f t="shared" si="34"/>
        <v>0</v>
      </c>
      <c r="J105" s="319">
        <f>J106+J107</f>
        <v>0</v>
      </c>
      <c r="K105" s="337">
        <f t="shared" si="28"/>
        <v>0</v>
      </c>
      <c r="L105" s="577"/>
    </row>
    <row r="106" spans="1:12" x14ac:dyDescent="0.2">
      <c r="A106" s="315" t="str">
        <f t="shared" si="25"/>
        <v>SAKALA KESKUS - Kondase Keskus</v>
      </c>
      <c r="B106" s="321" t="str">
        <f t="shared" si="26"/>
        <v>60</v>
      </c>
      <c r="C106" s="321" t="str">
        <f t="shared" si="27"/>
        <v>6011</v>
      </c>
      <c r="D106" s="322" t="s">
        <v>112</v>
      </c>
      <c r="E106" s="323" t="s">
        <v>113</v>
      </c>
      <c r="F106" s="345">
        <v>0</v>
      </c>
      <c r="G106" s="324">
        <v>0</v>
      </c>
      <c r="H106" s="324">
        <v>0</v>
      </c>
      <c r="I106" s="324">
        <v>0</v>
      </c>
      <c r="J106" s="345"/>
      <c r="K106" s="324">
        <f t="shared" si="28"/>
        <v>0</v>
      </c>
      <c r="L106" s="576"/>
    </row>
    <row r="107" spans="1:12" x14ac:dyDescent="0.2">
      <c r="A107" s="315" t="str">
        <f t="shared" si="25"/>
        <v>SAKALA KESKUS - Kondase Keskus</v>
      </c>
      <c r="B107" s="321" t="str">
        <f t="shared" si="26"/>
        <v>65</v>
      </c>
      <c r="C107" s="321" t="str">
        <f t="shared" si="27"/>
        <v>6502</v>
      </c>
      <c r="D107" s="322" t="s">
        <v>114</v>
      </c>
      <c r="E107" s="323" t="s">
        <v>115</v>
      </c>
      <c r="F107" s="345">
        <v>0</v>
      </c>
      <c r="G107" s="324">
        <v>0</v>
      </c>
      <c r="H107" s="324">
        <v>0</v>
      </c>
      <c r="I107" s="324">
        <v>0</v>
      </c>
      <c r="J107" s="345"/>
      <c r="K107" s="324">
        <f t="shared" si="28"/>
        <v>0</v>
      </c>
      <c r="L107" s="576"/>
    </row>
    <row r="108" spans="1:12" ht="13.5" x14ac:dyDescent="0.25">
      <c r="A108" s="315" t="str">
        <f t="shared" si="25"/>
        <v>SAKALA KESKUS - Kondase Keskus</v>
      </c>
      <c r="B108" s="321"/>
      <c r="C108" s="321"/>
      <c r="D108" s="326" t="s">
        <v>181</v>
      </c>
      <c r="E108" s="346" t="s">
        <v>179</v>
      </c>
      <c r="F108" s="319">
        <f>F109+F110+F111</f>
        <v>0</v>
      </c>
      <c r="G108" s="319">
        <f t="shared" ref="G108:I108" si="35">G109+G110+G111</f>
        <v>0</v>
      </c>
      <c r="H108" s="319">
        <f t="shared" si="35"/>
        <v>0</v>
      </c>
      <c r="I108" s="319">
        <f t="shared" si="35"/>
        <v>0</v>
      </c>
      <c r="J108" s="319">
        <f>J109+J110+J111</f>
        <v>0</v>
      </c>
      <c r="K108" s="337">
        <f t="shared" si="28"/>
        <v>0</v>
      </c>
      <c r="L108" s="578"/>
    </row>
    <row r="109" spans="1:12" x14ac:dyDescent="0.2">
      <c r="A109" s="315" t="str">
        <f t="shared" si="25"/>
        <v>SAKALA KESKUS - Kondase Keskus</v>
      </c>
      <c r="B109" s="321" t="str">
        <f t="shared" si="26"/>
        <v>15</v>
      </c>
      <c r="C109" s="321" t="str">
        <f t="shared" si="27"/>
        <v>1551</v>
      </c>
      <c r="D109" s="322" t="s">
        <v>116</v>
      </c>
      <c r="E109" s="323" t="s">
        <v>117</v>
      </c>
      <c r="F109" s="324">
        <v>0</v>
      </c>
      <c r="G109" s="324">
        <v>0</v>
      </c>
      <c r="H109" s="324">
        <v>0</v>
      </c>
      <c r="I109" s="324">
        <v>0</v>
      </c>
      <c r="J109" s="324"/>
      <c r="K109" s="324">
        <f t="shared" si="28"/>
        <v>0</v>
      </c>
      <c r="L109" s="576"/>
    </row>
    <row r="110" spans="1:12" x14ac:dyDescent="0.2">
      <c r="A110" s="315" t="str">
        <f t="shared" si="25"/>
        <v>SAKALA KESKUS - Kondase Keskus</v>
      </c>
      <c r="B110" s="321" t="str">
        <f t="shared" si="26"/>
        <v>15</v>
      </c>
      <c r="C110" s="321" t="str">
        <f t="shared" si="27"/>
        <v>1554</v>
      </c>
      <c r="D110" s="322" t="s">
        <v>118</v>
      </c>
      <c r="E110" s="323" t="s">
        <v>119</v>
      </c>
      <c r="F110" s="324">
        <v>0</v>
      </c>
      <c r="G110" s="324">
        <v>0</v>
      </c>
      <c r="H110" s="324">
        <v>0</v>
      </c>
      <c r="I110" s="324">
        <v>0</v>
      </c>
      <c r="J110" s="324"/>
      <c r="K110" s="324">
        <f t="shared" si="28"/>
        <v>0</v>
      </c>
      <c r="L110" s="576"/>
    </row>
    <row r="111" spans="1:12" x14ac:dyDescent="0.2">
      <c r="A111" s="315" t="str">
        <f t="shared" si="25"/>
        <v>SAKALA KESKUS - Kondase Keskus</v>
      </c>
      <c r="B111" s="321" t="str">
        <f t="shared" si="26"/>
        <v>15</v>
      </c>
      <c r="C111" s="321" t="str">
        <f t="shared" si="27"/>
        <v>1555</v>
      </c>
      <c r="D111" s="322" t="s">
        <v>120</v>
      </c>
      <c r="E111" s="323" t="s">
        <v>125</v>
      </c>
      <c r="F111" s="324">
        <v>0</v>
      </c>
      <c r="G111" s="324">
        <v>0</v>
      </c>
      <c r="H111" s="324">
        <v>0</v>
      </c>
      <c r="I111" s="324">
        <v>0</v>
      </c>
      <c r="J111" s="324"/>
      <c r="K111" s="324">
        <f t="shared" si="28"/>
        <v>0</v>
      </c>
      <c r="L111" s="576"/>
    </row>
    <row r="112" spans="1:12" ht="13.5" x14ac:dyDescent="0.25">
      <c r="A112" s="315" t="str">
        <f t="shared" si="25"/>
        <v>SAKALA KESKUS - Kondase Keskus</v>
      </c>
      <c r="B112" s="321" t="str">
        <f t="shared" si="26"/>
        <v/>
      </c>
      <c r="C112" s="321" t="str">
        <f t="shared" si="27"/>
        <v/>
      </c>
      <c r="D112" s="347"/>
      <c r="E112" s="327" t="s">
        <v>182</v>
      </c>
      <c r="F112" s="319">
        <f>F113</f>
        <v>0</v>
      </c>
      <c r="G112" s="319">
        <f t="shared" ref="G112:I112" si="36">G113</f>
        <v>0</v>
      </c>
      <c r="H112" s="319">
        <f t="shared" si="36"/>
        <v>0</v>
      </c>
      <c r="I112" s="319">
        <f t="shared" si="36"/>
        <v>0</v>
      </c>
      <c r="J112" s="319">
        <f>J113</f>
        <v>0</v>
      </c>
      <c r="K112" s="337">
        <f t="shared" si="28"/>
        <v>0</v>
      </c>
      <c r="L112" s="577"/>
    </row>
    <row r="113" spans="1:12" x14ac:dyDescent="0.2">
      <c r="A113" s="315" t="str">
        <f t="shared" si="25"/>
        <v>SAKALA KESKUS - Kondase Keskus</v>
      </c>
      <c r="B113" s="321" t="str">
        <f t="shared" si="26"/>
        <v>20</v>
      </c>
      <c r="C113" s="321" t="str">
        <f t="shared" si="27"/>
        <v>2082</v>
      </c>
      <c r="D113" s="322" t="s">
        <v>988</v>
      </c>
      <c r="E113" s="323" t="s">
        <v>127</v>
      </c>
      <c r="F113" s="324">
        <v>0</v>
      </c>
      <c r="G113" s="324">
        <v>0</v>
      </c>
      <c r="H113" s="324">
        <v>0</v>
      </c>
      <c r="I113" s="324">
        <v>0</v>
      </c>
      <c r="J113" s="324"/>
      <c r="K113" s="324">
        <f t="shared" si="28"/>
        <v>0</v>
      </c>
      <c r="L113" s="576"/>
    </row>
    <row r="114" spans="1:12" x14ac:dyDescent="0.2">
      <c r="A114" s="315" t="str">
        <f t="shared" si="25"/>
        <v>SAKALA KESKUS - Kondase Keskus</v>
      </c>
      <c r="B114" s="321" t="str">
        <f t="shared" si="26"/>
        <v/>
      </c>
      <c r="C114" s="321" t="str">
        <f t="shared" si="27"/>
        <v/>
      </c>
      <c r="D114" s="348"/>
      <c r="E114" s="349" t="s">
        <v>128</v>
      </c>
      <c r="F114" s="350">
        <f>F4+F5+F6+F7+F8+F10+F17+F18+F19+F20+F21+F22+F26+F31+F41+F44+F48+F59+F65+F72+F79+F86+F87+F88+F92+F93+F99+F100+F103+F104+F106+F107+F108+F112</f>
        <v>49679.03</v>
      </c>
      <c r="G114" s="350">
        <f t="shared" ref="G114:I114" si="37">G4+G5+G6+G7+G8+G10+G17+G18+G19+G20+G21+G22+G26+G31+G41+G44+G48+G59+G65+G72+G79+G86+G87+G88+G92+G93+G99+G100+G103+G104+G106+G107+G108+G112</f>
        <v>56504.750000000007</v>
      </c>
      <c r="H114" s="350">
        <f t="shared" si="37"/>
        <v>59276.229999999996</v>
      </c>
      <c r="I114" s="350">
        <f t="shared" si="37"/>
        <v>55015.867149999991</v>
      </c>
      <c r="J114" s="350">
        <f>J4+J10+J17+J18+J19+J20+J21+J22+J26+J31+J41+J44+J48+J59+J65+J72+J79+J86+J87+J88+J92+J93+J99+J101+J103+J104+J106+J107+J110+J111+J112</f>
        <v>0</v>
      </c>
      <c r="K114" s="350">
        <f t="shared" ref="K114:K152" si="38">+I114+J114</f>
        <v>55015.867149999991</v>
      </c>
      <c r="L114" s="351"/>
    </row>
    <row r="115" spans="1:12" x14ac:dyDescent="0.2">
      <c r="A115" s="315" t="str">
        <f t="shared" si="25"/>
        <v>SAKALA KESKUS - Kondase Keskus</v>
      </c>
      <c r="B115" s="321" t="str">
        <f t="shared" si="26"/>
        <v/>
      </c>
      <c r="C115" s="321" t="str">
        <f t="shared" si="27"/>
        <v/>
      </c>
      <c r="D115" s="348"/>
      <c r="E115" s="349"/>
      <c r="F115" s="349"/>
      <c r="G115" s="349"/>
      <c r="H115" s="349"/>
      <c r="I115" s="349"/>
      <c r="J115" s="349"/>
      <c r="K115" s="349"/>
      <c r="L115" s="351"/>
    </row>
    <row r="116" spans="1:12" x14ac:dyDescent="0.2">
      <c r="A116" s="315" t="str">
        <f t="shared" si="25"/>
        <v>SAKALA KESKUS - Kondase Keskus</v>
      </c>
      <c r="B116" s="321" t="str">
        <f t="shared" si="26"/>
        <v/>
      </c>
      <c r="C116" s="321" t="str">
        <f t="shared" si="27"/>
        <v/>
      </c>
      <c r="D116" s="348"/>
      <c r="E116" s="349"/>
      <c r="F116" s="349"/>
      <c r="G116" s="349"/>
      <c r="H116" s="349"/>
      <c r="I116" s="349"/>
      <c r="J116" s="349"/>
      <c r="K116" s="349"/>
      <c r="L116" s="351"/>
    </row>
    <row r="117" spans="1:12" x14ac:dyDescent="0.2">
      <c r="A117" s="315" t="str">
        <f t="shared" si="25"/>
        <v>SAKALA KESKUS - Kondase Keskus</v>
      </c>
      <c r="B117" s="321" t="str">
        <f t="shared" si="26"/>
        <v/>
      </c>
      <c r="C117" s="321" t="str">
        <f t="shared" si="27"/>
        <v/>
      </c>
      <c r="D117" s="352"/>
      <c r="E117" s="330" t="s">
        <v>129</v>
      </c>
      <c r="F117" s="353">
        <f>F118+F144+F151</f>
        <v>5654.13</v>
      </c>
      <c r="G117" s="353">
        <f t="shared" ref="G117:I117" si="39">G118+G144+G151</f>
        <v>5773</v>
      </c>
      <c r="H117" s="353">
        <f t="shared" si="39"/>
        <v>4610</v>
      </c>
      <c r="I117" s="353">
        <f t="shared" si="39"/>
        <v>4610</v>
      </c>
      <c r="J117" s="353">
        <f>J118+J144+J151</f>
        <v>0</v>
      </c>
      <c r="K117" s="353">
        <f t="shared" si="38"/>
        <v>4610</v>
      </c>
      <c r="L117" s="332"/>
    </row>
    <row r="118" spans="1:12" x14ac:dyDescent="0.2">
      <c r="A118" s="315" t="str">
        <f t="shared" si="25"/>
        <v>SAKALA KESKUS - Kondase Keskus</v>
      </c>
      <c r="B118" s="321"/>
      <c r="C118" s="321"/>
      <c r="D118" s="352" t="s">
        <v>156</v>
      </c>
      <c r="E118" s="354" t="s">
        <v>130</v>
      </c>
      <c r="F118" s="355">
        <f>SUM(F119:F143)</f>
        <v>4329.13</v>
      </c>
      <c r="G118" s="355">
        <f t="shared" ref="G118:I118" si="40">SUM(G119:G143)</f>
        <v>5073</v>
      </c>
      <c r="H118" s="355">
        <f t="shared" si="40"/>
        <v>4610</v>
      </c>
      <c r="I118" s="355">
        <f t="shared" si="40"/>
        <v>4610</v>
      </c>
      <c r="J118" s="355">
        <f>SUM(J119:J143)</f>
        <v>0</v>
      </c>
      <c r="K118" s="355">
        <f t="shared" si="38"/>
        <v>4610</v>
      </c>
      <c r="L118" s="356"/>
    </row>
    <row r="119" spans="1:12" x14ac:dyDescent="0.2">
      <c r="A119" s="315" t="str">
        <f t="shared" si="25"/>
        <v>SAKALA KESKUS - Kondase Keskus</v>
      </c>
      <c r="B119" s="321" t="str">
        <f t="shared" si="26"/>
        <v>32</v>
      </c>
      <c r="C119" s="321" t="str">
        <f t="shared" si="27"/>
        <v>3220</v>
      </c>
      <c r="D119" s="333" t="s">
        <v>1589</v>
      </c>
      <c r="E119" s="334" t="s">
        <v>166</v>
      </c>
      <c r="F119" s="324">
        <v>0</v>
      </c>
      <c r="G119" s="324">
        <v>0</v>
      </c>
      <c r="H119" s="324">
        <v>0</v>
      </c>
      <c r="I119" s="324">
        <v>0</v>
      </c>
      <c r="J119" s="324"/>
      <c r="K119" s="324">
        <f t="shared" si="38"/>
        <v>0</v>
      </c>
      <c r="L119" s="335"/>
    </row>
    <row r="120" spans="1:12" x14ac:dyDescent="0.2">
      <c r="A120" s="315" t="str">
        <f t="shared" si="25"/>
        <v>SAKALA KESKUS - Kondase Keskus</v>
      </c>
      <c r="B120" s="321" t="str">
        <f t="shared" si="26"/>
        <v>32</v>
      </c>
      <c r="C120" s="321" t="str">
        <f t="shared" si="27"/>
        <v>3220</v>
      </c>
      <c r="D120" s="333" t="s">
        <v>1590</v>
      </c>
      <c r="E120" s="334" t="s">
        <v>838</v>
      </c>
      <c r="F120" s="324">
        <v>0</v>
      </c>
      <c r="G120" s="324">
        <v>0</v>
      </c>
      <c r="H120" s="324">
        <v>0</v>
      </c>
      <c r="I120" s="324">
        <v>0</v>
      </c>
      <c r="J120" s="324"/>
      <c r="K120" s="324">
        <f t="shared" si="38"/>
        <v>0</v>
      </c>
      <c r="L120" s="335"/>
    </row>
    <row r="121" spans="1:12" x14ac:dyDescent="0.2">
      <c r="A121" s="315" t="str">
        <f t="shared" si="25"/>
        <v>SAKALA KESKUS - Kondase Keskus</v>
      </c>
      <c r="B121" s="321" t="str">
        <f t="shared" si="26"/>
        <v>32</v>
      </c>
      <c r="C121" s="321" t="str">
        <f t="shared" si="27"/>
        <v>3220</v>
      </c>
      <c r="D121" s="333" t="s">
        <v>1591</v>
      </c>
      <c r="E121" s="334" t="s">
        <v>839</v>
      </c>
      <c r="F121" s="324">
        <v>0</v>
      </c>
      <c r="G121" s="324">
        <v>0</v>
      </c>
      <c r="H121" s="324">
        <v>0</v>
      </c>
      <c r="I121" s="324">
        <v>0</v>
      </c>
      <c r="J121" s="324"/>
      <c r="K121" s="324">
        <f t="shared" si="38"/>
        <v>0</v>
      </c>
      <c r="L121" s="335"/>
    </row>
    <row r="122" spans="1:12" x14ac:dyDescent="0.2">
      <c r="A122" s="315" t="str">
        <f t="shared" si="25"/>
        <v>SAKALA KESKUS - Kondase Keskus</v>
      </c>
      <c r="B122" s="321" t="str">
        <f t="shared" si="26"/>
        <v>32</v>
      </c>
      <c r="C122" s="321" t="str">
        <f t="shared" si="27"/>
        <v>3220</v>
      </c>
      <c r="D122" s="333" t="s">
        <v>1592</v>
      </c>
      <c r="E122" s="334" t="s">
        <v>840</v>
      </c>
      <c r="F122" s="324">
        <v>0</v>
      </c>
      <c r="G122" s="324">
        <v>0</v>
      </c>
      <c r="H122" s="324">
        <v>0</v>
      </c>
      <c r="I122" s="324">
        <v>0</v>
      </c>
      <c r="J122" s="324"/>
      <c r="K122" s="324">
        <f t="shared" si="38"/>
        <v>0</v>
      </c>
      <c r="L122" s="335"/>
    </row>
    <row r="123" spans="1:12" x14ac:dyDescent="0.2">
      <c r="A123" s="315" t="str">
        <f t="shared" si="25"/>
        <v>SAKALA KESKUS - Kondase Keskus</v>
      </c>
      <c r="B123" s="321" t="str">
        <f t="shared" si="26"/>
        <v>32</v>
      </c>
      <c r="C123" s="321" t="str">
        <f t="shared" si="27"/>
        <v>3220</v>
      </c>
      <c r="D123" s="333" t="s">
        <v>1593</v>
      </c>
      <c r="E123" s="334" t="s">
        <v>841</v>
      </c>
      <c r="F123" s="324">
        <v>0</v>
      </c>
      <c r="G123" s="324">
        <v>0</v>
      </c>
      <c r="H123" s="324">
        <v>0</v>
      </c>
      <c r="I123" s="324">
        <v>0</v>
      </c>
      <c r="J123" s="324"/>
      <c r="K123" s="324">
        <f t="shared" si="38"/>
        <v>0</v>
      </c>
      <c r="L123" s="335"/>
    </row>
    <row r="124" spans="1:12" x14ac:dyDescent="0.2">
      <c r="A124" s="315" t="str">
        <f t="shared" si="25"/>
        <v>SAKALA KESKUS - Kondase Keskus</v>
      </c>
      <c r="B124" s="321" t="str">
        <f t="shared" si="26"/>
        <v>32</v>
      </c>
      <c r="C124" s="321" t="str">
        <f t="shared" si="27"/>
        <v>3220</v>
      </c>
      <c r="D124" s="333" t="s">
        <v>1594</v>
      </c>
      <c r="E124" s="334" t="s">
        <v>842</v>
      </c>
      <c r="F124" s="324">
        <v>0</v>
      </c>
      <c r="G124" s="324">
        <v>0</v>
      </c>
      <c r="H124" s="324">
        <v>0</v>
      </c>
      <c r="I124" s="324">
        <v>0</v>
      </c>
      <c r="J124" s="324"/>
      <c r="K124" s="324">
        <f t="shared" si="38"/>
        <v>0</v>
      </c>
      <c r="L124" s="335"/>
    </row>
    <row r="125" spans="1:12" x14ac:dyDescent="0.2">
      <c r="A125" s="315" t="str">
        <f t="shared" si="25"/>
        <v>SAKALA KESKUS - Kondase Keskus</v>
      </c>
      <c r="B125" s="321" t="str">
        <f t="shared" si="26"/>
        <v>32</v>
      </c>
      <c r="C125" s="321" t="str">
        <f t="shared" si="27"/>
        <v>3220</v>
      </c>
      <c r="D125" s="333" t="s">
        <v>1595</v>
      </c>
      <c r="E125" s="334" t="s">
        <v>843</v>
      </c>
      <c r="F125" s="324">
        <v>0</v>
      </c>
      <c r="G125" s="324">
        <v>0</v>
      </c>
      <c r="H125" s="324">
        <v>0</v>
      </c>
      <c r="I125" s="324">
        <v>0</v>
      </c>
      <c r="J125" s="324"/>
      <c r="K125" s="324">
        <f t="shared" si="38"/>
        <v>0</v>
      </c>
      <c r="L125" s="335"/>
    </row>
    <row r="126" spans="1:12" x14ac:dyDescent="0.2">
      <c r="A126" s="315" t="str">
        <f t="shared" si="25"/>
        <v>SAKALA KESKUS - Kondase Keskus</v>
      </c>
      <c r="B126" s="321" t="str">
        <f t="shared" si="26"/>
        <v>32</v>
      </c>
      <c r="C126" s="321" t="str">
        <f t="shared" si="27"/>
        <v>3221</v>
      </c>
      <c r="D126" s="333" t="s">
        <v>1609</v>
      </c>
      <c r="E126" s="334" t="s">
        <v>969</v>
      </c>
      <c r="F126" s="324">
        <v>0</v>
      </c>
      <c r="G126" s="324">
        <v>0</v>
      </c>
      <c r="H126" s="324">
        <v>0</v>
      </c>
      <c r="I126" s="324">
        <v>0</v>
      </c>
      <c r="J126" s="324"/>
      <c r="K126" s="324">
        <f t="shared" si="38"/>
        <v>0</v>
      </c>
      <c r="L126" s="335"/>
    </row>
    <row r="127" spans="1:12" x14ac:dyDescent="0.2">
      <c r="A127" s="315" t="str">
        <f t="shared" si="25"/>
        <v>SAKALA KESKUS - Kondase Keskus</v>
      </c>
      <c r="B127" s="321" t="str">
        <f t="shared" si="26"/>
        <v>32</v>
      </c>
      <c r="C127" s="321" t="str">
        <f t="shared" si="27"/>
        <v>3221</v>
      </c>
      <c r="D127" s="333" t="s">
        <v>1610</v>
      </c>
      <c r="E127" s="334" t="s">
        <v>970</v>
      </c>
      <c r="F127" s="324">
        <v>0</v>
      </c>
      <c r="G127" s="324">
        <v>0</v>
      </c>
      <c r="H127" s="324">
        <v>0</v>
      </c>
      <c r="I127" s="324">
        <v>0</v>
      </c>
      <c r="J127" s="324"/>
      <c r="K127" s="324">
        <f t="shared" si="38"/>
        <v>0</v>
      </c>
      <c r="L127" s="335"/>
    </row>
    <row r="128" spans="1:12" x14ac:dyDescent="0.2">
      <c r="A128" s="315" t="str">
        <f t="shared" si="25"/>
        <v>SAKALA KESKUS - Kondase Keskus</v>
      </c>
      <c r="B128" s="321" t="str">
        <f t="shared" si="26"/>
        <v>32</v>
      </c>
      <c r="C128" s="321" t="str">
        <f t="shared" si="27"/>
        <v>3221</v>
      </c>
      <c r="D128" s="333" t="s">
        <v>1611</v>
      </c>
      <c r="E128" s="334" t="s">
        <v>971</v>
      </c>
      <c r="F128" s="324">
        <v>2884.45</v>
      </c>
      <c r="G128" s="324">
        <v>4164.5</v>
      </c>
      <c r="H128" s="324">
        <v>3200</v>
      </c>
      <c r="I128" s="324">
        <v>3200</v>
      </c>
      <c r="J128" s="324"/>
      <c r="K128" s="324">
        <f t="shared" si="38"/>
        <v>3200</v>
      </c>
      <c r="L128" s="335"/>
    </row>
    <row r="129" spans="1:12" x14ac:dyDescent="0.2">
      <c r="A129" s="315" t="str">
        <f t="shared" si="25"/>
        <v>SAKALA KESKUS - Kondase Keskus</v>
      </c>
      <c r="B129" s="321" t="str">
        <f t="shared" si="26"/>
        <v>32</v>
      </c>
      <c r="C129" s="321" t="str">
        <f t="shared" si="27"/>
        <v>3221</v>
      </c>
      <c r="D129" s="333" t="s">
        <v>1603</v>
      </c>
      <c r="E129" s="334" t="s">
        <v>972</v>
      </c>
      <c r="F129" s="324">
        <v>0</v>
      </c>
      <c r="G129" s="324">
        <v>32</v>
      </c>
      <c r="H129" s="324">
        <v>750</v>
      </c>
      <c r="I129" s="324">
        <v>750</v>
      </c>
      <c r="J129" s="324"/>
      <c r="K129" s="324">
        <f t="shared" si="38"/>
        <v>750</v>
      </c>
      <c r="L129" s="335"/>
    </row>
    <row r="130" spans="1:12" x14ac:dyDescent="0.2">
      <c r="A130" s="315" t="str">
        <f t="shared" si="25"/>
        <v>SAKALA KESKUS - Kondase Keskus</v>
      </c>
      <c r="B130" s="321" t="str">
        <f t="shared" si="26"/>
        <v>32</v>
      </c>
      <c r="C130" s="321" t="str">
        <f t="shared" si="27"/>
        <v>3221</v>
      </c>
      <c r="D130" s="333" t="s">
        <v>1612</v>
      </c>
      <c r="E130" s="334" t="s">
        <v>973</v>
      </c>
      <c r="F130" s="324">
        <v>0</v>
      </c>
      <c r="G130" s="324">
        <v>0</v>
      </c>
      <c r="H130" s="324">
        <v>0</v>
      </c>
      <c r="I130" s="324">
        <v>0</v>
      </c>
      <c r="J130" s="324"/>
      <c r="K130" s="324">
        <f t="shared" si="38"/>
        <v>0</v>
      </c>
      <c r="L130" s="335"/>
    </row>
    <row r="131" spans="1:12" x14ac:dyDescent="0.2">
      <c r="A131" s="315" t="str">
        <f t="shared" si="25"/>
        <v>SAKALA KESKUS - Kondase Keskus</v>
      </c>
      <c r="B131" s="321" t="str">
        <f t="shared" si="26"/>
        <v>32</v>
      </c>
      <c r="C131" s="321" t="str">
        <f t="shared" si="27"/>
        <v>3221</v>
      </c>
      <c r="D131" s="333" t="s">
        <v>1613</v>
      </c>
      <c r="E131" s="334" t="s">
        <v>974</v>
      </c>
      <c r="F131" s="324">
        <v>0</v>
      </c>
      <c r="G131" s="324">
        <v>0</v>
      </c>
      <c r="H131" s="324">
        <v>0</v>
      </c>
      <c r="I131" s="324">
        <v>0</v>
      </c>
      <c r="J131" s="324"/>
      <c r="K131" s="324">
        <f t="shared" si="38"/>
        <v>0</v>
      </c>
      <c r="L131" s="335"/>
    </row>
    <row r="132" spans="1:12" x14ac:dyDescent="0.2">
      <c r="A132" s="315" t="str">
        <f t="shared" si="25"/>
        <v>SAKALA KESKUS - Kondase Keskus</v>
      </c>
      <c r="B132" s="321" t="str">
        <f t="shared" si="26"/>
        <v>32</v>
      </c>
      <c r="C132" s="321" t="str">
        <f t="shared" si="27"/>
        <v>3221</v>
      </c>
      <c r="D132" s="333" t="s">
        <v>1614</v>
      </c>
      <c r="E132" s="334" t="s">
        <v>975</v>
      </c>
      <c r="F132" s="324">
        <v>1444.68</v>
      </c>
      <c r="G132" s="324">
        <v>377.64</v>
      </c>
      <c r="H132" s="324">
        <v>660</v>
      </c>
      <c r="I132" s="324">
        <v>660</v>
      </c>
      <c r="J132" s="324"/>
      <c r="K132" s="324">
        <f t="shared" si="38"/>
        <v>660</v>
      </c>
      <c r="L132" s="335"/>
    </row>
    <row r="133" spans="1:12" x14ac:dyDescent="0.2">
      <c r="A133" s="315" t="str">
        <f t="shared" si="25"/>
        <v>SAKALA KESKUS - Kondase Keskus</v>
      </c>
      <c r="B133" s="321" t="str">
        <f t="shared" si="26"/>
        <v>32</v>
      </c>
      <c r="C133" s="321" t="str">
        <f t="shared" si="27"/>
        <v>3221</v>
      </c>
      <c r="D133" s="333" t="s">
        <v>1630</v>
      </c>
      <c r="E133" s="334" t="s">
        <v>976</v>
      </c>
      <c r="F133" s="324">
        <v>0</v>
      </c>
      <c r="G133" s="324">
        <v>0</v>
      </c>
      <c r="H133" s="324">
        <v>0</v>
      </c>
      <c r="I133" s="324">
        <v>0</v>
      </c>
      <c r="J133" s="324"/>
      <c r="K133" s="324">
        <f t="shared" si="38"/>
        <v>0</v>
      </c>
      <c r="L133" s="335"/>
    </row>
    <row r="134" spans="1:12" x14ac:dyDescent="0.2">
      <c r="A134" s="315" t="str">
        <f t="shared" si="25"/>
        <v>SAKALA KESKUS - Kondase Keskus</v>
      </c>
      <c r="B134" s="321" t="str">
        <f t="shared" si="26"/>
        <v>32</v>
      </c>
      <c r="C134" s="321" t="str">
        <f t="shared" si="27"/>
        <v>3221</v>
      </c>
      <c r="D134" s="333" t="s">
        <v>1604</v>
      </c>
      <c r="E134" s="334" t="s">
        <v>977</v>
      </c>
      <c r="F134" s="324">
        <v>0</v>
      </c>
      <c r="G134" s="324">
        <v>498.86</v>
      </c>
      <c r="H134" s="324">
        <v>0</v>
      </c>
      <c r="I134" s="324">
        <v>0</v>
      </c>
      <c r="J134" s="324"/>
      <c r="K134" s="324">
        <f t="shared" si="38"/>
        <v>0</v>
      </c>
      <c r="L134" s="335"/>
    </row>
    <row r="135" spans="1:12" x14ac:dyDescent="0.2">
      <c r="A135" s="315" t="str">
        <f t="shared" si="25"/>
        <v>SAKALA KESKUS - Kondase Keskus</v>
      </c>
      <c r="B135" s="321" t="str">
        <f t="shared" si="26"/>
        <v>32</v>
      </c>
      <c r="C135" s="321" t="str">
        <f t="shared" si="27"/>
        <v>3222</v>
      </c>
      <c r="D135" s="333" t="s">
        <v>1618</v>
      </c>
      <c r="E135" s="334" t="s">
        <v>984</v>
      </c>
      <c r="F135" s="324">
        <v>0</v>
      </c>
      <c r="G135" s="324">
        <v>0</v>
      </c>
      <c r="H135" s="324">
        <v>0</v>
      </c>
      <c r="I135" s="324">
        <v>0</v>
      </c>
      <c r="J135" s="324"/>
      <c r="K135" s="324">
        <f t="shared" si="38"/>
        <v>0</v>
      </c>
      <c r="L135" s="335"/>
    </row>
    <row r="136" spans="1:12" x14ac:dyDescent="0.2">
      <c r="A136" s="315" t="str">
        <f t="shared" si="25"/>
        <v>SAKALA KESKUS - Kondase Keskus</v>
      </c>
      <c r="B136" s="321" t="str">
        <f t="shared" si="26"/>
        <v>32</v>
      </c>
      <c r="C136" s="321" t="str">
        <f t="shared" si="27"/>
        <v>3222</v>
      </c>
      <c r="D136" s="333" t="s">
        <v>1619</v>
      </c>
      <c r="E136" s="334" t="s">
        <v>985</v>
      </c>
      <c r="F136" s="324">
        <v>0</v>
      </c>
      <c r="G136" s="324">
        <v>0</v>
      </c>
      <c r="H136" s="324">
        <v>0</v>
      </c>
      <c r="I136" s="324">
        <v>0</v>
      </c>
      <c r="J136" s="324"/>
      <c r="K136" s="324">
        <f t="shared" si="38"/>
        <v>0</v>
      </c>
      <c r="L136" s="335"/>
    </row>
    <row r="137" spans="1:12" x14ac:dyDescent="0.2">
      <c r="A137" s="315" t="str">
        <f t="shared" si="25"/>
        <v>SAKALA KESKUS - Kondase Keskus</v>
      </c>
      <c r="B137" s="321" t="str">
        <f t="shared" si="26"/>
        <v>32</v>
      </c>
      <c r="C137" s="321" t="str">
        <f t="shared" si="27"/>
        <v>3222</v>
      </c>
      <c r="D137" s="333" t="s">
        <v>1615</v>
      </c>
      <c r="E137" s="334" t="s">
        <v>986</v>
      </c>
      <c r="F137" s="324">
        <v>0</v>
      </c>
      <c r="G137" s="324">
        <v>0</v>
      </c>
      <c r="H137" s="324">
        <v>0</v>
      </c>
      <c r="I137" s="324">
        <v>0</v>
      </c>
      <c r="J137" s="324"/>
      <c r="K137" s="324">
        <f t="shared" si="38"/>
        <v>0</v>
      </c>
      <c r="L137" s="335"/>
    </row>
    <row r="138" spans="1:12" x14ac:dyDescent="0.2">
      <c r="A138" s="315" t="str">
        <f t="shared" si="25"/>
        <v>SAKALA KESKUS - Kondase Keskus</v>
      </c>
      <c r="B138" s="321" t="str">
        <f t="shared" si="26"/>
        <v>32</v>
      </c>
      <c r="C138" s="321" t="str">
        <f t="shared" si="27"/>
        <v>3222</v>
      </c>
      <c r="D138" s="333" t="s">
        <v>1605</v>
      </c>
      <c r="E138" s="334" t="s">
        <v>986</v>
      </c>
      <c r="F138" s="324">
        <v>0</v>
      </c>
      <c r="G138" s="324">
        <v>0</v>
      </c>
      <c r="H138" s="324">
        <v>0</v>
      </c>
      <c r="I138" s="324">
        <v>0</v>
      </c>
      <c r="J138" s="324"/>
      <c r="K138" s="324">
        <f t="shared" si="38"/>
        <v>0</v>
      </c>
      <c r="L138" s="335"/>
    </row>
    <row r="139" spans="1:12" x14ac:dyDescent="0.2">
      <c r="A139" s="315" t="str">
        <f t="shared" si="25"/>
        <v>SAKALA KESKUS - Kondase Keskus</v>
      </c>
      <c r="B139" s="321" t="str">
        <f t="shared" si="26"/>
        <v>32</v>
      </c>
      <c r="C139" s="321" t="str">
        <f t="shared" si="27"/>
        <v>3222</v>
      </c>
      <c r="D139" s="333" t="s">
        <v>1620</v>
      </c>
      <c r="E139" s="334" t="s">
        <v>987</v>
      </c>
      <c r="F139" s="324">
        <v>0</v>
      </c>
      <c r="G139" s="324">
        <v>0</v>
      </c>
      <c r="H139" s="324">
        <v>0</v>
      </c>
      <c r="I139" s="324">
        <v>0</v>
      </c>
      <c r="J139" s="324"/>
      <c r="K139" s="324">
        <f t="shared" si="38"/>
        <v>0</v>
      </c>
      <c r="L139" s="335"/>
    </row>
    <row r="140" spans="1:12" x14ac:dyDescent="0.2">
      <c r="A140" s="315" t="str">
        <f t="shared" si="25"/>
        <v>SAKALA KESKUS - Kondase Keskus</v>
      </c>
      <c r="B140" s="321" t="str">
        <f t="shared" si="26"/>
        <v>32</v>
      </c>
      <c r="C140" s="321" t="str">
        <f t="shared" si="27"/>
        <v>3222</v>
      </c>
      <c r="D140" s="333" t="s">
        <v>1606</v>
      </c>
      <c r="E140" s="334" t="s">
        <v>982</v>
      </c>
      <c r="F140" s="324">
        <v>0</v>
      </c>
      <c r="G140" s="324">
        <v>0</v>
      </c>
      <c r="H140" s="324">
        <v>0</v>
      </c>
      <c r="I140" s="324">
        <v>0</v>
      </c>
      <c r="J140" s="324"/>
      <c r="K140" s="324">
        <f t="shared" si="38"/>
        <v>0</v>
      </c>
      <c r="L140" s="335"/>
    </row>
    <row r="141" spans="1:12" x14ac:dyDescent="0.2">
      <c r="A141" s="315" t="str">
        <f t="shared" si="25"/>
        <v>SAKALA KESKUS - Kondase Keskus</v>
      </c>
      <c r="B141" s="321" t="str">
        <f t="shared" si="26"/>
        <v>32</v>
      </c>
      <c r="C141" s="321" t="str">
        <f t="shared" si="27"/>
        <v>3224</v>
      </c>
      <c r="D141" s="333" t="s">
        <v>1626</v>
      </c>
      <c r="E141" s="579" t="s">
        <v>966</v>
      </c>
      <c r="F141" s="324">
        <v>0</v>
      </c>
      <c r="G141" s="324">
        <v>0</v>
      </c>
      <c r="H141" s="324">
        <v>0</v>
      </c>
      <c r="I141" s="324">
        <v>0</v>
      </c>
      <c r="J141" s="324"/>
      <c r="K141" s="324">
        <f t="shared" si="38"/>
        <v>0</v>
      </c>
      <c r="L141" s="335"/>
    </row>
    <row r="142" spans="1:12" x14ac:dyDescent="0.2">
      <c r="A142" s="315" t="str">
        <f t="shared" si="25"/>
        <v>SAKALA KESKUS - Kondase Keskus</v>
      </c>
      <c r="B142" s="321" t="str">
        <f t="shared" si="26"/>
        <v>32</v>
      </c>
      <c r="C142" s="321" t="str">
        <f t="shared" si="27"/>
        <v>3224</v>
      </c>
      <c r="D142" s="333" t="s">
        <v>1627</v>
      </c>
      <c r="E142" s="579" t="s">
        <v>967</v>
      </c>
      <c r="F142" s="324">
        <v>0</v>
      </c>
      <c r="G142" s="324">
        <v>0</v>
      </c>
      <c r="H142" s="324">
        <v>0</v>
      </c>
      <c r="I142" s="324">
        <v>0</v>
      </c>
      <c r="J142" s="324"/>
      <c r="K142" s="324">
        <f t="shared" si="38"/>
        <v>0</v>
      </c>
      <c r="L142" s="335"/>
    </row>
    <row r="143" spans="1:12" x14ac:dyDescent="0.2">
      <c r="A143" s="315" t="str">
        <f t="shared" si="25"/>
        <v>SAKALA KESKUS - Kondase Keskus</v>
      </c>
      <c r="B143" s="321" t="str">
        <f t="shared" si="26"/>
        <v>32</v>
      </c>
      <c r="C143" s="321" t="str">
        <f t="shared" si="27"/>
        <v>3224</v>
      </c>
      <c r="D143" s="333" t="s">
        <v>1628</v>
      </c>
      <c r="E143" s="579" t="s">
        <v>968</v>
      </c>
      <c r="F143" s="324">
        <v>0</v>
      </c>
      <c r="G143" s="324">
        <v>0</v>
      </c>
      <c r="H143" s="324">
        <v>0</v>
      </c>
      <c r="I143" s="324">
        <v>0</v>
      </c>
      <c r="J143" s="324"/>
      <c r="K143" s="324">
        <f t="shared" si="38"/>
        <v>0</v>
      </c>
      <c r="L143" s="335"/>
    </row>
    <row r="144" spans="1:12" x14ac:dyDescent="0.2">
      <c r="A144" s="315" t="str">
        <f t="shared" si="25"/>
        <v>SAKALA KESKUS - Kondase Keskus</v>
      </c>
      <c r="B144" s="321"/>
      <c r="C144" s="321"/>
      <c r="D144" s="352" t="s">
        <v>157</v>
      </c>
      <c r="E144" s="354" t="s">
        <v>133</v>
      </c>
      <c r="F144" s="355">
        <f>SUM(F145:F150)</f>
        <v>1325</v>
      </c>
      <c r="G144" s="355">
        <f t="shared" ref="G144:I144" si="41">SUM(G145:G150)</f>
        <v>700</v>
      </c>
      <c r="H144" s="355">
        <f t="shared" si="41"/>
        <v>0</v>
      </c>
      <c r="I144" s="355">
        <f t="shared" si="41"/>
        <v>0</v>
      </c>
      <c r="J144" s="355">
        <f>SUM(J145:J150)</f>
        <v>0</v>
      </c>
      <c r="K144" s="355">
        <f t="shared" si="38"/>
        <v>0</v>
      </c>
      <c r="L144" s="356"/>
    </row>
    <row r="145" spans="1:12" x14ac:dyDescent="0.2">
      <c r="A145" s="315" t="str">
        <f t="shared" si="25"/>
        <v>SAKALA KESKUS - Kondase Keskus</v>
      </c>
      <c r="B145" s="321" t="str">
        <f t="shared" si="26"/>
        <v>35</v>
      </c>
      <c r="C145" s="321" t="str">
        <f t="shared" si="27"/>
        <v>3500</v>
      </c>
      <c r="D145" s="333" t="s">
        <v>1596</v>
      </c>
      <c r="E145" s="334" t="s">
        <v>832</v>
      </c>
      <c r="F145" s="324">
        <v>0</v>
      </c>
      <c r="G145" s="324">
        <v>0</v>
      </c>
      <c r="H145" s="324">
        <v>0</v>
      </c>
      <c r="I145" s="324">
        <v>0</v>
      </c>
      <c r="J145" s="324"/>
      <c r="K145" s="324">
        <f t="shared" si="38"/>
        <v>0</v>
      </c>
      <c r="L145" s="335"/>
    </row>
    <row r="146" spans="1:12" x14ac:dyDescent="0.2">
      <c r="A146" s="315" t="str">
        <f t="shared" si="25"/>
        <v>SAKALA KESKUS - Kondase Keskus</v>
      </c>
      <c r="B146" s="321" t="str">
        <f t="shared" si="26"/>
        <v>35</v>
      </c>
      <c r="C146" s="321" t="str">
        <f t="shared" si="27"/>
        <v>3500</v>
      </c>
      <c r="D146" s="333" t="s">
        <v>1631</v>
      </c>
      <c r="E146" s="334" t="s">
        <v>833</v>
      </c>
      <c r="F146" s="324">
        <v>0</v>
      </c>
      <c r="G146" s="324">
        <v>0</v>
      </c>
      <c r="H146" s="324">
        <v>0</v>
      </c>
      <c r="I146" s="324">
        <v>0</v>
      </c>
      <c r="J146" s="324"/>
      <c r="K146" s="324">
        <f t="shared" si="38"/>
        <v>0</v>
      </c>
      <c r="L146" s="335"/>
    </row>
    <row r="147" spans="1:12" x14ac:dyDescent="0.2">
      <c r="A147" s="315" t="str">
        <f t="shared" si="25"/>
        <v>SAKALA KESKUS - Kondase Keskus</v>
      </c>
      <c r="B147" s="321" t="str">
        <f t="shared" si="26"/>
        <v>35</v>
      </c>
      <c r="C147" s="321" t="str">
        <f t="shared" si="27"/>
        <v>3500</v>
      </c>
      <c r="D147" s="333" t="s">
        <v>1597</v>
      </c>
      <c r="E147" s="334" t="s">
        <v>834</v>
      </c>
      <c r="F147" s="324">
        <v>1325</v>
      </c>
      <c r="G147" s="324">
        <v>700</v>
      </c>
      <c r="H147" s="324">
        <v>0</v>
      </c>
      <c r="I147" s="324">
        <v>0</v>
      </c>
      <c r="J147" s="324"/>
      <c r="K147" s="324">
        <f t="shared" si="38"/>
        <v>0</v>
      </c>
      <c r="L147" s="335"/>
    </row>
    <row r="148" spans="1:12" x14ac:dyDescent="0.2">
      <c r="A148" s="315" t="str">
        <f t="shared" si="25"/>
        <v>SAKALA KESKUS - Kondase Keskus</v>
      </c>
      <c r="B148" s="321" t="str">
        <f t="shared" si="26"/>
        <v>35</v>
      </c>
      <c r="C148" s="321" t="str">
        <f t="shared" si="27"/>
        <v>3500</v>
      </c>
      <c r="D148" s="333" t="s">
        <v>1598</v>
      </c>
      <c r="E148" s="334" t="s">
        <v>835</v>
      </c>
      <c r="F148" s="324">
        <v>0</v>
      </c>
      <c r="G148" s="324">
        <v>0</v>
      </c>
      <c r="H148" s="324">
        <v>0</v>
      </c>
      <c r="I148" s="324">
        <v>0</v>
      </c>
      <c r="J148" s="324"/>
      <c r="K148" s="324">
        <f t="shared" si="38"/>
        <v>0</v>
      </c>
      <c r="L148" s="335"/>
    </row>
    <row r="149" spans="1:12" x14ac:dyDescent="0.2">
      <c r="A149" s="315" t="str">
        <f t="shared" si="25"/>
        <v>SAKALA KESKUS - Kondase Keskus</v>
      </c>
      <c r="B149" s="321" t="str">
        <f t="shared" si="26"/>
        <v>35</v>
      </c>
      <c r="C149" s="321" t="str">
        <f t="shared" si="27"/>
        <v>3500</v>
      </c>
      <c r="D149" s="333" t="s">
        <v>1607</v>
      </c>
      <c r="E149" s="334" t="s">
        <v>836</v>
      </c>
      <c r="F149" s="324">
        <v>0</v>
      </c>
      <c r="G149" s="324">
        <v>0</v>
      </c>
      <c r="H149" s="324">
        <v>0</v>
      </c>
      <c r="I149" s="324">
        <v>0</v>
      </c>
      <c r="J149" s="324"/>
      <c r="K149" s="324">
        <f t="shared" si="38"/>
        <v>0</v>
      </c>
      <c r="L149" s="335"/>
    </row>
    <row r="150" spans="1:12" x14ac:dyDescent="0.2">
      <c r="A150" s="315" t="str">
        <f t="shared" si="25"/>
        <v>SAKALA KESKUS - Kondase Keskus</v>
      </c>
      <c r="B150" s="321" t="str">
        <f t="shared" si="26"/>
        <v>35</v>
      </c>
      <c r="C150" s="321" t="str">
        <f t="shared" si="27"/>
        <v>3500</v>
      </c>
      <c r="D150" s="333" t="s">
        <v>1599</v>
      </c>
      <c r="E150" s="334" t="s">
        <v>837</v>
      </c>
      <c r="F150" s="324">
        <v>0</v>
      </c>
      <c r="G150" s="324">
        <v>0</v>
      </c>
      <c r="H150" s="324">
        <v>0</v>
      </c>
      <c r="I150" s="324">
        <v>0</v>
      </c>
      <c r="J150" s="324"/>
      <c r="K150" s="324">
        <f t="shared" si="38"/>
        <v>0</v>
      </c>
      <c r="L150" s="335"/>
    </row>
    <row r="151" spans="1:12" x14ac:dyDescent="0.2">
      <c r="A151" s="315" t="str">
        <f t="shared" si="25"/>
        <v>SAKALA KESKUS - Kondase Keskus</v>
      </c>
      <c r="B151" s="321"/>
      <c r="C151" s="321"/>
      <c r="D151" s="352" t="s">
        <v>158</v>
      </c>
      <c r="E151" s="354" t="s">
        <v>151</v>
      </c>
      <c r="F151" s="355">
        <f>SUM(F152:F152)</f>
        <v>0</v>
      </c>
      <c r="G151" s="355">
        <f t="shared" ref="G151:I151" si="42">SUM(G152:G152)</f>
        <v>0</v>
      </c>
      <c r="H151" s="355">
        <f t="shared" si="42"/>
        <v>0</v>
      </c>
      <c r="I151" s="355">
        <f t="shared" si="42"/>
        <v>0</v>
      </c>
      <c r="J151" s="355">
        <f>SUM(J152:J152)</f>
        <v>0</v>
      </c>
      <c r="K151" s="355">
        <f t="shared" si="38"/>
        <v>0</v>
      </c>
      <c r="L151" s="356"/>
    </row>
    <row r="152" spans="1:12" x14ac:dyDescent="0.2">
      <c r="A152" s="315" t="str">
        <f t="shared" si="25"/>
        <v>SAKALA KESKUS - Kondase Keskus</v>
      </c>
      <c r="B152" s="321" t="str">
        <f>LEFT(D152,2)</f>
        <v>38</v>
      </c>
      <c r="C152" s="321" t="str">
        <f>LEFT(D152,4)</f>
        <v>3888</v>
      </c>
      <c r="D152" s="333" t="s">
        <v>1600</v>
      </c>
      <c r="E152" s="334" t="s">
        <v>152</v>
      </c>
      <c r="F152" s="324">
        <v>0</v>
      </c>
      <c r="G152" s="324">
        <v>0</v>
      </c>
      <c r="H152" s="324">
        <v>0</v>
      </c>
      <c r="I152" s="324">
        <v>0</v>
      </c>
      <c r="J152" s="324"/>
      <c r="K152" s="324">
        <f t="shared" si="38"/>
        <v>0</v>
      </c>
      <c r="L152" s="335"/>
    </row>
    <row r="158" spans="1:12" x14ac:dyDescent="0.2">
      <c r="E158" s="305"/>
      <c r="F158" s="305"/>
      <c r="G158" s="305"/>
      <c r="H158" s="305"/>
      <c r="I158" s="305"/>
      <c r="J158" s="305"/>
      <c r="K158" s="305"/>
      <c r="L158" s="310"/>
    </row>
    <row r="166" spans="5:12" x14ac:dyDescent="0.2">
      <c r="E166" s="306"/>
      <c r="F166" s="306"/>
      <c r="G166" s="306"/>
      <c r="H166" s="306"/>
      <c r="I166" s="306"/>
      <c r="J166" s="306"/>
      <c r="K166" s="306"/>
      <c r="L166" s="309"/>
    </row>
    <row r="171" spans="5:12" x14ac:dyDescent="0.2">
      <c r="E171" s="306"/>
      <c r="F171" s="306"/>
      <c r="G171" s="306"/>
      <c r="H171" s="306"/>
      <c r="I171" s="306"/>
      <c r="J171" s="306"/>
      <c r="K171" s="306"/>
      <c r="L171" s="309"/>
    </row>
    <row r="176" spans="5:12" x14ac:dyDescent="0.2">
      <c r="E176" s="304"/>
      <c r="F176" s="304"/>
      <c r="G176" s="304"/>
      <c r="H176" s="304"/>
      <c r="I176" s="304"/>
      <c r="J176" s="304"/>
      <c r="K176" s="304"/>
      <c r="L176" s="309"/>
    </row>
  </sheetData>
  <printOptions gridLines="1"/>
  <pageMargins left="0.39370078740157483" right="0" top="0" bottom="0" header="0" footer="0"/>
  <pageSetup paperSize="9" scale="59" orientation="portrait" r:id="rId1"/>
  <headerFooter alignWithMargins="0">
    <oddFooter>&amp;A</oddFooter>
  </headerFooter>
  <rowBreaks count="1" manualBreakCount="1">
    <brk id="116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176"/>
  <sheetViews>
    <sheetView zoomScaleNormal="100" workbookViewId="0">
      <pane ySplit="2" topLeftCell="A3" activePane="bottomLeft" state="frozen"/>
      <selection activeCell="E70" sqref="E70"/>
      <selection pane="bottomLeft" activeCell="L3" sqref="L3"/>
    </sheetView>
  </sheetViews>
  <sheetFormatPr defaultRowHeight="12.75" x14ac:dyDescent="0.2"/>
  <cols>
    <col min="1" max="1" width="19.85546875" style="298" hidden="1" customWidth="1"/>
    <col min="2" max="2" width="3.28515625" style="298" hidden="1" customWidth="1"/>
    <col min="3" max="3" width="5" style="298" hidden="1" customWidth="1"/>
    <col min="4" max="4" width="10.28515625" style="299" customWidth="1"/>
    <col min="5" max="5" width="45.42578125" style="301" customWidth="1"/>
    <col min="6" max="9" width="10.85546875" style="301" customWidth="1"/>
    <col min="10" max="10" width="12.28515625" style="301" customWidth="1"/>
    <col min="11" max="11" width="10.85546875" style="301" customWidth="1"/>
    <col min="12" max="12" width="43" style="308" customWidth="1"/>
    <col min="13" max="16384" width="9.140625" style="298"/>
  </cols>
  <sheetData>
    <row r="1" spans="1:12" x14ac:dyDescent="0.2">
      <c r="E1" s="300" t="s">
        <v>962</v>
      </c>
      <c r="F1" s="298" t="s">
        <v>1632</v>
      </c>
      <c r="G1" s="300"/>
      <c r="H1" s="300"/>
      <c r="I1" s="300"/>
      <c r="J1" s="300"/>
      <c r="K1" s="300"/>
      <c r="L1" s="307"/>
    </row>
    <row r="2" spans="1:12" ht="54.75" x14ac:dyDescent="0.2">
      <c r="A2" s="358" t="s">
        <v>826</v>
      </c>
      <c r="B2" s="311" t="s">
        <v>827</v>
      </c>
      <c r="C2" s="311" t="s">
        <v>831</v>
      </c>
      <c r="D2" s="357" t="s">
        <v>830</v>
      </c>
      <c r="E2" s="312" t="s">
        <v>828</v>
      </c>
      <c r="F2" s="313" t="s">
        <v>848</v>
      </c>
      <c r="G2" s="313" t="s">
        <v>1553</v>
      </c>
      <c r="H2" s="313" t="s">
        <v>1634</v>
      </c>
      <c r="I2" s="313" t="s">
        <v>1633</v>
      </c>
      <c r="J2" s="656" t="s">
        <v>863</v>
      </c>
      <c r="K2" s="313" t="s">
        <v>1554</v>
      </c>
      <c r="L2" s="657" t="s">
        <v>849</v>
      </c>
    </row>
    <row r="3" spans="1:12" ht="13.5" x14ac:dyDescent="0.25">
      <c r="A3" s="315" t="str">
        <f t="shared" ref="A3:A75" si="0">+$E$1</f>
        <v>Viljandi Nukuteater</v>
      </c>
      <c r="B3" s="311"/>
      <c r="C3" s="311"/>
      <c r="D3" s="316" t="s">
        <v>187</v>
      </c>
      <c r="E3" s="317" t="s">
        <v>180</v>
      </c>
      <c r="F3" s="318">
        <f>SUM(F4:F8)</f>
        <v>0</v>
      </c>
      <c r="G3" s="318">
        <f t="shared" ref="G3:I3" si="1">SUM(G4:G8)</f>
        <v>0</v>
      </c>
      <c r="H3" s="318">
        <f t="shared" si="1"/>
        <v>0</v>
      </c>
      <c r="I3" s="318">
        <f t="shared" si="1"/>
        <v>0</v>
      </c>
      <c r="J3" s="319">
        <f t="shared" ref="J3" si="2">SUM(J4:J8)</f>
        <v>0</v>
      </c>
      <c r="K3" s="319">
        <f>SUM(K4:K8)</f>
        <v>0</v>
      </c>
      <c r="L3" s="320"/>
    </row>
    <row r="4" spans="1:12" x14ac:dyDescent="0.2">
      <c r="A4" s="315" t="str">
        <f t="shared" si="0"/>
        <v>Viljandi Nukuteater</v>
      </c>
      <c r="B4" s="321" t="str">
        <f>LEFT(D4,2)</f>
        <v>41</v>
      </c>
      <c r="C4" s="321" t="str">
        <f>LEFT(D4,4)</f>
        <v>4134</v>
      </c>
      <c r="D4" s="322" t="s">
        <v>1601</v>
      </c>
      <c r="E4" s="323" t="s">
        <v>178</v>
      </c>
      <c r="F4" s="324">
        <v>0</v>
      </c>
      <c r="G4" s="324">
        <v>0</v>
      </c>
      <c r="H4" s="324">
        <v>0</v>
      </c>
      <c r="I4" s="324">
        <v>0</v>
      </c>
      <c r="J4" s="324"/>
      <c r="K4" s="324">
        <f t="shared" ref="K4:K7" si="3">+I4+J4</f>
        <v>0</v>
      </c>
      <c r="L4" s="325"/>
    </row>
    <row r="5" spans="1:12" x14ac:dyDescent="0.2">
      <c r="A5" s="315" t="str">
        <f t="shared" si="0"/>
        <v>Viljandi Nukuteater</v>
      </c>
      <c r="B5" s="321" t="str">
        <f>LEFT(D5,2)</f>
        <v>41</v>
      </c>
      <c r="C5" s="321" t="str">
        <f>LEFT(D5,4)</f>
        <v>4134</v>
      </c>
      <c r="D5" s="322" t="s">
        <v>1608</v>
      </c>
      <c r="E5" s="323" t="s">
        <v>1625</v>
      </c>
      <c r="F5" s="324">
        <v>0</v>
      </c>
      <c r="G5" s="324">
        <v>0</v>
      </c>
      <c r="H5" s="324">
        <v>0</v>
      </c>
      <c r="I5" s="324">
        <v>0</v>
      </c>
      <c r="J5" s="324"/>
      <c r="K5" s="324">
        <f t="shared" si="3"/>
        <v>0</v>
      </c>
      <c r="L5" s="325"/>
    </row>
    <row r="6" spans="1:12" x14ac:dyDescent="0.2">
      <c r="A6" s="315"/>
      <c r="B6" s="321"/>
      <c r="C6" s="321"/>
      <c r="D6" s="322" t="s">
        <v>1131</v>
      </c>
      <c r="E6" s="323" t="s">
        <v>1656</v>
      </c>
      <c r="F6" s="324">
        <v>0</v>
      </c>
      <c r="G6" s="324">
        <v>0</v>
      </c>
      <c r="H6" s="324">
        <v>0</v>
      </c>
      <c r="I6" s="324">
        <v>0</v>
      </c>
      <c r="J6" s="324"/>
      <c r="K6" s="324">
        <f t="shared" si="3"/>
        <v>0</v>
      </c>
      <c r="L6" s="325"/>
    </row>
    <row r="7" spans="1:12" x14ac:dyDescent="0.2">
      <c r="A7" s="315" t="str">
        <f t="shared" si="0"/>
        <v>Viljandi Nukuteater</v>
      </c>
      <c r="B7" s="321" t="str">
        <f t="shared" ref="B7:B76" si="4">LEFT(D7,2)</f>
        <v>45</v>
      </c>
      <c r="C7" s="321" t="str">
        <f t="shared" ref="C7:C76" si="5">LEFT(D7,4)</f>
        <v>4500</v>
      </c>
      <c r="D7" s="322" t="s">
        <v>357</v>
      </c>
      <c r="E7" s="323" t="s">
        <v>358</v>
      </c>
      <c r="F7" s="324">
        <v>0</v>
      </c>
      <c r="G7" s="324">
        <v>0</v>
      </c>
      <c r="H7" s="324">
        <v>0</v>
      </c>
      <c r="I7" s="324">
        <v>0</v>
      </c>
      <c r="J7" s="324"/>
      <c r="K7" s="324">
        <f t="shared" si="3"/>
        <v>0</v>
      </c>
      <c r="L7" s="325"/>
    </row>
    <row r="8" spans="1:12" x14ac:dyDescent="0.2">
      <c r="A8" s="315"/>
      <c r="B8" s="321"/>
      <c r="C8" s="321"/>
      <c r="D8" s="322" t="s">
        <v>1072</v>
      </c>
      <c r="E8" s="323" t="s">
        <v>1651</v>
      </c>
      <c r="F8" s="324">
        <v>0</v>
      </c>
      <c r="G8" s="324">
        <v>0</v>
      </c>
      <c r="H8" s="324">
        <v>0</v>
      </c>
      <c r="I8" s="324">
        <v>0</v>
      </c>
      <c r="J8" s="324"/>
      <c r="K8" s="324">
        <f>+I7+J7</f>
        <v>0</v>
      </c>
      <c r="L8" s="325"/>
    </row>
    <row r="9" spans="1:12" ht="13.5" x14ac:dyDescent="0.25">
      <c r="A9" s="315" t="str">
        <f t="shared" si="0"/>
        <v>Viljandi Nukuteater</v>
      </c>
      <c r="B9" s="321"/>
      <c r="C9" s="321"/>
      <c r="D9" s="326" t="s">
        <v>184</v>
      </c>
      <c r="E9" s="327" t="s">
        <v>183</v>
      </c>
      <c r="F9" s="319">
        <f t="shared" ref="F9:K9" si="6">F10+F17+F18+F19+F20+F21+F22+F26</f>
        <v>32119.89</v>
      </c>
      <c r="G9" s="319">
        <f t="shared" si="6"/>
        <v>35063.740000000005</v>
      </c>
      <c r="H9" s="319">
        <f t="shared" si="6"/>
        <v>39958.799999999996</v>
      </c>
      <c r="I9" s="319">
        <f t="shared" si="6"/>
        <v>39958.799999999996</v>
      </c>
      <c r="J9" s="319">
        <f t="shared" si="6"/>
        <v>0</v>
      </c>
      <c r="K9" s="319">
        <f t="shared" si="6"/>
        <v>39958.799999999996</v>
      </c>
      <c r="L9" s="328"/>
    </row>
    <row r="10" spans="1:12" ht="25.5" x14ac:dyDescent="0.2">
      <c r="A10" s="315" t="str">
        <f t="shared" si="0"/>
        <v>Viljandi Nukuteater</v>
      </c>
      <c r="B10" s="321"/>
      <c r="C10" s="321"/>
      <c r="D10" s="329" t="s">
        <v>850</v>
      </c>
      <c r="E10" s="330" t="s">
        <v>360</v>
      </c>
      <c r="F10" s="331">
        <f>SUM(F11:F16)</f>
        <v>17662.989999999998</v>
      </c>
      <c r="G10" s="331">
        <f t="shared" ref="G10:I10" si="7">SUM(G11:G16)</f>
        <v>18904.02</v>
      </c>
      <c r="H10" s="331">
        <f t="shared" si="7"/>
        <v>22820</v>
      </c>
      <c r="I10" s="331">
        <f t="shared" si="7"/>
        <v>22820</v>
      </c>
      <c r="J10" s="331">
        <f t="shared" ref="J10" si="8">SUM(J11:J14)</f>
        <v>0</v>
      </c>
      <c r="K10" s="331">
        <f>SUM(K11:K16)</f>
        <v>22820</v>
      </c>
      <c r="L10" s="640" t="s">
        <v>1555</v>
      </c>
    </row>
    <row r="11" spans="1:12" x14ac:dyDescent="0.2">
      <c r="A11" s="315" t="str">
        <f t="shared" si="0"/>
        <v>Viljandi Nukuteater</v>
      </c>
      <c r="B11" s="321" t="str">
        <f t="shared" si="4"/>
        <v>50</v>
      </c>
      <c r="C11" s="321" t="str">
        <f t="shared" si="5"/>
        <v>5002</v>
      </c>
      <c r="D11" s="333" t="s">
        <v>361</v>
      </c>
      <c r="E11" s="334" t="s">
        <v>847</v>
      </c>
      <c r="F11" s="324">
        <v>0</v>
      </c>
      <c r="G11" s="324">
        <v>0</v>
      </c>
      <c r="H11" s="324">
        <v>0</v>
      </c>
      <c r="I11" s="324">
        <v>0</v>
      </c>
      <c r="J11" s="324"/>
      <c r="K11" s="324">
        <f>SUM(I11:J11)</f>
        <v>0</v>
      </c>
      <c r="L11" s="335"/>
    </row>
    <row r="12" spans="1:12" x14ac:dyDescent="0.2">
      <c r="A12" s="315" t="str">
        <f t="shared" si="0"/>
        <v>Viljandi Nukuteater</v>
      </c>
      <c r="B12" s="321" t="str">
        <f t="shared" si="4"/>
        <v>50</v>
      </c>
      <c r="C12" s="321" t="str">
        <f t="shared" si="5"/>
        <v>5002</v>
      </c>
      <c r="D12" s="333" t="s">
        <v>363</v>
      </c>
      <c r="E12" s="334" t="s">
        <v>194</v>
      </c>
      <c r="F12" s="324">
        <v>17662.989999999998</v>
      </c>
      <c r="G12" s="324">
        <v>18904.02</v>
      </c>
      <c r="H12" s="324">
        <v>22820</v>
      </c>
      <c r="I12" s="324">
        <v>22820</v>
      </c>
      <c r="J12" s="324"/>
      <c r="K12" s="324">
        <f t="shared" ref="K12:K76" si="9">SUM(I12:J12)</f>
        <v>22820</v>
      </c>
      <c r="L12" s="335"/>
    </row>
    <row r="13" spans="1:12" x14ac:dyDescent="0.2">
      <c r="A13" s="315" t="str">
        <f t="shared" si="0"/>
        <v>Viljandi Nukuteater</v>
      </c>
      <c r="B13" s="321" t="str">
        <f t="shared" si="4"/>
        <v>50</v>
      </c>
      <c r="C13" s="321" t="str">
        <f t="shared" si="5"/>
        <v>5002</v>
      </c>
      <c r="D13" s="333" t="s">
        <v>365</v>
      </c>
      <c r="E13" s="334" t="s">
        <v>328</v>
      </c>
      <c r="F13" s="324">
        <v>0</v>
      </c>
      <c r="G13" s="324">
        <v>0</v>
      </c>
      <c r="H13" s="324">
        <v>0</v>
      </c>
      <c r="I13" s="324">
        <v>0</v>
      </c>
      <c r="J13" s="324"/>
      <c r="K13" s="324">
        <f t="shared" si="9"/>
        <v>0</v>
      </c>
      <c r="L13" s="335"/>
    </row>
    <row r="14" spans="1:12" x14ac:dyDescent="0.2">
      <c r="A14" s="315" t="str">
        <f t="shared" si="0"/>
        <v>Viljandi Nukuteater</v>
      </c>
      <c r="B14" s="321" t="str">
        <f t="shared" si="4"/>
        <v>50</v>
      </c>
      <c r="C14" s="321" t="str">
        <f t="shared" si="5"/>
        <v>5002</v>
      </c>
      <c r="D14" s="333" t="s">
        <v>367</v>
      </c>
      <c r="E14" s="336" t="s">
        <v>368</v>
      </c>
      <c r="F14" s="324">
        <v>0</v>
      </c>
      <c r="G14" s="324">
        <v>0</v>
      </c>
      <c r="H14" s="324">
        <v>0</v>
      </c>
      <c r="I14" s="324">
        <v>0</v>
      </c>
      <c r="J14" s="324"/>
      <c r="K14" s="324">
        <f t="shared" si="9"/>
        <v>0</v>
      </c>
      <c r="L14" s="325"/>
    </row>
    <row r="15" spans="1:12" x14ac:dyDescent="0.2">
      <c r="A15" s="315"/>
      <c r="B15" s="321"/>
      <c r="C15" s="321"/>
      <c r="D15" s="333" t="s">
        <v>1602</v>
      </c>
      <c r="E15" s="336" t="s">
        <v>1652</v>
      </c>
      <c r="F15" s="324">
        <v>0</v>
      </c>
      <c r="G15" s="324">
        <v>0</v>
      </c>
      <c r="H15" s="324">
        <v>0</v>
      </c>
      <c r="I15" s="324">
        <v>0</v>
      </c>
      <c r="J15" s="324"/>
      <c r="K15" s="324">
        <f t="shared" si="9"/>
        <v>0</v>
      </c>
      <c r="L15" s="325"/>
    </row>
    <row r="16" spans="1:12" x14ac:dyDescent="0.2">
      <c r="A16" s="315"/>
      <c r="B16" s="321"/>
      <c r="C16" s="321"/>
      <c r="D16" s="333" t="s">
        <v>1621</v>
      </c>
      <c r="E16" s="336" t="s">
        <v>1653</v>
      </c>
      <c r="F16" s="324">
        <v>0</v>
      </c>
      <c r="G16" s="324">
        <v>0</v>
      </c>
      <c r="H16" s="324">
        <v>0</v>
      </c>
      <c r="I16" s="324">
        <v>0</v>
      </c>
      <c r="J16" s="324"/>
      <c r="K16" s="324">
        <f t="shared" si="9"/>
        <v>0</v>
      </c>
      <c r="L16" s="325"/>
    </row>
    <row r="17" spans="1:12" x14ac:dyDescent="0.2">
      <c r="A17" s="315" t="str">
        <f t="shared" si="0"/>
        <v>Viljandi Nukuteater</v>
      </c>
      <c r="B17" s="321" t="str">
        <f t="shared" si="4"/>
        <v>50</v>
      </c>
      <c r="C17" s="321" t="str">
        <f t="shared" si="5"/>
        <v>5005</v>
      </c>
      <c r="D17" s="322" t="s">
        <v>369</v>
      </c>
      <c r="E17" s="323" t="s">
        <v>370</v>
      </c>
      <c r="F17" s="324">
        <v>6680.84</v>
      </c>
      <c r="G17" s="324">
        <v>6979.77</v>
      </c>
      <c r="H17" s="324">
        <v>7000</v>
      </c>
      <c r="I17" s="324">
        <v>7000</v>
      </c>
      <c r="J17" s="324"/>
      <c r="K17" s="324">
        <f t="shared" si="9"/>
        <v>7000</v>
      </c>
      <c r="L17" s="325"/>
    </row>
    <row r="18" spans="1:12" x14ac:dyDescent="0.2">
      <c r="A18" s="315" t="str">
        <f t="shared" si="0"/>
        <v>Viljandi Nukuteater</v>
      </c>
      <c r="B18" s="321" t="str">
        <f t="shared" si="4"/>
        <v>50</v>
      </c>
      <c r="C18" s="321" t="str">
        <f t="shared" si="5"/>
        <v>5051</v>
      </c>
      <c r="D18" s="322" t="s">
        <v>371</v>
      </c>
      <c r="E18" s="323" t="s">
        <v>202</v>
      </c>
      <c r="F18" s="324">
        <v>0</v>
      </c>
      <c r="G18" s="324">
        <v>0</v>
      </c>
      <c r="H18" s="324">
        <v>0</v>
      </c>
      <c r="I18" s="324">
        <v>0</v>
      </c>
      <c r="J18" s="324"/>
      <c r="K18" s="324">
        <f t="shared" si="9"/>
        <v>0</v>
      </c>
      <c r="L18" s="325"/>
    </row>
    <row r="19" spans="1:12" x14ac:dyDescent="0.2">
      <c r="A19" s="315" t="str">
        <f t="shared" si="0"/>
        <v>Viljandi Nukuteater</v>
      </c>
      <c r="B19" s="321" t="str">
        <f t="shared" si="4"/>
        <v>50</v>
      </c>
      <c r="C19" s="321" t="str">
        <f t="shared" si="5"/>
        <v>5053</v>
      </c>
      <c r="D19" s="322" t="s">
        <v>372</v>
      </c>
      <c r="E19" s="323" t="s">
        <v>373</v>
      </c>
      <c r="F19" s="324">
        <v>0</v>
      </c>
      <c r="G19" s="324">
        <v>0</v>
      </c>
      <c r="H19" s="324">
        <v>0</v>
      </c>
      <c r="I19" s="324">
        <v>0</v>
      </c>
      <c r="J19" s="324"/>
      <c r="K19" s="324">
        <f t="shared" si="9"/>
        <v>0</v>
      </c>
      <c r="L19" s="325"/>
    </row>
    <row r="20" spans="1:12" x14ac:dyDescent="0.2">
      <c r="A20" s="315" t="str">
        <f t="shared" si="0"/>
        <v>Viljandi Nukuteater</v>
      </c>
      <c r="B20" s="321" t="str">
        <f t="shared" si="4"/>
        <v>50</v>
      </c>
      <c r="C20" s="321" t="str">
        <f t="shared" si="5"/>
        <v>5061</v>
      </c>
      <c r="D20" s="322" t="s">
        <v>374</v>
      </c>
      <c r="E20" s="323" t="s">
        <v>375</v>
      </c>
      <c r="F20" s="324">
        <v>0</v>
      </c>
      <c r="G20" s="324">
        <v>0</v>
      </c>
      <c r="H20" s="324">
        <v>0</v>
      </c>
      <c r="I20" s="324">
        <v>0</v>
      </c>
      <c r="J20" s="324"/>
      <c r="K20" s="324">
        <f t="shared" si="9"/>
        <v>0</v>
      </c>
      <c r="L20" s="325"/>
    </row>
    <row r="21" spans="1:12" x14ac:dyDescent="0.2">
      <c r="A21" s="315" t="str">
        <f t="shared" si="0"/>
        <v>Viljandi Nukuteater</v>
      </c>
      <c r="B21" s="321" t="str">
        <f t="shared" si="4"/>
        <v>50</v>
      </c>
      <c r="C21" s="321" t="str">
        <f t="shared" si="5"/>
        <v>5062</v>
      </c>
      <c r="D21" s="322" t="s">
        <v>376</v>
      </c>
      <c r="E21" s="323" t="s">
        <v>377</v>
      </c>
      <c r="F21" s="324">
        <v>0</v>
      </c>
      <c r="G21" s="324">
        <v>0</v>
      </c>
      <c r="H21" s="324">
        <v>0</v>
      </c>
      <c r="I21" s="324">
        <v>0</v>
      </c>
      <c r="J21" s="324"/>
      <c r="K21" s="324">
        <f t="shared" si="9"/>
        <v>0</v>
      </c>
      <c r="L21" s="325"/>
    </row>
    <row r="22" spans="1:12" x14ac:dyDescent="0.2">
      <c r="A22" s="315" t="str">
        <f t="shared" si="0"/>
        <v>Viljandi Nukuteater</v>
      </c>
      <c r="B22" s="321"/>
      <c r="C22" s="321"/>
      <c r="D22" s="329" t="s">
        <v>851</v>
      </c>
      <c r="E22" s="330" t="s">
        <v>379</v>
      </c>
      <c r="F22" s="337">
        <f>SUM(F23:F25)</f>
        <v>7459.56</v>
      </c>
      <c r="G22" s="337">
        <f t="shared" ref="G22:I22" si="10">SUM(G23:G25)</f>
        <v>8806.3700000000008</v>
      </c>
      <c r="H22" s="337">
        <f t="shared" si="10"/>
        <v>9840.6</v>
      </c>
      <c r="I22" s="337">
        <f t="shared" si="10"/>
        <v>9840.6</v>
      </c>
      <c r="J22" s="337">
        <f t="shared" ref="J22" si="11">SUM(J23:J24)</f>
        <v>0</v>
      </c>
      <c r="K22" s="337">
        <f>SUM(K23:K25)</f>
        <v>9840.6</v>
      </c>
      <c r="L22" s="332"/>
    </row>
    <row r="23" spans="1:12" x14ac:dyDescent="0.2">
      <c r="A23" s="315" t="str">
        <f t="shared" si="0"/>
        <v>Viljandi Nukuteater</v>
      </c>
      <c r="B23" s="321" t="str">
        <f t="shared" si="4"/>
        <v>50</v>
      </c>
      <c r="C23" s="321" t="str">
        <f t="shared" si="5"/>
        <v>5063</v>
      </c>
      <c r="D23" s="333" t="s">
        <v>380</v>
      </c>
      <c r="E23" s="334" t="s">
        <v>381</v>
      </c>
      <c r="F23" s="324">
        <v>0</v>
      </c>
      <c r="G23" s="324">
        <v>0</v>
      </c>
      <c r="H23" s="324">
        <f>SUM(H11+H15)*0.33</f>
        <v>0</v>
      </c>
      <c r="I23" s="324">
        <f>SUM(I11+I15)*0.33</f>
        <v>0</v>
      </c>
      <c r="J23" s="324"/>
      <c r="K23" s="324">
        <f t="shared" si="9"/>
        <v>0</v>
      </c>
      <c r="L23" s="335"/>
    </row>
    <row r="24" spans="1:12" x14ac:dyDescent="0.2">
      <c r="A24" s="315" t="str">
        <f t="shared" si="0"/>
        <v>Viljandi Nukuteater</v>
      </c>
      <c r="B24" s="321" t="str">
        <f t="shared" si="4"/>
        <v>50</v>
      </c>
      <c r="C24" s="321" t="str">
        <f t="shared" si="5"/>
        <v>5063</v>
      </c>
      <c r="D24" s="333" t="s">
        <v>382</v>
      </c>
      <c r="E24" s="334" t="s">
        <v>383</v>
      </c>
      <c r="F24" s="324">
        <v>7459.56</v>
      </c>
      <c r="G24" s="324">
        <v>8806.3700000000008</v>
      </c>
      <c r="H24" s="324">
        <f>SUM(H12+H13+H14+H17)*0.33</f>
        <v>9840.6</v>
      </c>
      <c r="I24" s="324">
        <f>SUM(I12+I13+I14+I17)*0.33</f>
        <v>9840.6</v>
      </c>
      <c r="J24" s="324">
        <f t="shared" ref="J24" si="12">SUM(J10+J17)*0.33</f>
        <v>0</v>
      </c>
      <c r="K24" s="324">
        <f t="shared" si="9"/>
        <v>9840.6</v>
      </c>
      <c r="L24" s="335"/>
    </row>
    <row r="25" spans="1:12" x14ac:dyDescent="0.2">
      <c r="A25" s="315"/>
      <c r="B25" s="321"/>
      <c r="C25" s="321"/>
      <c r="D25" s="333" t="s">
        <v>1622</v>
      </c>
      <c r="E25" s="334" t="s">
        <v>1623</v>
      </c>
      <c r="F25" s="324">
        <v>0</v>
      </c>
      <c r="G25" s="324">
        <v>0</v>
      </c>
      <c r="H25" s="324">
        <f>SUM(H16*0.33)</f>
        <v>0</v>
      </c>
      <c r="I25" s="324">
        <f>SUM(I16*0.33)</f>
        <v>0</v>
      </c>
      <c r="J25" s="324"/>
      <c r="K25" s="324">
        <f t="shared" si="9"/>
        <v>0</v>
      </c>
      <c r="L25" s="335"/>
    </row>
    <row r="26" spans="1:12" x14ac:dyDescent="0.2">
      <c r="A26" s="315" t="str">
        <f t="shared" si="0"/>
        <v>Viljandi Nukuteater</v>
      </c>
      <c r="B26" s="321"/>
      <c r="C26" s="321"/>
      <c r="D26" s="329" t="s">
        <v>852</v>
      </c>
      <c r="E26" s="330" t="s">
        <v>385</v>
      </c>
      <c r="F26" s="337">
        <f>SUM(F27:F29)</f>
        <v>316.5</v>
      </c>
      <c r="G26" s="337">
        <f t="shared" ref="G26:I26" si="13">SUM(G27:G29)</f>
        <v>373.58</v>
      </c>
      <c r="H26" s="337">
        <f t="shared" si="13"/>
        <v>298.2</v>
      </c>
      <c r="I26" s="337">
        <f t="shared" si="13"/>
        <v>298.2</v>
      </c>
      <c r="J26" s="337">
        <f t="shared" ref="J26" si="14">SUM(J27:J28)</f>
        <v>0</v>
      </c>
      <c r="K26" s="337">
        <f>SUM(K27:K29)</f>
        <v>298.2</v>
      </c>
      <c r="L26" s="332"/>
    </row>
    <row r="27" spans="1:12" x14ac:dyDescent="0.2">
      <c r="A27" s="315" t="str">
        <f t="shared" si="0"/>
        <v>Viljandi Nukuteater</v>
      </c>
      <c r="B27" s="321" t="str">
        <f t="shared" si="4"/>
        <v>50</v>
      </c>
      <c r="C27" s="321" t="str">
        <f t="shared" si="5"/>
        <v>5064</v>
      </c>
      <c r="D27" s="333" t="s">
        <v>386</v>
      </c>
      <c r="E27" s="334" t="s">
        <v>1654</v>
      </c>
      <c r="F27" s="324">
        <v>0</v>
      </c>
      <c r="G27" s="324">
        <v>0</v>
      </c>
      <c r="H27" s="324">
        <f>SUM(H11+H15)*0.01</f>
        <v>0</v>
      </c>
      <c r="I27" s="324">
        <v>0</v>
      </c>
      <c r="J27" s="324"/>
      <c r="K27" s="324">
        <f t="shared" si="9"/>
        <v>0</v>
      </c>
      <c r="L27" s="335"/>
    </row>
    <row r="28" spans="1:12" x14ac:dyDescent="0.2">
      <c r="A28" s="315" t="str">
        <f t="shared" si="0"/>
        <v>Viljandi Nukuteater</v>
      </c>
      <c r="B28" s="321" t="str">
        <f t="shared" si="4"/>
        <v>50</v>
      </c>
      <c r="C28" s="321" t="str">
        <f t="shared" si="5"/>
        <v>5064</v>
      </c>
      <c r="D28" s="333" t="s">
        <v>388</v>
      </c>
      <c r="E28" s="334" t="s">
        <v>389</v>
      </c>
      <c r="F28" s="324">
        <v>316.5</v>
      </c>
      <c r="G28" s="324">
        <v>373.58</v>
      </c>
      <c r="H28" s="324">
        <f>SUM(H12+H13+H14+H17)*0.01</f>
        <v>298.2</v>
      </c>
      <c r="I28" s="324">
        <f>SUM(I12+I13+I14+I17)*0.01</f>
        <v>298.2</v>
      </c>
      <c r="J28" s="324">
        <f t="shared" ref="J28" si="15">SUM(J10+J17)*0.01</f>
        <v>0</v>
      </c>
      <c r="K28" s="324">
        <f t="shared" si="9"/>
        <v>298.2</v>
      </c>
      <c r="L28" s="335"/>
    </row>
    <row r="29" spans="1:12" x14ac:dyDescent="0.2">
      <c r="A29" s="315"/>
      <c r="B29" s="321"/>
      <c r="C29" s="321"/>
      <c r="D29" s="333" t="s">
        <v>1624</v>
      </c>
      <c r="E29" s="334" t="s">
        <v>1655</v>
      </c>
      <c r="F29" s="324">
        <v>0</v>
      </c>
      <c r="G29" s="324">
        <v>0</v>
      </c>
      <c r="H29" s="324">
        <f>SUM(H16*0.01)</f>
        <v>0</v>
      </c>
      <c r="I29" s="324">
        <v>0</v>
      </c>
      <c r="J29" s="324"/>
      <c r="K29" s="324">
        <f t="shared" si="9"/>
        <v>0</v>
      </c>
      <c r="L29" s="335"/>
    </row>
    <row r="30" spans="1:12" s="301" customFormat="1" ht="13.5" x14ac:dyDescent="0.25">
      <c r="A30" s="315" t="str">
        <f t="shared" si="0"/>
        <v>Viljandi Nukuteater</v>
      </c>
      <c r="B30" s="321"/>
      <c r="C30" s="321"/>
      <c r="D30" s="326" t="s">
        <v>186</v>
      </c>
      <c r="E30" s="327" t="s">
        <v>185</v>
      </c>
      <c r="F30" s="319">
        <f>F31+F41+F44+F48+F59+F65+F72+F79+F86+F87+F88+F92+F93+F99+F100+F103+F104</f>
        <v>14657.33</v>
      </c>
      <c r="G30" s="319">
        <v>15524.26</v>
      </c>
      <c r="H30" s="319">
        <f t="shared" ref="H30:J30" si="16">H31+H41+H44+H48+H59+H65+H72+H79+H86+H87+H88+H92+H93+H99+H101+H103+H104</f>
        <v>14744.49</v>
      </c>
      <c r="I30" s="319">
        <f t="shared" si="16"/>
        <v>12557.802249999999</v>
      </c>
      <c r="J30" s="319">
        <f t="shared" si="16"/>
        <v>0</v>
      </c>
      <c r="K30" s="319">
        <f t="shared" si="9"/>
        <v>12557.802249999999</v>
      </c>
      <c r="L30" s="328"/>
    </row>
    <row r="31" spans="1:12" ht="13.5" x14ac:dyDescent="0.25">
      <c r="A31" s="315" t="str">
        <f t="shared" si="0"/>
        <v>Viljandi Nukuteater</v>
      </c>
      <c r="B31" s="321"/>
      <c r="C31" s="321"/>
      <c r="D31" s="329" t="s">
        <v>853</v>
      </c>
      <c r="E31" s="330" t="s">
        <v>391</v>
      </c>
      <c r="F31" s="337">
        <f t="shared" ref="F31:J31" si="17">SUM(F32:F40)</f>
        <v>657.68999999999994</v>
      </c>
      <c r="G31" s="337">
        <f t="shared" si="17"/>
        <v>615.83000000000004</v>
      </c>
      <c r="H31" s="337">
        <f t="shared" si="17"/>
        <v>959</v>
      </c>
      <c r="I31" s="337">
        <f t="shared" si="17"/>
        <v>963.79499999999985</v>
      </c>
      <c r="J31" s="337">
        <f t="shared" si="17"/>
        <v>0</v>
      </c>
      <c r="K31" s="319">
        <f t="shared" si="9"/>
        <v>963.79499999999985</v>
      </c>
      <c r="L31" s="332"/>
    </row>
    <row r="32" spans="1:12" x14ac:dyDescent="0.2">
      <c r="A32" s="315" t="str">
        <f t="shared" si="0"/>
        <v>Viljandi Nukuteater</v>
      </c>
      <c r="B32" s="321" t="str">
        <f t="shared" si="4"/>
        <v>55</v>
      </c>
      <c r="C32" s="321" t="str">
        <f t="shared" si="5"/>
        <v>5500</v>
      </c>
      <c r="D32" s="333" t="s">
        <v>392</v>
      </c>
      <c r="E32" s="334" t="s">
        <v>393</v>
      </c>
      <c r="F32" s="324">
        <v>130.4</v>
      </c>
      <c r="G32" s="324">
        <v>209.75</v>
      </c>
      <c r="H32" s="324">
        <v>96</v>
      </c>
      <c r="I32" s="324">
        <v>96.47999999999999</v>
      </c>
      <c r="J32" s="324"/>
      <c r="K32" s="324">
        <f t="shared" si="9"/>
        <v>96.47999999999999</v>
      </c>
      <c r="L32" s="335"/>
    </row>
    <row r="33" spans="1:12" x14ac:dyDescent="0.2">
      <c r="A33" s="315" t="str">
        <f t="shared" si="0"/>
        <v>Viljandi Nukuteater</v>
      </c>
      <c r="B33" s="321" t="str">
        <f t="shared" si="4"/>
        <v>55</v>
      </c>
      <c r="C33" s="321" t="str">
        <f t="shared" si="5"/>
        <v>5500</v>
      </c>
      <c r="D33" s="333" t="s">
        <v>394</v>
      </c>
      <c r="E33" s="334" t="s">
        <v>395</v>
      </c>
      <c r="F33" s="324">
        <v>72.150000000000006</v>
      </c>
      <c r="G33" s="324">
        <v>71.55</v>
      </c>
      <c r="H33" s="324">
        <v>128</v>
      </c>
      <c r="I33" s="324">
        <v>128.63999999999999</v>
      </c>
      <c r="J33" s="324"/>
      <c r="K33" s="324">
        <f t="shared" si="9"/>
        <v>128.63999999999999</v>
      </c>
      <c r="L33" s="335"/>
    </row>
    <row r="34" spans="1:12" x14ac:dyDescent="0.2">
      <c r="A34" s="315" t="str">
        <f t="shared" si="0"/>
        <v>Viljandi Nukuteater</v>
      </c>
      <c r="B34" s="321" t="str">
        <f t="shared" si="4"/>
        <v>55</v>
      </c>
      <c r="C34" s="321" t="str">
        <f t="shared" si="5"/>
        <v>5500</v>
      </c>
      <c r="D34" s="333" t="s">
        <v>396</v>
      </c>
      <c r="E34" s="334" t="s">
        <v>397</v>
      </c>
      <c r="F34" s="324">
        <v>78.5</v>
      </c>
      <c r="G34" s="324">
        <v>60.37</v>
      </c>
      <c r="H34" s="324">
        <v>64</v>
      </c>
      <c r="I34" s="324">
        <v>64.319999999999993</v>
      </c>
      <c r="J34" s="324"/>
      <c r="K34" s="324">
        <f t="shared" si="9"/>
        <v>64.319999999999993</v>
      </c>
      <c r="L34" s="335"/>
    </row>
    <row r="35" spans="1:12" x14ac:dyDescent="0.2">
      <c r="A35" s="315" t="str">
        <f t="shared" si="0"/>
        <v>Viljandi Nukuteater</v>
      </c>
      <c r="B35" s="321" t="str">
        <f t="shared" si="4"/>
        <v>55</v>
      </c>
      <c r="C35" s="321" t="str">
        <f t="shared" si="5"/>
        <v>5500</v>
      </c>
      <c r="D35" s="333" t="s">
        <v>398</v>
      </c>
      <c r="E35" s="334" t="s">
        <v>399</v>
      </c>
      <c r="F35" s="324">
        <v>256.58</v>
      </c>
      <c r="G35" s="324">
        <v>241.26</v>
      </c>
      <c r="H35" s="324">
        <v>447</v>
      </c>
      <c r="I35" s="324">
        <v>449.23499999999996</v>
      </c>
      <c r="J35" s="324"/>
      <c r="K35" s="324">
        <f t="shared" si="9"/>
        <v>449.23499999999996</v>
      </c>
      <c r="L35" s="335"/>
    </row>
    <row r="36" spans="1:12" x14ac:dyDescent="0.2">
      <c r="A36" s="315" t="str">
        <f t="shared" si="0"/>
        <v>Viljandi Nukuteater</v>
      </c>
      <c r="B36" s="321" t="str">
        <f t="shared" si="4"/>
        <v>55</v>
      </c>
      <c r="C36" s="321" t="str">
        <f t="shared" si="5"/>
        <v>5500</v>
      </c>
      <c r="D36" s="333" t="s">
        <v>400</v>
      </c>
      <c r="E36" s="334" t="s">
        <v>401</v>
      </c>
      <c r="F36" s="324">
        <v>32</v>
      </c>
      <c r="G36" s="324">
        <v>14.9</v>
      </c>
      <c r="H36" s="324">
        <v>32</v>
      </c>
      <c r="I36" s="324">
        <v>32.159999999999997</v>
      </c>
      <c r="J36" s="324"/>
      <c r="K36" s="324">
        <f t="shared" si="9"/>
        <v>32.159999999999997</v>
      </c>
      <c r="L36" s="335"/>
    </row>
    <row r="37" spans="1:12" x14ac:dyDescent="0.2">
      <c r="A37" s="315" t="str">
        <f t="shared" si="0"/>
        <v>Viljandi Nukuteater</v>
      </c>
      <c r="B37" s="321" t="str">
        <f t="shared" si="4"/>
        <v>55</v>
      </c>
      <c r="C37" s="321" t="str">
        <f t="shared" si="5"/>
        <v>5500</v>
      </c>
      <c r="D37" s="333" t="s">
        <v>402</v>
      </c>
      <c r="E37" s="334" t="s">
        <v>403</v>
      </c>
      <c r="F37" s="324">
        <v>0</v>
      </c>
      <c r="G37" s="324">
        <v>0</v>
      </c>
      <c r="H37" s="324">
        <v>32</v>
      </c>
      <c r="I37" s="324">
        <v>32.159999999999997</v>
      </c>
      <c r="J37" s="324"/>
      <c r="K37" s="324">
        <f t="shared" si="9"/>
        <v>32.159999999999997</v>
      </c>
      <c r="L37" s="335"/>
    </row>
    <row r="38" spans="1:12" x14ac:dyDescent="0.2">
      <c r="A38" s="315" t="str">
        <f t="shared" si="0"/>
        <v>Viljandi Nukuteater</v>
      </c>
      <c r="B38" s="321" t="str">
        <f t="shared" si="4"/>
        <v>55</v>
      </c>
      <c r="C38" s="321" t="str">
        <f t="shared" si="5"/>
        <v>5500</v>
      </c>
      <c r="D38" s="333" t="s">
        <v>404</v>
      </c>
      <c r="E38" s="334" t="s">
        <v>405</v>
      </c>
      <c r="F38" s="324">
        <v>10.27</v>
      </c>
      <c r="G38" s="324">
        <v>0</v>
      </c>
      <c r="H38" s="324">
        <v>0</v>
      </c>
      <c r="I38" s="324">
        <v>0</v>
      </c>
      <c r="J38" s="324"/>
      <c r="K38" s="324">
        <f t="shared" si="9"/>
        <v>0</v>
      </c>
      <c r="L38" s="335"/>
    </row>
    <row r="39" spans="1:12" x14ac:dyDescent="0.2">
      <c r="A39" s="315" t="str">
        <f t="shared" si="0"/>
        <v>Viljandi Nukuteater</v>
      </c>
      <c r="B39" s="321" t="str">
        <f t="shared" si="4"/>
        <v>55</v>
      </c>
      <c r="C39" s="321" t="str">
        <f t="shared" si="5"/>
        <v>5500</v>
      </c>
      <c r="D39" s="333" t="s">
        <v>406</v>
      </c>
      <c r="E39" s="334" t="s">
        <v>846</v>
      </c>
      <c r="F39" s="324">
        <v>0</v>
      </c>
      <c r="G39" s="324">
        <v>0</v>
      </c>
      <c r="H39" s="324">
        <v>64</v>
      </c>
      <c r="I39" s="324">
        <v>64.319999999999993</v>
      </c>
      <c r="J39" s="324"/>
      <c r="K39" s="324">
        <f t="shared" si="9"/>
        <v>64.319999999999993</v>
      </c>
      <c r="L39" s="335"/>
    </row>
    <row r="40" spans="1:12" x14ac:dyDescent="0.2">
      <c r="A40" s="315" t="str">
        <f t="shared" si="0"/>
        <v>Viljandi Nukuteater</v>
      </c>
      <c r="B40" s="321" t="str">
        <f t="shared" si="4"/>
        <v>55</v>
      </c>
      <c r="C40" s="321" t="str">
        <f t="shared" si="5"/>
        <v>5500</v>
      </c>
      <c r="D40" s="333" t="s">
        <v>408</v>
      </c>
      <c r="E40" s="334" t="s">
        <v>409</v>
      </c>
      <c r="F40" s="324">
        <v>77.790000000000006</v>
      </c>
      <c r="G40" s="324">
        <v>18</v>
      </c>
      <c r="H40" s="324">
        <v>96</v>
      </c>
      <c r="I40" s="324">
        <v>96.47999999999999</v>
      </c>
      <c r="J40" s="324"/>
      <c r="K40" s="324">
        <f t="shared" si="9"/>
        <v>96.47999999999999</v>
      </c>
      <c r="L40" s="335"/>
    </row>
    <row r="41" spans="1:12" x14ac:dyDescent="0.2">
      <c r="A41" s="315" t="str">
        <f t="shared" si="0"/>
        <v>Viljandi Nukuteater</v>
      </c>
      <c r="B41" s="321"/>
      <c r="C41" s="321"/>
      <c r="D41" s="329" t="s">
        <v>854</v>
      </c>
      <c r="E41" s="330" t="s">
        <v>411</v>
      </c>
      <c r="F41" s="337">
        <f t="shared" ref="F41:J41" si="18">SUM(F42:F43)</f>
        <v>0</v>
      </c>
      <c r="G41" s="337">
        <v>0</v>
      </c>
      <c r="H41" s="337">
        <f>SUM(H42:H43)</f>
        <v>72</v>
      </c>
      <c r="I41" s="337">
        <f>SUM(I42:I43)</f>
        <v>72.359999999999985</v>
      </c>
      <c r="J41" s="337">
        <f t="shared" si="18"/>
        <v>0</v>
      </c>
      <c r="K41" s="337">
        <f t="shared" si="9"/>
        <v>72.359999999999985</v>
      </c>
      <c r="L41" s="332"/>
    </row>
    <row r="42" spans="1:12" x14ac:dyDescent="0.2">
      <c r="A42" s="315" t="str">
        <f t="shared" si="0"/>
        <v>Viljandi Nukuteater</v>
      </c>
      <c r="B42" s="321" t="str">
        <f t="shared" si="4"/>
        <v>55</v>
      </c>
      <c r="C42" s="321" t="str">
        <f t="shared" si="5"/>
        <v>5503</v>
      </c>
      <c r="D42" s="333" t="s">
        <v>412</v>
      </c>
      <c r="E42" s="334" t="s">
        <v>413</v>
      </c>
      <c r="F42" s="324">
        <v>0</v>
      </c>
      <c r="G42" s="324">
        <v>0</v>
      </c>
      <c r="H42" s="324">
        <v>72</v>
      </c>
      <c r="I42" s="324">
        <v>72.359999999999985</v>
      </c>
      <c r="J42" s="324"/>
      <c r="K42" s="324">
        <f t="shared" si="9"/>
        <v>72.359999999999985</v>
      </c>
      <c r="L42" s="335"/>
    </row>
    <row r="43" spans="1:12" x14ac:dyDescent="0.2">
      <c r="A43" s="315" t="str">
        <f t="shared" si="0"/>
        <v>Viljandi Nukuteater</v>
      </c>
      <c r="B43" s="321" t="str">
        <f t="shared" si="4"/>
        <v>55</v>
      </c>
      <c r="C43" s="321" t="str">
        <f t="shared" si="5"/>
        <v>5503</v>
      </c>
      <c r="D43" s="333" t="s">
        <v>414</v>
      </c>
      <c r="E43" s="334" t="s">
        <v>415</v>
      </c>
      <c r="F43" s="324">
        <v>0</v>
      </c>
      <c r="G43" s="324">
        <v>0</v>
      </c>
      <c r="H43" s="324">
        <v>0</v>
      </c>
      <c r="I43" s="324">
        <v>0</v>
      </c>
      <c r="J43" s="324"/>
      <c r="K43" s="324">
        <f t="shared" si="9"/>
        <v>0</v>
      </c>
      <c r="L43" s="335"/>
    </row>
    <row r="44" spans="1:12" x14ac:dyDescent="0.2">
      <c r="A44" s="315" t="str">
        <f t="shared" si="0"/>
        <v>Viljandi Nukuteater</v>
      </c>
      <c r="B44" s="321"/>
      <c r="C44" s="321"/>
      <c r="D44" s="329" t="s">
        <v>855</v>
      </c>
      <c r="E44" s="330" t="s">
        <v>417</v>
      </c>
      <c r="F44" s="337">
        <f t="shared" ref="F44:J44" si="19">SUM(F45:F47)</f>
        <v>0</v>
      </c>
      <c r="G44" s="337">
        <f t="shared" si="19"/>
        <v>0</v>
      </c>
      <c r="H44" s="337">
        <f t="shared" si="19"/>
        <v>0</v>
      </c>
      <c r="I44" s="337">
        <f t="shared" si="19"/>
        <v>0</v>
      </c>
      <c r="J44" s="337">
        <f t="shared" si="19"/>
        <v>0</v>
      </c>
      <c r="K44" s="337">
        <f t="shared" si="9"/>
        <v>0</v>
      </c>
      <c r="L44" s="332"/>
    </row>
    <row r="45" spans="1:12" x14ac:dyDescent="0.2">
      <c r="A45" s="315" t="str">
        <f t="shared" si="0"/>
        <v>Viljandi Nukuteater</v>
      </c>
      <c r="B45" s="321" t="str">
        <f t="shared" si="4"/>
        <v>55</v>
      </c>
      <c r="C45" s="321" t="str">
        <f t="shared" si="5"/>
        <v>5504</v>
      </c>
      <c r="D45" s="333" t="s">
        <v>418</v>
      </c>
      <c r="E45" s="334" t="s">
        <v>419</v>
      </c>
      <c r="F45" s="324">
        <v>0</v>
      </c>
      <c r="G45" s="324">
        <v>0</v>
      </c>
      <c r="H45" s="324">
        <v>0</v>
      </c>
      <c r="I45" s="324">
        <v>0</v>
      </c>
      <c r="J45" s="324"/>
      <c r="K45" s="324">
        <f t="shared" si="9"/>
        <v>0</v>
      </c>
      <c r="L45" s="335"/>
    </row>
    <row r="46" spans="1:12" x14ac:dyDescent="0.2">
      <c r="A46" s="315" t="str">
        <f t="shared" si="0"/>
        <v>Viljandi Nukuteater</v>
      </c>
      <c r="B46" s="321" t="str">
        <f t="shared" si="4"/>
        <v>55</v>
      </c>
      <c r="C46" s="321" t="str">
        <f t="shared" si="5"/>
        <v>5504</v>
      </c>
      <c r="D46" s="333" t="s">
        <v>420</v>
      </c>
      <c r="E46" s="334" t="s">
        <v>421</v>
      </c>
      <c r="F46" s="324">
        <v>0</v>
      </c>
      <c r="G46" s="324">
        <v>0</v>
      </c>
      <c r="H46" s="324">
        <v>0</v>
      </c>
      <c r="I46" s="324">
        <v>0</v>
      </c>
      <c r="J46" s="324"/>
      <c r="K46" s="324">
        <f t="shared" si="9"/>
        <v>0</v>
      </c>
      <c r="L46" s="335"/>
    </row>
    <row r="47" spans="1:12" x14ac:dyDescent="0.2">
      <c r="A47" s="315" t="str">
        <f t="shared" si="0"/>
        <v>Viljandi Nukuteater</v>
      </c>
      <c r="B47" s="321" t="str">
        <f t="shared" si="4"/>
        <v>55</v>
      </c>
      <c r="C47" s="321" t="str">
        <f t="shared" si="5"/>
        <v>5504</v>
      </c>
      <c r="D47" s="333" t="s">
        <v>422</v>
      </c>
      <c r="E47" s="334" t="s">
        <v>423</v>
      </c>
      <c r="F47" s="324">
        <v>0</v>
      </c>
      <c r="G47" s="324">
        <v>0</v>
      </c>
      <c r="H47" s="324">
        <v>0</v>
      </c>
      <c r="I47" s="324">
        <v>0</v>
      </c>
      <c r="J47" s="324"/>
      <c r="K47" s="324">
        <f t="shared" si="9"/>
        <v>0</v>
      </c>
      <c r="L47" s="335"/>
    </row>
    <row r="48" spans="1:12" x14ac:dyDescent="0.2">
      <c r="A48" s="315" t="str">
        <f t="shared" si="0"/>
        <v>Viljandi Nukuteater</v>
      </c>
      <c r="B48" s="321"/>
      <c r="C48" s="321"/>
      <c r="D48" s="329" t="s">
        <v>856</v>
      </c>
      <c r="E48" s="330" t="s">
        <v>425</v>
      </c>
      <c r="F48" s="337">
        <f>SUM(F49:F58)</f>
        <v>5472.6200000000008</v>
      </c>
      <c r="G48" s="337">
        <f t="shared" ref="G48:I48" si="20">SUM(G49:G58)</f>
        <v>5620.5</v>
      </c>
      <c r="H48" s="337">
        <f t="shared" si="20"/>
        <v>6551.61</v>
      </c>
      <c r="I48" s="337">
        <f t="shared" si="20"/>
        <v>6675.6578500000005</v>
      </c>
      <c r="J48" s="337">
        <f>SUM(J50:J58)</f>
        <v>0</v>
      </c>
      <c r="K48" s="337">
        <f t="shared" si="9"/>
        <v>6675.6578500000005</v>
      </c>
      <c r="L48" s="332"/>
    </row>
    <row r="49" spans="1:12" x14ac:dyDescent="0.2">
      <c r="A49" s="315" t="str">
        <f t="shared" si="0"/>
        <v>Viljandi Nukuteater</v>
      </c>
      <c r="B49" s="321" t="str">
        <f t="shared" si="4"/>
        <v>55</v>
      </c>
      <c r="C49" s="321" t="str">
        <f t="shared" si="5"/>
        <v>5511</v>
      </c>
      <c r="D49" s="338" t="s">
        <v>253</v>
      </c>
      <c r="E49" s="339" t="s">
        <v>254</v>
      </c>
      <c r="F49" s="324">
        <v>0</v>
      </c>
      <c r="G49" s="324">
        <v>0</v>
      </c>
      <c r="H49" s="324">
        <v>0</v>
      </c>
      <c r="I49" s="324">
        <v>0</v>
      </c>
      <c r="J49" s="324"/>
      <c r="K49" s="324">
        <f t="shared" si="9"/>
        <v>0</v>
      </c>
      <c r="L49" s="340"/>
    </row>
    <row r="50" spans="1:12" x14ac:dyDescent="0.2">
      <c r="A50" s="315" t="str">
        <f t="shared" si="0"/>
        <v>Viljandi Nukuteater</v>
      </c>
      <c r="B50" s="321" t="str">
        <f t="shared" si="4"/>
        <v>55</v>
      </c>
      <c r="C50" s="321" t="str">
        <f t="shared" si="5"/>
        <v>5511</v>
      </c>
      <c r="D50" s="333" t="s">
        <v>426</v>
      </c>
      <c r="E50" s="334" t="s">
        <v>427</v>
      </c>
      <c r="F50" s="324">
        <v>0</v>
      </c>
      <c r="G50" s="324">
        <v>0</v>
      </c>
      <c r="H50" s="324">
        <v>0</v>
      </c>
      <c r="I50" s="324">
        <v>0</v>
      </c>
      <c r="J50" s="324"/>
      <c r="K50" s="324">
        <f t="shared" si="9"/>
        <v>0</v>
      </c>
      <c r="L50" s="335"/>
    </row>
    <row r="51" spans="1:12" x14ac:dyDescent="0.2">
      <c r="A51" s="315" t="str">
        <f t="shared" si="0"/>
        <v>Viljandi Nukuteater</v>
      </c>
      <c r="B51" s="321" t="str">
        <f t="shared" si="4"/>
        <v>55</v>
      </c>
      <c r="C51" s="321" t="str">
        <f t="shared" si="5"/>
        <v>5511</v>
      </c>
      <c r="D51" s="333" t="s">
        <v>428</v>
      </c>
      <c r="E51" s="334" t="s">
        <v>2</v>
      </c>
      <c r="F51" s="324">
        <v>2700.1900000000005</v>
      </c>
      <c r="G51" s="324">
        <v>2734.71</v>
      </c>
      <c r="H51" s="324">
        <v>3805.9599999999996</v>
      </c>
      <c r="I51" s="324">
        <v>3920.1387999999997</v>
      </c>
      <c r="J51" s="324"/>
      <c r="K51" s="324">
        <f t="shared" si="9"/>
        <v>3920.1387999999997</v>
      </c>
      <c r="L51" s="335"/>
    </row>
    <row r="52" spans="1:12" x14ac:dyDescent="0.2">
      <c r="A52" s="315" t="str">
        <f t="shared" si="0"/>
        <v>Viljandi Nukuteater</v>
      </c>
      <c r="B52" s="321" t="str">
        <f t="shared" si="4"/>
        <v>55</v>
      </c>
      <c r="C52" s="321" t="str">
        <f t="shared" si="5"/>
        <v>5511</v>
      </c>
      <c r="D52" s="333" t="s">
        <v>3</v>
      </c>
      <c r="E52" s="334" t="s">
        <v>4</v>
      </c>
      <c r="F52" s="324">
        <v>51.85</v>
      </c>
      <c r="G52" s="324">
        <v>55.91</v>
      </c>
      <c r="H52" s="324">
        <v>67.84</v>
      </c>
      <c r="I52" s="324">
        <v>64.319999999999993</v>
      </c>
      <c r="J52" s="324"/>
      <c r="K52" s="324">
        <f t="shared" si="9"/>
        <v>64.319999999999993</v>
      </c>
      <c r="L52" s="335"/>
    </row>
    <row r="53" spans="1:12" x14ac:dyDescent="0.2">
      <c r="A53" s="315" t="str">
        <f t="shared" si="0"/>
        <v>Viljandi Nukuteater</v>
      </c>
      <c r="B53" s="321" t="str">
        <f t="shared" si="4"/>
        <v>55</v>
      </c>
      <c r="C53" s="321" t="str">
        <f t="shared" si="5"/>
        <v>5511</v>
      </c>
      <c r="D53" s="333" t="s">
        <v>5</v>
      </c>
      <c r="E53" s="334" t="s">
        <v>6</v>
      </c>
      <c r="F53" s="324">
        <v>1326.17</v>
      </c>
      <c r="G53" s="324">
        <v>1533.98</v>
      </c>
      <c r="H53" s="324">
        <v>1263.81</v>
      </c>
      <c r="I53" s="324">
        <v>1270.1290499999998</v>
      </c>
      <c r="J53" s="324"/>
      <c r="K53" s="324">
        <f t="shared" si="9"/>
        <v>1270.1290499999998</v>
      </c>
      <c r="L53" s="335"/>
    </row>
    <row r="54" spans="1:12" x14ac:dyDescent="0.2">
      <c r="A54" s="315" t="str">
        <f t="shared" si="0"/>
        <v>Viljandi Nukuteater</v>
      </c>
      <c r="B54" s="321" t="str">
        <f t="shared" si="4"/>
        <v>55</v>
      </c>
      <c r="C54" s="321" t="str">
        <f t="shared" si="5"/>
        <v>5511</v>
      </c>
      <c r="D54" s="333" t="s">
        <v>7</v>
      </c>
      <c r="E54" s="334" t="s">
        <v>8</v>
      </c>
      <c r="F54" s="324">
        <v>966.35999999999979</v>
      </c>
      <c r="G54" s="324">
        <v>1023.36</v>
      </c>
      <c r="H54" s="324">
        <v>966</v>
      </c>
      <c r="I54" s="324">
        <v>970.82999999999993</v>
      </c>
      <c r="J54" s="324"/>
      <c r="K54" s="324">
        <f t="shared" si="9"/>
        <v>970.82999999999993</v>
      </c>
      <c r="L54" s="335"/>
    </row>
    <row r="55" spans="1:12" x14ac:dyDescent="0.2">
      <c r="A55" s="315" t="str">
        <f t="shared" si="0"/>
        <v>Viljandi Nukuteater</v>
      </c>
      <c r="B55" s="321" t="str">
        <f t="shared" si="4"/>
        <v>55</v>
      </c>
      <c r="C55" s="321" t="str">
        <f t="shared" si="5"/>
        <v>5511</v>
      </c>
      <c r="D55" s="333" t="s">
        <v>9</v>
      </c>
      <c r="E55" s="334" t="s">
        <v>10</v>
      </c>
      <c r="F55" s="324">
        <v>300.05</v>
      </c>
      <c r="G55" s="324">
        <v>115.69</v>
      </c>
      <c r="H55" s="324">
        <v>320</v>
      </c>
      <c r="I55" s="324">
        <v>321.59999999999997</v>
      </c>
      <c r="J55" s="324"/>
      <c r="K55" s="324">
        <f t="shared" si="9"/>
        <v>321.59999999999997</v>
      </c>
      <c r="L55" s="335"/>
    </row>
    <row r="56" spans="1:12" x14ac:dyDescent="0.2">
      <c r="A56" s="315" t="str">
        <f t="shared" si="0"/>
        <v>Viljandi Nukuteater</v>
      </c>
      <c r="B56" s="321" t="str">
        <f t="shared" si="4"/>
        <v>55</v>
      </c>
      <c r="C56" s="321" t="str">
        <f t="shared" si="5"/>
        <v>5511</v>
      </c>
      <c r="D56" s="333" t="s">
        <v>11</v>
      </c>
      <c r="E56" s="334" t="s">
        <v>12</v>
      </c>
      <c r="F56" s="324">
        <v>0</v>
      </c>
      <c r="G56" s="324">
        <v>0</v>
      </c>
      <c r="H56" s="324">
        <v>0</v>
      </c>
      <c r="I56" s="324">
        <v>0</v>
      </c>
      <c r="J56" s="324"/>
      <c r="K56" s="324">
        <f t="shared" si="9"/>
        <v>0</v>
      </c>
      <c r="L56" s="335"/>
    </row>
    <row r="57" spans="1:12" x14ac:dyDescent="0.2">
      <c r="A57" s="315" t="str">
        <f t="shared" si="0"/>
        <v>Viljandi Nukuteater</v>
      </c>
      <c r="B57" s="321" t="str">
        <f t="shared" si="4"/>
        <v>55</v>
      </c>
      <c r="C57" s="321" t="str">
        <f t="shared" si="5"/>
        <v>5511</v>
      </c>
      <c r="D57" s="333" t="s">
        <v>13</v>
      </c>
      <c r="E57" s="334" t="s">
        <v>14</v>
      </c>
      <c r="F57" s="324">
        <v>0</v>
      </c>
      <c r="G57" s="324">
        <v>0</v>
      </c>
      <c r="H57" s="324">
        <v>0</v>
      </c>
      <c r="I57" s="324">
        <v>0</v>
      </c>
      <c r="J57" s="324"/>
      <c r="K57" s="324">
        <f t="shared" si="9"/>
        <v>0</v>
      </c>
      <c r="L57" s="335"/>
    </row>
    <row r="58" spans="1:12" x14ac:dyDescent="0.2">
      <c r="A58" s="315" t="str">
        <f t="shared" si="0"/>
        <v>Viljandi Nukuteater</v>
      </c>
      <c r="B58" s="321" t="str">
        <f t="shared" si="4"/>
        <v>55</v>
      </c>
      <c r="C58" s="321" t="str">
        <f t="shared" si="5"/>
        <v>5511</v>
      </c>
      <c r="D58" s="333" t="s">
        <v>15</v>
      </c>
      <c r="E58" s="334" t="s">
        <v>16</v>
      </c>
      <c r="F58" s="324">
        <v>128</v>
      </c>
      <c r="G58" s="324">
        <v>156.85</v>
      </c>
      <c r="H58" s="324">
        <v>128</v>
      </c>
      <c r="I58" s="324">
        <v>128.63999999999999</v>
      </c>
      <c r="J58" s="324"/>
      <c r="K58" s="324">
        <f t="shared" si="9"/>
        <v>128.63999999999999</v>
      </c>
      <c r="L58" s="335"/>
    </row>
    <row r="59" spans="1:12" x14ac:dyDescent="0.2">
      <c r="A59" s="315" t="str">
        <f t="shared" si="0"/>
        <v>Viljandi Nukuteater</v>
      </c>
      <c r="B59" s="321"/>
      <c r="C59" s="321"/>
      <c r="D59" s="329" t="s">
        <v>857</v>
      </c>
      <c r="E59" s="330" t="s">
        <v>18</v>
      </c>
      <c r="F59" s="337">
        <f>SUM(F60:F64)</f>
        <v>0</v>
      </c>
      <c r="G59" s="337">
        <f t="shared" ref="G59:I59" si="21">SUM(G60:G64)</f>
        <v>0</v>
      </c>
      <c r="H59" s="337">
        <f t="shared" si="21"/>
        <v>0</v>
      </c>
      <c r="I59" s="337">
        <f t="shared" si="21"/>
        <v>0</v>
      </c>
      <c r="J59" s="337">
        <f t="shared" ref="J59" si="22">SUM(J61:J64)</f>
        <v>0</v>
      </c>
      <c r="K59" s="337">
        <f t="shared" si="9"/>
        <v>0</v>
      </c>
      <c r="L59" s="332"/>
    </row>
    <row r="60" spans="1:12" x14ac:dyDescent="0.2">
      <c r="A60" s="315"/>
      <c r="B60" s="321"/>
      <c r="C60" s="321"/>
      <c r="D60" s="333" t="s">
        <v>1629</v>
      </c>
      <c r="E60" s="334" t="s">
        <v>427</v>
      </c>
      <c r="F60" s="324">
        <v>0</v>
      </c>
      <c r="G60" s="324">
        <v>0</v>
      </c>
      <c r="H60" s="324">
        <v>0</v>
      </c>
      <c r="I60" s="324">
        <v>0</v>
      </c>
      <c r="J60" s="324"/>
      <c r="K60" s="324">
        <f t="shared" si="9"/>
        <v>0</v>
      </c>
      <c r="L60" s="335"/>
    </row>
    <row r="61" spans="1:12" x14ac:dyDescent="0.2">
      <c r="A61" s="315" t="str">
        <f t="shared" si="0"/>
        <v>Viljandi Nukuteater</v>
      </c>
      <c r="B61" s="321" t="str">
        <f t="shared" si="4"/>
        <v>55</v>
      </c>
      <c r="C61" s="321" t="str">
        <f t="shared" si="5"/>
        <v>5512</v>
      </c>
      <c r="D61" s="333" t="s">
        <v>19</v>
      </c>
      <c r="E61" s="334" t="s">
        <v>6</v>
      </c>
      <c r="F61" s="324">
        <v>0</v>
      </c>
      <c r="G61" s="324">
        <v>0</v>
      </c>
      <c r="H61" s="324">
        <v>0</v>
      </c>
      <c r="I61" s="324">
        <v>0</v>
      </c>
      <c r="J61" s="324"/>
      <c r="K61" s="324">
        <f t="shared" si="9"/>
        <v>0</v>
      </c>
      <c r="L61" s="335"/>
    </row>
    <row r="62" spans="1:12" x14ac:dyDescent="0.2">
      <c r="A62" s="315" t="str">
        <f t="shared" si="0"/>
        <v>Viljandi Nukuteater</v>
      </c>
      <c r="B62" s="321" t="str">
        <f t="shared" si="4"/>
        <v>55</v>
      </c>
      <c r="C62" s="321" t="str">
        <f t="shared" si="5"/>
        <v>5512</v>
      </c>
      <c r="D62" s="333" t="s">
        <v>20</v>
      </c>
      <c r="E62" s="334" t="s">
        <v>8</v>
      </c>
      <c r="F62" s="324">
        <v>0</v>
      </c>
      <c r="G62" s="324">
        <v>0</v>
      </c>
      <c r="H62" s="324">
        <v>0</v>
      </c>
      <c r="I62" s="324">
        <v>0</v>
      </c>
      <c r="J62" s="324"/>
      <c r="K62" s="324">
        <f t="shared" si="9"/>
        <v>0</v>
      </c>
      <c r="L62" s="335"/>
    </row>
    <row r="63" spans="1:12" x14ac:dyDescent="0.2">
      <c r="A63" s="315" t="str">
        <f t="shared" si="0"/>
        <v>Viljandi Nukuteater</v>
      </c>
      <c r="B63" s="321" t="str">
        <f t="shared" si="4"/>
        <v>55</v>
      </c>
      <c r="C63" s="321" t="str">
        <f t="shared" si="5"/>
        <v>5512</v>
      </c>
      <c r="D63" s="333" t="s">
        <v>21</v>
      </c>
      <c r="E63" s="334" t="s">
        <v>10</v>
      </c>
      <c r="F63" s="324">
        <v>0</v>
      </c>
      <c r="G63" s="324">
        <v>0</v>
      </c>
      <c r="H63" s="324">
        <v>0</v>
      </c>
      <c r="I63" s="324">
        <v>0</v>
      </c>
      <c r="J63" s="324"/>
      <c r="K63" s="324">
        <f t="shared" si="9"/>
        <v>0</v>
      </c>
      <c r="L63" s="335"/>
    </row>
    <row r="64" spans="1:12" x14ac:dyDescent="0.2">
      <c r="A64" s="315" t="str">
        <f t="shared" si="0"/>
        <v>Viljandi Nukuteater</v>
      </c>
      <c r="B64" s="321" t="str">
        <f t="shared" si="4"/>
        <v>55</v>
      </c>
      <c r="C64" s="321" t="str">
        <f t="shared" si="5"/>
        <v>5512</v>
      </c>
      <c r="D64" s="333" t="s">
        <v>22</v>
      </c>
      <c r="E64" s="334" t="s">
        <v>16</v>
      </c>
      <c r="F64" s="324">
        <v>0</v>
      </c>
      <c r="G64" s="324">
        <v>0</v>
      </c>
      <c r="H64" s="324">
        <v>0</v>
      </c>
      <c r="I64" s="324">
        <v>0</v>
      </c>
      <c r="J64" s="324"/>
      <c r="K64" s="324">
        <f t="shared" si="9"/>
        <v>0</v>
      </c>
      <c r="L64" s="335"/>
    </row>
    <row r="65" spans="1:12" x14ac:dyDescent="0.2">
      <c r="A65" s="315" t="str">
        <f t="shared" si="0"/>
        <v>Viljandi Nukuteater</v>
      </c>
      <c r="B65" s="321"/>
      <c r="C65" s="321"/>
      <c r="D65" s="329" t="s">
        <v>858</v>
      </c>
      <c r="E65" s="330" t="s">
        <v>24</v>
      </c>
      <c r="F65" s="337">
        <f t="shared" ref="F65:J65" si="23">SUM(F66:F71)</f>
        <v>351.59</v>
      </c>
      <c r="G65" s="337">
        <f t="shared" si="23"/>
        <v>383</v>
      </c>
      <c r="H65" s="337">
        <f t="shared" si="23"/>
        <v>383</v>
      </c>
      <c r="I65" s="337">
        <f t="shared" si="23"/>
        <v>384.91499999999996</v>
      </c>
      <c r="J65" s="337">
        <f t="shared" si="23"/>
        <v>0</v>
      </c>
      <c r="K65" s="337">
        <f t="shared" si="9"/>
        <v>384.91499999999996</v>
      </c>
      <c r="L65" s="332"/>
    </row>
    <row r="66" spans="1:12" x14ac:dyDescent="0.2">
      <c r="A66" s="315" t="str">
        <f t="shared" si="0"/>
        <v>Viljandi Nukuteater</v>
      </c>
      <c r="B66" s="321" t="str">
        <f t="shared" si="4"/>
        <v>55</v>
      </c>
      <c r="C66" s="321" t="str">
        <f t="shared" si="5"/>
        <v>5513</v>
      </c>
      <c r="D66" s="333" t="s">
        <v>25</v>
      </c>
      <c r="E66" s="334" t="s">
        <v>26</v>
      </c>
      <c r="F66" s="324">
        <v>0</v>
      </c>
      <c r="G66" s="324">
        <v>0</v>
      </c>
      <c r="H66" s="324">
        <v>0</v>
      </c>
      <c r="I66" s="324">
        <v>0</v>
      </c>
      <c r="J66" s="324"/>
      <c r="K66" s="324">
        <f t="shared" si="9"/>
        <v>0</v>
      </c>
      <c r="L66" s="335"/>
    </row>
    <row r="67" spans="1:12" x14ac:dyDescent="0.2">
      <c r="A67" s="315" t="str">
        <f t="shared" si="0"/>
        <v>Viljandi Nukuteater</v>
      </c>
      <c r="B67" s="321" t="str">
        <f t="shared" si="4"/>
        <v>55</v>
      </c>
      <c r="C67" s="321" t="str">
        <f t="shared" si="5"/>
        <v>5513</v>
      </c>
      <c r="D67" s="333" t="s">
        <v>27</v>
      </c>
      <c r="E67" s="334" t="s">
        <v>28</v>
      </c>
      <c r="F67" s="324">
        <v>0</v>
      </c>
      <c r="G67" s="324">
        <v>0</v>
      </c>
      <c r="H67" s="324">
        <v>0</v>
      </c>
      <c r="I67" s="324">
        <v>0</v>
      </c>
      <c r="J67" s="324"/>
      <c r="K67" s="324">
        <f t="shared" si="9"/>
        <v>0</v>
      </c>
      <c r="L67" s="335"/>
    </row>
    <row r="68" spans="1:12" x14ac:dyDescent="0.2">
      <c r="A68" s="315" t="str">
        <f t="shared" si="0"/>
        <v>Viljandi Nukuteater</v>
      </c>
      <c r="B68" s="321" t="str">
        <f t="shared" si="4"/>
        <v>55</v>
      </c>
      <c r="C68" s="321" t="str">
        <f t="shared" si="5"/>
        <v>5513</v>
      </c>
      <c r="D68" s="333" t="s">
        <v>29</v>
      </c>
      <c r="E68" s="334" t="s">
        <v>12</v>
      </c>
      <c r="F68" s="324">
        <v>0</v>
      </c>
      <c r="G68" s="324">
        <v>0</v>
      </c>
      <c r="H68" s="324">
        <v>0</v>
      </c>
      <c r="I68" s="324">
        <v>0</v>
      </c>
      <c r="J68" s="324"/>
      <c r="K68" s="324">
        <f t="shared" si="9"/>
        <v>0</v>
      </c>
      <c r="L68" s="335"/>
    </row>
    <row r="69" spans="1:12" x14ac:dyDescent="0.2">
      <c r="A69" s="315" t="str">
        <f t="shared" si="0"/>
        <v>Viljandi Nukuteater</v>
      </c>
      <c r="B69" s="321" t="str">
        <f t="shared" si="4"/>
        <v>55</v>
      </c>
      <c r="C69" s="321" t="str">
        <f t="shared" si="5"/>
        <v>5513</v>
      </c>
      <c r="D69" s="333" t="s">
        <v>30</v>
      </c>
      <c r="E69" s="334" t="s">
        <v>14</v>
      </c>
      <c r="F69" s="324">
        <v>0</v>
      </c>
      <c r="G69" s="324">
        <v>0</v>
      </c>
      <c r="H69" s="324">
        <v>0</v>
      </c>
      <c r="I69" s="324">
        <v>0</v>
      </c>
      <c r="J69" s="324"/>
      <c r="K69" s="324">
        <f t="shared" si="9"/>
        <v>0</v>
      </c>
      <c r="L69" s="335"/>
    </row>
    <row r="70" spans="1:12" x14ac:dyDescent="0.2">
      <c r="A70" s="315" t="str">
        <f t="shared" si="0"/>
        <v>Viljandi Nukuteater</v>
      </c>
      <c r="B70" s="321" t="str">
        <f t="shared" si="4"/>
        <v>55</v>
      </c>
      <c r="C70" s="321" t="str">
        <f t="shared" si="5"/>
        <v>5513</v>
      </c>
      <c r="D70" s="333" t="s">
        <v>31</v>
      </c>
      <c r="E70" s="334" t="s">
        <v>799</v>
      </c>
      <c r="F70" s="324">
        <v>351.59</v>
      </c>
      <c r="G70" s="324">
        <v>383</v>
      </c>
      <c r="H70" s="324">
        <v>383</v>
      </c>
      <c r="I70" s="324">
        <v>384.91499999999996</v>
      </c>
      <c r="J70" s="324"/>
      <c r="K70" s="324">
        <f t="shared" si="9"/>
        <v>384.91499999999996</v>
      </c>
      <c r="L70" s="335"/>
    </row>
    <row r="71" spans="1:12" x14ac:dyDescent="0.2">
      <c r="A71" s="315" t="str">
        <f t="shared" si="0"/>
        <v>Viljandi Nukuteater</v>
      </c>
      <c r="B71" s="321" t="str">
        <f t="shared" si="4"/>
        <v>55</v>
      </c>
      <c r="C71" s="321" t="str">
        <f t="shared" si="5"/>
        <v>5513</v>
      </c>
      <c r="D71" s="333" t="s">
        <v>33</v>
      </c>
      <c r="E71" s="334" t="s">
        <v>34</v>
      </c>
      <c r="F71" s="324">
        <v>0</v>
      </c>
      <c r="G71" s="324">
        <v>0</v>
      </c>
      <c r="H71" s="324">
        <v>0</v>
      </c>
      <c r="I71" s="324">
        <v>0</v>
      </c>
      <c r="J71" s="324"/>
      <c r="K71" s="324">
        <f t="shared" si="9"/>
        <v>0</v>
      </c>
      <c r="L71" s="335"/>
    </row>
    <row r="72" spans="1:12" x14ac:dyDescent="0.2">
      <c r="A72" s="315" t="str">
        <f t="shared" si="0"/>
        <v>Viljandi Nukuteater</v>
      </c>
      <c r="B72" s="321"/>
      <c r="C72" s="321"/>
      <c r="D72" s="329" t="s">
        <v>859</v>
      </c>
      <c r="E72" s="330" t="s">
        <v>36</v>
      </c>
      <c r="F72" s="337">
        <f t="shared" ref="F72:J72" si="24">SUM(F73:F78)</f>
        <v>326.39999999999998</v>
      </c>
      <c r="G72" s="337">
        <f t="shared" si="24"/>
        <v>483.58</v>
      </c>
      <c r="H72" s="337">
        <f t="shared" si="24"/>
        <v>535</v>
      </c>
      <c r="I72" s="337">
        <f t="shared" si="24"/>
        <v>326.625</v>
      </c>
      <c r="J72" s="337">
        <f t="shared" si="24"/>
        <v>0</v>
      </c>
      <c r="K72" s="337">
        <f t="shared" si="9"/>
        <v>326.625</v>
      </c>
      <c r="L72" s="332"/>
    </row>
    <row r="73" spans="1:12" x14ac:dyDescent="0.2">
      <c r="A73" s="315" t="str">
        <f t="shared" si="0"/>
        <v>Viljandi Nukuteater</v>
      </c>
      <c r="B73" s="321" t="str">
        <f t="shared" si="4"/>
        <v>55</v>
      </c>
      <c r="C73" s="321" t="str">
        <f t="shared" si="5"/>
        <v>5514</v>
      </c>
      <c r="D73" s="333" t="s">
        <v>37</v>
      </c>
      <c r="E73" s="334" t="s">
        <v>38</v>
      </c>
      <c r="F73" s="324">
        <v>0</v>
      </c>
      <c r="G73" s="324">
        <v>0</v>
      </c>
      <c r="H73" s="324">
        <v>0</v>
      </c>
      <c r="I73" s="324">
        <v>0</v>
      </c>
      <c r="J73" s="324"/>
      <c r="K73" s="324">
        <f t="shared" si="9"/>
        <v>0</v>
      </c>
      <c r="L73" s="335"/>
    </row>
    <row r="74" spans="1:12" x14ac:dyDescent="0.2">
      <c r="A74" s="315" t="str">
        <f t="shared" si="0"/>
        <v>Viljandi Nukuteater</v>
      </c>
      <c r="B74" s="321" t="str">
        <f t="shared" si="4"/>
        <v>55</v>
      </c>
      <c r="C74" s="321" t="str">
        <f t="shared" si="5"/>
        <v>5514</v>
      </c>
      <c r="D74" s="333" t="s">
        <v>39</v>
      </c>
      <c r="E74" s="334" t="s">
        <v>40</v>
      </c>
      <c r="F74" s="324">
        <v>0</v>
      </c>
      <c r="G74" s="324">
        <v>0</v>
      </c>
      <c r="H74" s="324">
        <v>0</v>
      </c>
      <c r="I74" s="324">
        <v>0</v>
      </c>
      <c r="J74" s="324"/>
      <c r="K74" s="324">
        <f t="shared" si="9"/>
        <v>0</v>
      </c>
      <c r="L74" s="335"/>
    </row>
    <row r="75" spans="1:12" x14ac:dyDescent="0.2">
      <c r="A75" s="315" t="str">
        <f t="shared" si="0"/>
        <v>Viljandi Nukuteater</v>
      </c>
      <c r="B75" s="321" t="str">
        <f t="shared" si="4"/>
        <v>55</v>
      </c>
      <c r="C75" s="321" t="str">
        <f t="shared" si="5"/>
        <v>5514</v>
      </c>
      <c r="D75" s="333" t="s">
        <v>41</v>
      </c>
      <c r="E75" s="334" t="s">
        <v>42</v>
      </c>
      <c r="F75" s="324">
        <v>0</v>
      </c>
      <c r="G75" s="324">
        <v>0</v>
      </c>
      <c r="H75" s="324">
        <v>0</v>
      </c>
      <c r="I75" s="324">
        <v>0</v>
      </c>
      <c r="J75" s="324"/>
      <c r="K75" s="324">
        <f t="shared" si="9"/>
        <v>0</v>
      </c>
      <c r="L75" s="335"/>
    </row>
    <row r="76" spans="1:12" s="303" customFormat="1" x14ac:dyDescent="0.2">
      <c r="A76" s="315" t="str">
        <f t="shared" ref="A76:A152" si="25">+$E$1</f>
        <v>Viljandi Nukuteater</v>
      </c>
      <c r="B76" s="321" t="str">
        <f t="shared" si="4"/>
        <v>55</v>
      </c>
      <c r="C76" s="321" t="str">
        <f t="shared" si="5"/>
        <v>5514</v>
      </c>
      <c r="D76" s="341" t="s">
        <v>43</v>
      </c>
      <c r="E76" s="342" t="s">
        <v>44</v>
      </c>
      <c r="F76" s="324">
        <v>326.39999999999998</v>
      </c>
      <c r="G76" s="324">
        <v>416.03</v>
      </c>
      <c r="H76" s="324">
        <v>513</v>
      </c>
      <c r="I76" s="324">
        <v>304.51499999999999</v>
      </c>
      <c r="J76" s="324"/>
      <c r="K76" s="324">
        <f t="shared" si="9"/>
        <v>304.51499999999999</v>
      </c>
      <c r="L76" s="343"/>
    </row>
    <row r="77" spans="1:12" x14ac:dyDescent="0.2">
      <c r="A77" s="315" t="str">
        <f t="shared" si="25"/>
        <v>Viljandi Nukuteater</v>
      </c>
      <c r="B77" s="321" t="str">
        <f t="shared" ref="B77:B150" si="26">LEFT(D77,2)</f>
        <v>55</v>
      </c>
      <c r="C77" s="321" t="str">
        <f t="shared" ref="C77:C150" si="27">LEFT(D77,4)</f>
        <v>5514</v>
      </c>
      <c r="D77" s="333" t="s">
        <v>45</v>
      </c>
      <c r="E77" s="334" t="s">
        <v>46</v>
      </c>
      <c r="F77" s="324">
        <v>0</v>
      </c>
      <c r="G77" s="324">
        <v>67.55</v>
      </c>
      <c r="H77" s="324">
        <v>22</v>
      </c>
      <c r="I77" s="324">
        <v>22.11</v>
      </c>
      <c r="J77" s="324"/>
      <c r="K77" s="324">
        <f t="shared" ref="K77:K113" si="28">SUM(I77:J77)</f>
        <v>22.11</v>
      </c>
      <c r="L77" s="335"/>
    </row>
    <row r="78" spans="1:12" x14ac:dyDescent="0.2">
      <c r="A78" s="315" t="str">
        <f t="shared" si="25"/>
        <v>Viljandi Nukuteater</v>
      </c>
      <c r="B78" s="321" t="str">
        <f t="shared" si="26"/>
        <v>55</v>
      </c>
      <c r="C78" s="321" t="str">
        <f t="shared" si="27"/>
        <v>5514</v>
      </c>
      <c r="D78" s="333" t="s">
        <v>47</v>
      </c>
      <c r="E78" s="334" t="s">
        <v>48</v>
      </c>
      <c r="F78" s="324">
        <v>0</v>
      </c>
      <c r="G78" s="324">
        <v>0</v>
      </c>
      <c r="H78" s="324">
        <v>0</v>
      </c>
      <c r="I78" s="324">
        <v>0</v>
      </c>
      <c r="J78" s="324"/>
      <c r="K78" s="324">
        <f t="shared" si="28"/>
        <v>0</v>
      </c>
      <c r="L78" s="335"/>
    </row>
    <row r="79" spans="1:12" x14ac:dyDescent="0.2">
      <c r="A79" s="315" t="str">
        <f t="shared" si="25"/>
        <v>Viljandi Nukuteater</v>
      </c>
      <c r="B79" s="321"/>
      <c r="C79" s="321"/>
      <c r="D79" s="329" t="s">
        <v>860</v>
      </c>
      <c r="E79" s="330" t="s">
        <v>50</v>
      </c>
      <c r="F79" s="337">
        <f t="shared" ref="F79:J79" si="29">SUM(F80:F85)</f>
        <v>0</v>
      </c>
      <c r="G79" s="337">
        <v>2347.09</v>
      </c>
      <c r="H79" s="337">
        <f>SUM(H80:H85)</f>
        <v>4470</v>
      </c>
      <c r="I79" s="337">
        <f>SUM(I80:I85)</f>
        <v>2351.6999999999998</v>
      </c>
      <c r="J79" s="337">
        <f t="shared" si="29"/>
        <v>0</v>
      </c>
      <c r="K79" s="337">
        <f t="shared" si="28"/>
        <v>2351.6999999999998</v>
      </c>
      <c r="L79" s="332"/>
    </row>
    <row r="80" spans="1:12" x14ac:dyDescent="0.2">
      <c r="A80" s="315" t="str">
        <f t="shared" si="25"/>
        <v>Viljandi Nukuteater</v>
      </c>
      <c r="B80" s="321" t="str">
        <f t="shared" si="26"/>
        <v>55</v>
      </c>
      <c r="C80" s="321" t="str">
        <f t="shared" si="27"/>
        <v>5515</v>
      </c>
      <c r="D80" s="333" t="s">
        <v>51</v>
      </c>
      <c r="E80" s="334" t="s">
        <v>52</v>
      </c>
      <c r="F80" s="324">
        <v>0</v>
      </c>
      <c r="G80" s="324">
        <v>0</v>
      </c>
      <c r="H80" s="324">
        <v>4470</v>
      </c>
      <c r="I80" s="324">
        <v>0</v>
      </c>
      <c r="J80" s="324"/>
      <c r="K80" s="324">
        <f t="shared" si="28"/>
        <v>0</v>
      </c>
      <c r="L80" s="335"/>
    </row>
    <row r="81" spans="1:12" x14ac:dyDescent="0.2">
      <c r="A81" s="315" t="str">
        <f t="shared" si="25"/>
        <v>Viljandi Nukuteater</v>
      </c>
      <c r="B81" s="321" t="str">
        <f t="shared" si="26"/>
        <v>55</v>
      </c>
      <c r="C81" s="321" t="str">
        <f t="shared" si="27"/>
        <v>5515</v>
      </c>
      <c r="D81" s="333" t="s">
        <v>53</v>
      </c>
      <c r="E81" s="334" t="s">
        <v>54</v>
      </c>
      <c r="F81" s="324">
        <v>0</v>
      </c>
      <c r="G81" s="324">
        <v>2347.09</v>
      </c>
      <c r="H81" s="324">
        <v>0</v>
      </c>
      <c r="I81" s="324">
        <v>2351.6999999999998</v>
      </c>
      <c r="J81" s="324"/>
      <c r="K81" s="324">
        <f t="shared" si="28"/>
        <v>2351.6999999999998</v>
      </c>
      <c r="L81" s="335"/>
    </row>
    <row r="82" spans="1:12" x14ac:dyDescent="0.2">
      <c r="A82" s="315" t="str">
        <f t="shared" si="25"/>
        <v>Viljandi Nukuteater</v>
      </c>
      <c r="B82" s="321" t="str">
        <f t="shared" si="26"/>
        <v>55</v>
      </c>
      <c r="C82" s="321" t="str">
        <f t="shared" si="27"/>
        <v>5515</v>
      </c>
      <c r="D82" s="333" t="s">
        <v>70</v>
      </c>
      <c r="E82" s="334" t="s">
        <v>71</v>
      </c>
      <c r="F82" s="324">
        <v>0</v>
      </c>
      <c r="G82" s="324">
        <v>0</v>
      </c>
      <c r="H82" s="324">
        <v>0</v>
      </c>
      <c r="I82" s="324">
        <v>0</v>
      </c>
      <c r="J82" s="324"/>
      <c r="K82" s="324">
        <f t="shared" si="28"/>
        <v>0</v>
      </c>
      <c r="L82" s="335"/>
    </row>
    <row r="83" spans="1:12" x14ac:dyDescent="0.2">
      <c r="A83" s="315" t="str">
        <f t="shared" si="25"/>
        <v>Viljandi Nukuteater</v>
      </c>
      <c r="B83" s="321" t="str">
        <f t="shared" si="26"/>
        <v>55</v>
      </c>
      <c r="C83" s="321" t="str">
        <f t="shared" si="27"/>
        <v>5515</v>
      </c>
      <c r="D83" s="333" t="s">
        <v>72</v>
      </c>
      <c r="E83" s="334" t="s">
        <v>73</v>
      </c>
      <c r="F83" s="324">
        <v>0</v>
      </c>
      <c r="G83" s="324">
        <v>0</v>
      </c>
      <c r="H83" s="324">
        <v>0</v>
      </c>
      <c r="I83" s="324">
        <v>0</v>
      </c>
      <c r="J83" s="324"/>
      <c r="K83" s="324">
        <f t="shared" si="28"/>
        <v>0</v>
      </c>
      <c r="L83" s="335"/>
    </row>
    <row r="84" spans="1:12" x14ac:dyDescent="0.2">
      <c r="A84" s="315" t="str">
        <f t="shared" si="25"/>
        <v>Viljandi Nukuteater</v>
      </c>
      <c r="B84" s="321" t="str">
        <f t="shared" si="26"/>
        <v>55</v>
      </c>
      <c r="C84" s="321" t="str">
        <f t="shared" si="27"/>
        <v>5515</v>
      </c>
      <c r="D84" s="333" t="s">
        <v>74</v>
      </c>
      <c r="E84" s="334" t="s">
        <v>75</v>
      </c>
      <c r="F84" s="324">
        <v>0</v>
      </c>
      <c r="G84" s="324">
        <v>0</v>
      </c>
      <c r="H84" s="324">
        <v>0</v>
      </c>
      <c r="I84" s="324">
        <v>0</v>
      </c>
      <c r="J84" s="324"/>
      <c r="K84" s="324">
        <f t="shared" si="28"/>
        <v>0</v>
      </c>
      <c r="L84" s="335"/>
    </row>
    <row r="85" spans="1:12" x14ac:dyDescent="0.2">
      <c r="A85" s="315" t="str">
        <f t="shared" si="25"/>
        <v>Viljandi Nukuteater</v>
      </c>
      <c r="B85" s="321" t="str">
        <f t="shared" si="26"/>
        <v>55</v>
      </c>
      <c r="C85" s="321" t="str">
        <f t="shared" si="27"/>
        <v>5515</v>
      </c>
      <c r="D85" s="333" t="s">
        <v>76</v>
      </c>
      <c r="E85" s="334" t="s">
        <v>77</v>
      </c>
      <c r="F85" s="324">
        <v>0</v>
      </c>
      <c r="G85" s="324">
        <v>0</v>
      </c>
      <c r="H85" s="324">
        <v>0</v>
      </c>
      <c r="I85" s="324">
        <v>0</v>
      </c>
      <c r="J85" s="324"/>
      <c r="K85" s="324">
        <f t="shared" si="28"/>
        <v>0</v>
      </c>
      <c r="L85" s="335"/>
    </row>
    <row r="86" spans="1:12" x14ac:dyDescent="0.2">
      <c r="A86" s="315" t="str">
        <f t="shared" si="25"/>
        <v>Viljandi Nukuteater</v>
      </c>
      <c r="B86" s="321" t="str">
        <f t="shared" si="26"/>
        <v>55</v>
      </c>
      <c r="C86" s="321" t="str">
        <f t="shared" si="27"/>
        <v>5516</v>
      </c>
      <c r="D86" s="322" t="s">
        <v>78</v>
      </c>
      <c r="E86" s="344" t="s">
        <v>79</v>
      </c>
      <c r="F86" s="345">
        <v>0</v>
      </c>
      <c r="G86" s="324">
        <v>0</v>
      </c>
      <c r="H86" s="324">
        <v>0</v>
      </c>
      <c r="I86" s="324">
        <v>0</v>
      </c>
      <c r="J86" s="345"/>
      <c r="K86" s="324">
        <f t="shared" si="28"/>
        <v>0</v>
      </c>
      <c r="L86" s="325"/>
    </row>
    <row r="87" spans="1:12" x14ac:dyDescent="0.2">
      <c r="A87" s="315" t="str">
        <f t="shared" si="25"/>
        <v>Viljandi Nukuteater</v>
      </c>
      <c r="B87" s="321" t="str">
        <f t="shared" si="26"/>
        <v>55</v>
      </c>
      <c r="C87" s="321" t="str">
        <f t="shared" si="27"/>
        <v>5521</v>
      </c>
      <c r="D87" s="322" t="s">
        <v>80</v>
      </c>
      <c r="E87" s="323" t="s">
        <v>81</v>
      </c>
      <c r="F87" s="345">
        <v>0</v>
      </c>
      <c r="G87" s="324">
        <v>0</v>
      </c>
      <c r="H87" s="324">
        <v>0</v>
      </c>
      <c r="I87" s="324">
        <v>0</v>
      </c>
      <c r="J87" s="345"/>
      <c r="K87" s="324">
        <f t="shared" si="28"/>
        <v>0</v>
      </c>
      <c r="L87" s="325"/>
    </row>
    <row r="88" spans="1:12" x14ac:dyDescent="0.2">
      <c r="A88" s="315" t="str">
        <f t="shared" si="25"/>
        <v>Viljandi Nukuteater</v>
      </c>
      <c r="B88" s="321"/>
      <c r="C88" s="321"/>
      <c r="D88" s="329" t="s">
        <v>861</v>
      </c>
      <c r="E88" s="330" t="s">
        <v>83</v>
      </c>
      <c r="F88" s="337">
        <f t="shared" ref="F88:J88" si="30">SUM(F89:F91)</f>
        <v>105.95</v>
      </c>
      <c r="G88" s="337">
        <f t="shared" si="30"/>
        <v>76.09</v>
      </c>
      <c r="H88" s="337">
        <f t="shared" si="30"/>
        <v>111.88</v>
      </c>
      <c r="I88" s="337">
        <f t="shared" si="30"/>
        <v>112.43939999999998</v>
      </c>
      <c r="J88" s="337">
        <f t="shared" si="30"/>
        <v>0</v>
      </c>
      <c r="K88" s="337">
        <f t="shared" si="28"/>
        <v>112.43939999999998</v>
      </c>
      <c r="L88" s="332"/>
    </row>
    <row r="89" spans="1:12" x14ac:dyDescent="0.2">
      <c r="A89" s="315" t="str">
        <f t="shared" si="25"/>
        <v>Viljandi Nukuteater</v>
      </c>
      <c r="B89" s="321" t="str">
        <f t="shared" si="26"/>
        <v>55</v>
      </c>
      <c r="C89" s="321" t="str">
        <f t="shared" si="27"/>
        <v>5522</v>
      </c>
      <c r="D89" s="333" t="s">
        <v>84</v>
      </c>
      <c r="E89" s="334" t="s">
        <v>85</v>
      </c>
      <c r="F89" s="324">
        <v>93.04</v>
      </c>
      <c r="G89" s="324">
        <v>63.96</v>
      </c>
      <c r="H89" s="324">
        <v>98.88</v>
      </c>
      <c r="I89" s="324">
        <v>99.37439999999998</v>
      </c>
      <c r="J89" s="324"/>
      <c r="K89" s="324">
        <f t="shared" si="28"/>
        <v>99.37439999999998</v>
      </c>
      <c r="L89" s="335"/>
    </row>
    <row r="90" spans="1:12" x14ac:dyDescent="0.2">
      <c r="A90" s="315" t="str">
        <f t="shared" si="25"/>
        <v>Viljandi Nukuteater</v>
      </c>
      <c r="B90" s="321" t="str">
        <f t="shared" si="26"/>
        <v>55</v>
      </c>
      <c r="C90" s="321" t="str">
        <f t="shared" si="27"/>
        <v>5522</v>
      </c>
      <c r="D90" s="333" t="s">
        <v>86</v>
      </c>
      <c r="E90" s="334" t="s">
        <v>87</v>
      </c>
      <c r="F90" s="324">
        <v>12.91</v>
      </c>
      <c r="G90" s="324">
        <v>12.13</v>
      </c>
      <c r="H90" s="324">
        <v>13</v>
      </c>
      <c r="I90" s="324">
        <v>13.064999999999998</v>
      </c>
      <c r="J90" s="324"/>
      <c r="K90" s="324">
        <f t="shared" si="28"/>
        <v>13.064999999999998</v>
      </c>
      <c r="L90" s="335"/>
    </row>
    <row r="91" spans="1:12" x14ac:dyDescent="0.2">
      <c r="A91" s="315" t="str">
        <f t="shared" si="25"/>
        <v>Viljandi Nukuteater</v>
      </c>
      <c r="B91" s="321" t="str">
        <f t="shared" si="26"/>
        <v>55</v>
      </c>
      <c r="C91" s="321" t="str">
        <f t="shared" si="27"/>
        <v>5522</v>
      </c>
      <c r="D91" s="333" t="s">
        <v>88</v>
      </c>
      <c r="E91" s="334" t="s">
        <v>89</v>
      </c>
      <c r="F91" s="324">
        <v>0</v>
      </c>
      <c r="G91" s="324">
        <v>0</v>
      </c>
      <c r="H91" s="324">
        <v>0</v>
      </c>
      <c r="I91" s="324">
        <v>0</v>
      </c>
      <c r="J91" s="324"/>
      <c r="K91" s="324">
        <f t="shared" si="28"/>
        <v>0</v>
      </c>
      <c r="L91" s="335"/>
    </row>
    <row r="92" spans="1:12" x14ac:dyDescent="0.2">
      <c r="A92" s="315" t="str">
        <f t="shared" si="25"/>
        <v>Viljandi Nukuteater</v>
      </c>
      <c r="B92" s="321" t="str">
        <f t="shared" si="26"/>
        <v>55</v>
      </c>
      <c r="C92" s="321" t="str">
        <f t="shared" si="27"/>
        <v>5523</v>
      </c>
      <c r="D92" s="322" t="s">
        <v>90</v>
      </c>
      <c r="E92" s="323" t="s">
        <v>91</v>
      </c>
      <c r="F92" s="324">
        <v>0</v>
      </c>
      <c r="G92" s="324">
        <v>0</v>
      </c>
      <c r="H92" s="324">
        <v>0</v>
      </c>
      <c r="I92" s="324">
        <v>0</v>
      </c>
      <c r="J92" s="324"/>
      <c r="K92" s="324">
        <f t="shared" si="28"/>
        <v>0</v>
      </c>
      <c r="L92" s="325"/>
    </row>
    <row r="93" spans="1:12" x14ac:dyDescent="0.2">
      <c r="A93" s="315" t="str">
        <f t="shared" si="25"/>
        <v>Viljandi Nukuteater</v>
      </c>
      <c r="B93" s="321"/>
      <c r="C93" s="321"/>
      <c r="D93" s="329" t="s">
        <v>862</v>
      </c>
      <c r="E93" s="330" t="s">
        <v>93</v>
      </c>
      <c r="F93" s="337">
        <f>SUM(F94:F98)</f>
        <v>0</v>
      </c>
      <c r="G93" s="337">
        <f t="shared" ref="G93:I93" si="31">SUM(G94:G98)</f>
        <v>0</v>
      </c>
      <c r="H93" s="337">
        <f t="shared" si="31"/>
        <v>0</v>
      </c>
      <c r="I93" s="337">
        <f t="shared" si="31"/>
        <v>0</v>
      </c>
      <c r="J93" s="337">
        <f>SUM(J94:J98)</f>
        <v>0</v>
      </c>
      <c r="K93" s="337">
        <f t="shared" si="28"/>
        <v>0</v>
      </c>
      <c r="L93" s="332"/>
    </row>
    <row r="94" spans="1:12" x14ac:dyDescent="0.2">
      <c r="A94" s="315" t="str">
        <f t="shared" si="25"/>
        <v>Viljandi Nukuteater</v>
      </c>
      <c r="B94" s="321" t="str">
        <f t="shared" si="26"/>
        <v>55</v>
      </c>
      <c r="C94" s="321" t="str">
        <f t="shared" si="27"/>
        <v>5524</v>
      </c>
      <c r="D94" s="333" t="s">
        <v>94</v>
      </c>
      <c r="E94" s="334" t="s">
        <v>95</v>
      </c>
      <c r="F94" s="324">
        <v>0</v>
      </c>
      <c r="G94" s="324">
        <v>0</v>
      </c>
      <c r="H94" s="324">
        <v>0</v>
      </c>
      <c r="I94" s="324">
        <v>0</v>
      </c>
      <c r="J94" s="324"/>
      <c r="K94" s="324">
        <f t="shared" si="28"/>
        <v>0</v>
      </c>
      <c r="L94" s="335"/>
    </row>
    <row r="95" spans="1:12" x14ac:dyDescent="0.2">
      <c r="A95" s="315" t="str">
        <f t="shared" si="25"/>
        <v>Viljandi Nukuteater</v>
      </c>
      <c r="B95" s="321" t="str">
        <f t="shared" si="26"/>
        <v>55</v>
      </c>
      <c r="C95" s="321" t="str">
        <f t="shared" si="27"/>
        <v>5524</v>
      </c>
      <c r="D95" s="333" t="s">
        <v>96</v>
      </c>
      <c r="E95" s="334" t="s">
        <v>97</v>
      </c>
      <c r="F95" s="324">
        <v>0</v>
      </c>
      <c r="G95" s="324">
        <v>0</v>
      </c>
      <c r="H95" s="324">
        <v>0</v>
      </c>
      <c r="I95" s="324">
        <v>0</v>
      </c>
      <c r="J95" s="324"/>
      <c r="K95" s="324">
        <f t="shared" si="28"/>
        <v>0</v>
      </c>
      <c r="L95" s="335"/>
    </row>
    <row r="96" spans="1:12" x14ac:dyDescent="0.2">
      <c r="A96" s="315" t="str">
        <f t="shared" si="25"/>
        <v>Viljandi Nukuteater</v>
      </c>
      <c r="B96" s="321" t="str">
        <f t="shared" si="26"/>
        <v>55</v>
      </c>
      <c r="C96" s="321" t="str">
        <f t="shared" si="27"/>
        <v>5524</v>
      </c>
      <c r="D96" s="333" t="s">
        <v>98</v>
      </c>
      <c r="E96" s="334" t="s">
        <v>99</v>
      </c>
      <c r="F96" s="324">
        <v>0</v>
      </c>
      <c r="G96" s="324">
        <v>0</v>
      </c>
      <c r="H96" s="324">
        <v>0</v>
      </c>
      <c r="I96" s="324">
        <v>0</v>
      </c>
      <c r="J96" s="324"/>
      <c r="K96" s="324">
        <f t="shared" si="28"/>
        <v>0</v>
      </c>
      <c r="L96" s="335"/>
    </row>
    <row r="97" spans="1:12" x14ac:dyDescent="0.2">
      <c r="A97" s="315" t="str">
        <f t="shared" si="25"/>
        <v>Viljandi Nukuteater</v>
      </c>
      <c r="B97" s="321" t="str">
        <f t="shared" si="26"/>
        <v>55</v>
      </c>
      <c r="C97" s="321" t="str">
        <f t="shared" si="27"/>
        <v>5524</v>
      </c>
      <c r="D97" s="333" t="s">
        <v>100</v>
      </c>
      <c r="E97" s="334" t="s">
        <v>101</v>
      </c>
      <c r="F97" s="324">
        <v>0</v>
      </c>
      <c r="G97" s="324">
        <v>0</v>
      </c>
      <c r="H97" s="324">
        <v>0</v>
      </c>
      <c r="I97" s="324">
        <v>0</v>
      </c>
      <c r="J97" s="324"/>
      <c r="K97" s="324">
        <f t="shared" si="28"/>
        <v>0</v>
      </c>
      <c r="L97" s="335"/>
    </row>
    <row r="98" spans="1:12" x14ac:dyDescent="0.2">
      <c r="A98" s="315" t="str">
        <f t="shared" si="25"/>
        <v>Viljandi Nukuteater</v>
      </c>
      <c r="B98" s="321" t="str">
        <f t="shared" si="26"/>
        <v>55</v>
      </c>
      <c r="C98" s="321" t="str">
        <f t="shared" si="27"/>
        <v>5524</v>
      </c>
      <c r="D98" s="333" t="s">
        <v>102</v>
      </c>
      <c r="E98" s="334" t="s">
        <v>103</v>
      </c>
      <c r="F98" s="324">
        <v>0</v>
      </c>
      <c r="G98" s="324">
        <v>0</v>
      </c>
      <c r="H98" s="324">
        <v>0</v>
      </c>
      <c r="I98" s="324">
        <v>0</v>
      </c>
      <c r="J98" s="324"/>
      <c r="K98" s="324">
        <f t="shared" si="28"/>
        <v>0</v>
      </c>
      <c r="L98" s="335"/>
    </row>
    <row r="99" spans="1:12" x14ac:dyDescent="0.2">
      <c r="A99" s="315" t="str">
        <f t="shared" si="25"/>
        <v>Viljandi Nukuteater</v>
      </c>
      <c r="B99" s="321" t="str">
        <f t="shared" si="26"/>
        <v>55</v>
      </c>
      <c r="C99" s="321" t="str">
        <f t="shared" si="27"/>
        <v>5525</v>
      </c>
      <c r="D99" s="322" t="s">
        <v>104</v>
      </c>
      <c r="E99" s="323" t="s">
        <v>844</v>
      </c>
      <c r="F99" s="345">
        <v>7679.5</v>
      </c>
      <c r="G99" s="345">
        <v>5998.17</v>
      </c>
      <c r="H99" s="345">
        <v>1598</v>
      </c>
      <c r="I99" s="345">
        <v>1605.9899999999998</v>
      </c>
      <c r="J99" s="345"/>
      <c r="K99" s="345">
        <f t="shared" si="28"/>
        <v>1605.9899999999998</v>
      </c>
      <c r="L99" s="576"/>
    </row>
    <row r="100" spans="1:12" x14ac:dyDescent="0.2">
      <c r="A100" s="315"/>
      <c r="B100" s="321"/>
      <c r="C100" s="321"/>
      <c r="D100" s="329" t="s">
        <v>259</v>
      </c>
      <c r="E100" s="330" t="s">
        <v>1616</v>
      </c>
      <c r="F100" s="337">
        <f>SUM(F101:F102)</f>
        <v>0</v>
      </c>
      <c r="G100" s="337">
        <f t="shared" ref="G100:I100" si="32">SUM(G101:G102)</f>
        <v>0</v>
      </c>
      <c r="H100" s="337">
        <f t="shared" si="32"/>
        <v>0</v>
      </c>
      <c r="I100" s="337">
        <f t="shared" si="32"/>
        <v>0</v>
      </c>
      <c r="J100" s="337">
        <f>SUM(J101:J102)</f>
        <v>0</v>
      </c>
      <c r="K100" s="337">
        <f t="shared" ref="K100" si="33">SUM(K101:K102)</f>
        <v>0</v>
      </c>
      <c r="L100" s="576"/>
    </row>
    <row r="101" spans="1:12" x14ac:dyDescent="0.2">
      <c r="A101" s="315" t="str">
        <f t="shared" si="25"/>
        <v>Viljandi Nukuteater</v>
      </c>
      <c r="B101" s="321" t="str">
        <f t="shared" si="26"/>
        <v>55</v>
      </c>
      <c r="C101" s="321" t="str">
        <f t="shared" si="27"/>
        <v>5526</v>
      </c>
      <c r="D101" s="627" t="s">
        <v>106</v>
      </c>
      <c r="E101" s="336" t="s">
        <v>107</v>
      </c>
      <c r="F101" s="324">
        <v>0</v>
      </c>
      <c r="G101" s="324">
        <v>0</v>
      </c>
      <c r="H101" s="324">
        <v>0</v>
      </c>
      <c r="I101" s="324">
        <v>0</v>
      </c>
      <c r="J101" s="324"/>
      <c r="K101" s="324">
        <f t="shared" si="28"/>
        <v>0</v>
      </c>
      <c r="L101" s="576"/>
    </row>
    <row r="102" spans="1:12" x14ac:dyDescent="0.2">
      <c r="A102" s="315"/>
      <c r="B102" s="321"/>
      <c r="C102" s="321"/>
      <c r="D102" s="627" t="s">
        <v>1617</v>
      </c>
      <c r="E102" s="336" t="s">
        <v>1657</v>
      </c>
      <c r="F102" s="324">
        <v>0</v>
      </c>
      <c r="G102" s="324">
        <v>0</v>
      </c>
      <c r="H102" s="324">
        <v>0</v>
      </c>
      <c r="I102" s="324">
        <v>0</v>
      </c>
      <c r="J102" s="324"/>
      <c r="K102" s="324">
        <f t="shared" si="28"/>
        <v>0</v>
      </c>
      <c r="L102" s="576"/>
    </row>
    <row r="103" spans="1:12" x14ac:dyDescent="0.2">
      <c r="A103" s="315" t="str">
        <f t="shared" si="25"/>
        <v>Viljandi Nukuteater</v>
      </c>
      <c r="B103" s="321" t="str">
        <f t="shared" si="26"/>
        <v>55</v>
      </c>
      <c r="C103" s="321" t="str">
        <f t="shared" si="27"/>
        <v>5539</v>
      </c>
      <c r="D103" s="322" t="s">
        <v>108</v>
      </c>
      <c r="E103" s="323" t="s">
        <v>845</v>
      </c>
      <c r="F103" s="345">
        <v>0</v>
      </c>
      <c r="G103" s="345">
        <v>0</v>
      </c>
      <c r="H103" s="345">
        <v>0</v>
      </c>
      <c r="I103" s="345">
        <v>0</v>
      </c>
      <c r="J103" s="345"/>
      <c r="K103" s="345">
        <f t="shared" si="28"/>
        <v>0</v>
      </c>
      <c r="L103" s="576"/>
    </row>
    <row r="104" spans="1:12" x14ac:dyDescent="0.2">
      <c r="A104" s="315" t="str">
        <f t="shared" si="25"/>
        <v>Viljandi Nukuteater</v>
      </c>
      <c r="B104" s="321" t="str">
        <f t="shared" si="26"/>
        <v>55</v>
      </c>
      <c r="C104" s="321" t="str">
        <f t="shared" si="27"/>
        <v>5540</v>
      </c>
      <c r="D104" s="322" t="s">
        <v>110</v>
      </c>
      <c r="E104" s="323" t="s">
        <v>111</v>
      </c>
      <c r="F104" s="345">
        <v>63.58</v>
      </c>
      <c r="G104" s="345">
        <v>0</v>
      </c>
      <c r="H104" s="345">
        <v>64</v>
      </c>
      <c r="I104" s="345">
        <v>64.319999999999993</v>
      </c>
      <c r="J104" s="345"/>
      <c r="K104" s="345">
        <f t="shared" si="28"/>
        <v>64.319999999999993</v>
      </c>
      <c r="L104" s="576"/>
    </row>
    <row r="105" spans="1:12" ht="13.5" x14ac:dyDescent="0.25">
      <c r="A105" s="315" t="str">
        <f t="shared" si="25"/>
        <v>Viljandi Nukuteater</v>
      </c>
      <c r="B105" s="321"/>
      <c r="C105" s="321"/>
      <c r="D105" s="326" t="s">
        <v>189</v>
      </c>
      <c r="E105" s="327" t="s">
        <v>188</v>
      </c>
      <c r="F105" s="319">
        <f>F106+F107</f>
        <v>0</v>
      </c>
      <c r="G105" s="319">
        <f t="shared" ref="G105:I105" si="34">G106+G107</f>
        <v>0</v>
      </c>
      <c r="H105" s="319">
        <f t="shared" si="34"/>
        <v>0</v>
      </c>
      <c r="I105" s="319">
        <f t="shared" si="34"/>
        <v>0</v>
      </c>
      <c r="J105" s="319">
        <f>J106+J107</f>
        <v>0</v>
      </c>
      <c r="K105" s="337">
        <f t="shared" si="28"/>
        <v>0</v>
      </c>
      <c r="L105" s="577"/>
    </row>
    <row r="106" spans="1:12" x14ac:dyDescent="0.2">
      <c r="A106" s="315" t="str">
        <f t="shared" si="25"/>
        <v>Viljandi Nukuteater</v>
      </c>
      <c r="B106" s="321" t="str">
        <f t="shared" si="26"/>
        <v>60</v>
      </c>
      <c r="C106" s="321" t="str">
        <f t="shared" si="27"/>
        <v>6011</v>
      </c>
      <c r="D106" s="322" t="s">
        <v>112</v>
      </c>
      <c r="E106" s="323" t="s">
        <v>113</v>
      </c>
      <c r="F106" s="345">
        <v>0</v>
      </c>
      <c r="G106" s="324">
        <v>0</v>
      </c>
      <c r="H106" s="324">
        <v>0</v>
      </c>
      <c r="I106" s="324">
        <v>0</v>
      </c>
      <c r="J106" s="345"/>
      <c r="K106" s="324">
        <f t="shared" si="28"/>
        <v>0</v>
      </c>
      <c r="L106" s="576"/>
    </row>
    <row r="107" spans="1:12" x14ac:dyDescent="0.2">
      <c r="A107" s="315" t="str">
        <f t="shared" si="25"/>
        <v>Viljandi Nukuteater</v>
      </c>
      <c r="B107" s="321" t="str">
        <f t="shared" si="26"/>
        <v>65</v>
      </c>
      <c r="C107" s="321" t="str">
        <f t="shared" si="27"/>
        <v>6502</v>
      </c>
      <c r="D107" s="322" t="s">
        <v>114</v>
      </c>
      <c r="E107" s="323" t="s">
        <v>115</v>
      </c>
      <c r="F107" s="345">
        <v>0</v>
      </c>
      <c r="G107" s="324">
        <v>0</v>
      </c>
      <c r="H107" s="324">
        <v>0</v>
      </c>
      <c r="I107" s="324">
        <v>0</v>
      </c>
      <c r="J107" s="345"/>
      <c r="K107" s="324">
        <f t="shared" si="28"/>
        <v>0</v>
      </c>
      <c r="L107" s="576"/>
    </row>
    <row r="108" spans="1:12" ht="13.5" x14ac:dyDescent="0.25">
      <c r="A108" s="315" t="str">
        <f t="shared" si="25"/>
        <v>Viljandi Nukuteater</v>
      </c>
      <c r="B108" s="321"/>
      <c r="C108" s="321"/>
      <c r="D108" s="326" t="s">
        <v>181</v>
      </c>
      <c r="E108" s="346" t="s">
        <v>179</v>
      </c>
      <c r="F108" s="319">
        <f>F109+F110+F111</f>
        <v>0</v>
      </c>
      <c r="G108" s="319">
        <f t="shared" ref="G108:I108" si="35">G109+G110+G111</f>
        <v>0</v>
      </c>
      <c r="H108" s="319">
        <f t="shared" si="35"/>
        <v>0</v>
      </c>
      <c r="I108" s="319">
        <f t="shared" si="35"/>
        <v>0</v>
      </c>
      <c r="J108" s="319">
        <f>J109+J110+J111</f>
        <v>0</v>
      </c>
      <c r="K108" s="337">
        <f t="shared" si="28"/>
        <v>0</v>
      </c>
      <c r="L108" s="578"/>
    </row>
    <row r="109" spans="1:12" x14ac:dyDescent="0.2">
      <c r="A109" s="315" t="str">
        <f t="shared" si="25"/>
        <v>Viljandi Nukuteater</v>
      </c>
      <c r="B109" s="321" t="str">
        <f t="shared" si="26"/>
        <v>15</v>
      </c>
      <c r="C109" s="321" t="str">
        <f t="shared" si="27"/>
        <v>1551</v>
      </c>
      <c r="D109" s="322" t="s">
        <v>116</v>
      </c>
      <c r="E109" s="323" t="s">
        <v>117</v>
      </c>
      <c r="F109" s="324">
        <v>0</v>
      </c>
      <c r="G109" s="324">
        <v>0</v>
      </c>
      <c r="H109" s="324">
        <v>0</v>
      </c>
      <c r="I109" s="324">
        <v>0</v>
      </c>
      <c r="J109" s="324"/>
      <c r="K109" s="324">
        <f t="shared" si="28"/>
        <v>0</v>
      </c>
      <c r="L109" s="576"/>
    </row>
    <row r="110" spans="1:12" x14ac:dyDescent="0.2">
      <c r="A110" s="315" t="str">
        <f t="shared" si="25"/>
        <v>Viljandi Nukuteater</v>
      </c>
      <c r="B110" s="321" t="str">
        <f t="shared" si="26"/>
        <v>15</v>
      </c>
      <c r="C110" s="321" t="str">
        <f t="shared" si="27"/>
        <v>1554</v>
      </c>
      <c r="D110" s="322" t="s">
        <v>118</v>
      </c>
      <c r="E110" s="323" t="s">
        <v>119</v>
      </c>
      <c r="F110" s="324">
        <v>0</v>
      </c>
      <c r="G110" s="324">
        <v>0</v>
      </c>
      <c r="H110" s="324">
        <v>0</v>
      </c>
      <c r="I110" s="324">
        <v>0</v>
      </c>
      <c r="J110" s="324"/>
      <c r="K110" s="324">
        <f t="shared" si="28"/>
        <v>0</v>
      </c>
      <c r="L110" s="576"/>
    </row>
    <row r="111" spans="1:12" x14ac:dyDescent="0.2">
      <c r="A111" s="315" t="str">
        <f t="shared" si="25"/>
        <v>Viljandi Nukuteater</v>
      </c>
      <c r="B111" s="321" t="str">
        <f t="shared" si="26"/>
        <v>15</v>
      </c>
      <c r="C111" s="321" t="str">
        <f t="shared" si="27"/>
        <v>1555</v>
      </c>
      <c r="D111" s="322" t="s">
        <v>120</v>
      </c>
      <c r="E111" s="323" t="s">
        <v>125</v>
      </c>
      <c r="F111" s="324">
        <v>0</v>
      </c>
      <c r="G111" s="324">
        <v>0</v>
      </c>
      <c r="H111" s="324">
        <v>0</v>
      </c>
      <c r="I111" s="324">
        <v>0</v>
      </c>
      <c r="J111" s="324"/>
      <c r="K111" s="324">
        <f t="shared" si="28"/>
        <v>0</v>
      </c>
      <c r="L111" s="576"/>
    </row>
    <row r="112" spans="1:12" ht="13.5" x14ac:dyDescent="0.25">
      <c r="A112" s="315" t="str">
        <f t="shared" si="25"/>
        <v>Viljandi Nukuteater</v>
      </c>
      <c r="B112" s="321" t="str">
        <f t="shared" si="26"/>
        <v/>
      </c>
      <c r="C112" s="321" t="str">
        <f t="shared" si="27"/>
        <v/>
      </c>
      <c r="D112" s="347"/>
      <c r="E112" s="327" t="s">
        <v>182</v>
      </c>
      <c r="F112" s="319">
        <f>F113</f>
        <v>0</v>
      </c>
      <c r="G112" s="319">
        <f t="shared" ref="G112:I112" si="36">G113</f>
        <v>0</v>
      </c>
      <c r="H112" s="319">
        <f t="shared" si="36"/>
        <v>0</v>
      </c>
      <c r="I112" s="319">
        <f t="shared" si="36"/>
        <v>0</v>
      </c>
      <c r="J112" s="319">
        <f>J113</f>
        <v>0</v>
      </c>
      <c r="K112" s="337">
        <f t="shared" si="28"/>
        <v>0</v>
      </c>
      <c r="L112" s="577"/>
    </row>
    <row r="113" spans="1:12" x14ac:dyDescent="0.2">
      <c r="A113" s="315" t="str">
        <f t="shared" si="25"/>
        <v>Viljandi Nukuteater</v>
      </c>
      <c r="B113" s="321" t="str">
        <f t="shared" si="26"/>
        <v>20</v>
      </c>
      <c r="C113" s="321" t="str">
        <f t="shared" si="27"/>
        <v>2082</v>
      </c>
      <c r="D113" s="322" t="s">
        <v>988</v>
      </c>
      <c r="E113" s="323" t="s">
        <v>127</v>
      </c>
      <c r="F113" s="324">
        <v>0</v>
      </c>
      <c r="G113" s="324">
        <v>0</v>
      </c>
      <c r="H113" s="324">
        <v>0</v>
      </c>
      <c r="I113" s="324">
        <v>0</v>
      </c>
      <c r="J113" s="324"/>
      <c r="K113" s="324">
        <f t="shared" si="28"/>
        <v>0</v>
      </c>
      <c r="L113" s="576"/>
    </row>
    <row r="114" spans="1:12" x14ac:dyDescent="0.2">
      <c r="A114" s="315" t="str">
        <f t="shared" si="25"/>
        <v>Viljandi Nukuteater</v>
      </c>
      <c r="B114" s="321" t="str">
        <f t="shared" si="26"/>
        <v/>
      </c>
      <c r="C114" s="321" t="str">
        <f t="shared" si="27"/>
        <v/>
      </c>
      <c r="D114" s="348"/>
      <c r="E114" s="349" t="s">
        <v>128</v>
      </c>
      <c r="F114" s="350">
        <f>F4+F5+F6+F7+F8+F10+F17+F18+F19+F20+F21+F22+F26+F31+F41+F44+F48+F59+F65+F72+F79+F86+F87+F88+F92+F93+F99+F100+F103+F104+F106+F107+F108+F112</f>
        <v>46777.22</v>
      </c>
      <c r="G114" s="350">
        <f t="shared" ref="G114:I114" si="37">G4+G5+G6+G7+G8+G10+G17+G18+G19+G20+G21+G22+G26+G31+G41+G44+G48+G59+G65+G72+G79+G86+G87+G88+G92+G93+G99+G100+G103+G104+G106+G107+G108+G112</f>
        <v>50588</v>
      </c>
      <c r="H114" s="350">
        <f t="shared" si="37"/>
        <v>54703.289999999994</v>
      </c>
      <c r="I114" s="350">
        <f t="shared" si="37"/>
        <v>52516.602249999996</v>
      </c>
      <c r="J114" s="350">
        <f>J4+J10+J17+J18+J19+J20+J21+J22+J26+J31+J41+J44+J48+J59+J65+J72+J79+J86+J87+J88+J92+J93+J99+J101+J103+J104+J106+J107+J110+J111+J112</f>
        <v>0</v>
      </c>
      <c r="K114" s="350">
        <f t="shared" ref="K114:K152" si="38">+I114+J114</f>
        <v>52516.602249999996</v>
      </c>
      <c r="L114" s="351"/>
    </row>
    <row r="115" spans="1:12" x14ac:dyDescent="0.2">
      <c r="A115" s="315" t="str">
        <f t="shared" si="25"/>
        <v>Viljandi Nukuteater</v>
      </c>
      <c r="B115" s="321" t="str">
        <f t="shared" si="26"/>
        <v/>
      </c>
      <c r="C115" s="321" t="str">
        <f t="shared" si="27"/>
        <v/>
      </c>
      <c r="D115" s="348"/>
      <c r="E115" s="349"/>
      <c r="F115" s="349"/>
      <c r="G115" s="349"/>
      <c r="H115" s="349"/>
      <c r="I115" s="349"/>
      <c r="J115" s="349"/>
      <c r="K115" s="349"/>
      <c r="L115" s="351"/>
    </row>
    <row r="116" spans="1:12" x14ac:dyDescent="0.2">
      <c r="A116" s="315" t="str">
        <f t="shared" si="25"/>
        <v>Viljandi Nukuteater</v>
      </c>
      <c r="B116" s="321" t="str">
        <f t="shared" si="26"/>
        <v/>
      </c>
      <c r="C116" s="321" t="str">
        <f t="shared" si="27"/>
        <v/>
      </c>
      <c r="D116" s="348"/>
      <c r="E116" s="349"/>
      <c r="F116" s="349"/>
      <c r="G116" s="349"/>
      <c r="H116" s="349"/>
      <c r="I116" s="349"/>
      <c r="J116" s="349"/>
      <c r="K116" s="349"/>
      <c r="L116" s="351"/>
    </row>
    <row r="117" spans="1:12" x14ac:dyDescent="0.2">
      <c r="A117" s="315" t="str">
        <f t="shared" si="25"/>
        <v>Viljandi Nukuteater</v>
      </c>
      <c r="B117" s="321" t="str">
        <f t="shared" si="26"/>
        <v/>
      </c>
      <c r="C117" s="321" t="str">
        <f t="shared" si="27"/>
        <v/>
      </c>
      <c r="D117" s="352"/>
      <c r="E117" s="330" t="s">
        <v>129</v>
      </c>
      <c r="F117" s="353">
        <f>F118+F144+F151</f>
        <v>10430.6</v>
      </c>
      <c r="G117" s="353">
        <f t="shared" ref="G117:I117" si="39">G118+G144+G151</f>
        <v>9297.02</v>
      </c>
      <c r="H117" s="353">
        <f t="shared" si="39"/>
        <v>4300</v>
      </c>
      <c r="I117" s="353">
        <f t="shared" si="39"/>
        <v>4333</v>
      </c>
      <c r="J117" s="353">
        <f>J118+J144+J151</f>
        <v>0</v>
      </c>
      <c r="K117" s="353">
        <f t="shared" si="38"/>
        <v>4333</v>
      </c>
      <c r="L117" s="332"/>
    </row>
    <row r="118" spans="1:12" x14ac:dyDescent="0.2">
      <c r="A118" s="315" t="str">
        <f t="shared" si="25"/>
        <v>Viljandi Nukuteater</v>
      </c>
      <c r="B118" s="321"/>
      <c r="C118" s="321"/>
      <c r="D118" s="352" t="s">
        <v>156</v>
      </c>
      <c r="E118" s="354" t="s">
        <v>130</v>
      </c>
      <c r="F118" s="355">
        <f>SUM(F119:F143)</f>
        <v>4334.5200000000004</v>
      </c>
      <c r="G118" s="355">
        <f t="shared" ref="G118:I118" si="40">SUM(G119:G143)</f>
        <v>4964.58</v>
      </c>
      <c r="H118" s="355">
        <f t="shared" si="40"/>
        <v>4300</v>
      </c>
      <c r="I118" s="355">
        <f t="shared" si="40"/>
        <v>4333</v>
      </c>
      <c r="J118" s="355">
        <f>SUM(J119:J143)</f>
        <v>0</v>
      </c>
      <c r="K118" s="355">
        <f t="shared" si="38"/>
        <v>4333</v>
      </c>
      <c r="L118" s="356"/>
    </row>
    <row r="119" spans="1:12" x14ac:dyDescent="0.2">
      <c r="A119" s="315" t="str">
        <f t="shared" si="25"/>
        <v>Viljandi Nukuteater</v>
      </c>
      <c r="B119" s="321" t="str">
        <f t="shared" si="26"/>
        <v>32</v>
      </c>
      <c r="C119" s="321" t="str">
        <f t="shared" si="27"/>
        <v>3220</v>
      </c>
      <c r="D119" s="333" t="s">
        <v>1589</v>
      </c>
      <c r="E119" s="334" t="s">
        <v>166</v>
      </c>
      <c r="F119" s="324">
        <v>0</v>
      </c>
      <c r="G119" s="324">
        <v>0</v>
      </c>
      <c r="H119" s="324">
        <v>0</v>
      </c>
      <c r="I119" s="324">
        <v>0</v>
      </c>
      <c r="J119" s="324"/>
      <c r="K119" s="324">
        <f t="shared" si="38"/>
        <v>0</v>
      </c>
      <c r="L119" s="335"/>
    </row>
    <row r="120" spans="1:12" x14ac:dyDescent="0.2">
      <c r="A120" s="315" t="str">
        <f t="shared" si="25"/>
        <v>Viljandi Nukuteater</v>
      </c>
      <c r="B120" s="321" t="str">
        <f t="shared" si="26"/>
        <v>32</v>
      </c>
      <c r="C120" s="321" t="str">
        <f t="shared" si="27"/>
        <v>3220</v>
      </c>
      <c r="D120" s="333" t="s">
        <v>1590</v>
      </c>
      <c r="E120" s="334" t="s">
        <v>838</v>
      </c>
      <c r="F120" s="324">
        <v>0</v>
      </c>
      <c r="G120" s="324">
        <v>0</v>
      </c>
      <c r="H120" s="324">
        <v>0</v>
      </c>
      <c r="I120" s="324">
        <v>0</v>
      </c>
      <c r="J120" s="324"/>
      <c r="K120" s="324">
        <f t="shared" si="38"/>
        <v>0</v>
      </c>
      <c r="L120" s="335"/>
    </row>
    <row r="121" spans="1:12" x14ac:dyDescent="0.2">
      <c r="A121" s="315" t="str">
        <f t="shared" si="25"/>
        <v>Viljandi Nukuteater</v>
      </c>
      <c r="B121" s="321" t="str">
        <f t="shared" si="26"/>
        <v>32</v>
      </c>
      <c r="C121" s="321" t="str">
        <f t="shared" si="27"/>
        <v>3220</v>
      </c>
      <c r="D121" s="333" t="s">
        <v>1591</v>
      </c>
      <c r="E121" s="334" t="s">
        <v>839</v>
      </c>
      <c r="F121" s="324">
        <v>0</v>
      </c>
      <c r="G121" s="324">
        <v>0</v>
      </c>
      <c r="H121" s="324">
        <v>0</v>
      </c>
      <c r="I121" s="324">
        <v>0</v>
      </c>
      <c r="J121" s="324"/>
      <c r="K121" s="324">
        <f t="shared" si="38"/>
        <v>0</v>
      </c>
      <c r="L121" s="335"/>
    </row>
    <row r="122" spans="1:12" x14ac:dyDescent="0.2">
      <c r="A122" s="315" t="str">
        <f t="shared" si="25"/>
        <v>Viljandi Nukuteater</v>
      </c>
      <c r="B122" s="321" t="str">
        <f t="shared" si="26"/>
        <v>32</v>
      </c>
      <c r="C122" s="321" t="str">
        <f t="shared" si="27"/>
        <v>3220</v>
      </c>
      <c r="D122" s="333" t="s">
        <v>1592</v>
      </c>
      <c r="E122" s="334" t="s">
        <v>840</v>
      </c>
      <c r="F122" s="324">
        <v>0</v>
      </c>
      <c r="G122" s="324">
        <v>0</v>
      </c>
      <c r="H122" s="324">
        <v>0</v>
      </c>
      <c r="I122" s="324">
        <v>0</v>
      </c>
      <c r="J122" s="324"/>
      <c r="K122" s="324">
        <f t="shared" si="38"/>
        <v>0</v>
      </c>
      <c r="L122" s="335"/>
    </row>
    <row r="123" spans="1:12" x14ac:dyDescent="0.2">
      <c r="A123" s="315" t="str">
        <f t="shared" si="25"/>
        <v>Viljandi Nukuteater</v>
      </c>
      <c r="B123" s="321" t="str">
        <f t="shared" si="26"/>
        <v>32</v>
      </c>
      <c r="C123" s="321" t="str">
        <f t="shared" si="27"/>
        <v>3220</v>
      </c>
      <c r="D123" s="333" t="s">
        <v>1593</v>
      </c>
      <c r="E123" s="334" t="s">
        <v>841</v>
      </c>
      <c r="F123" s="324">
        <v>0</v>
      </c>
      <c r="G123" s="324">
        <v>0</v>
      </c>
      <c r="H123" s="324">
        <v>0</v>
      </c>
      <c r="I123" s="324">
        <v>0</v>
      </c>
      <c r="J123" s="324"/>
      <c r="K123" s="324">
        <f t="shared" si="38"/>
        <v>0</v>
      </c>
      <c r="L123" s="335"/>
    </row>
    <row r="124" spans="1:12" x14ac:dyDescent="0.2">
      <c r="A124" s="315" t="str">
        <f t="shared" si="25"/>
        <v>Viljandi Nukuteater</v>
      </c>
      <c r="B124" s="321" t="str">
        <f t="shared" si="26"/>
        <v>32</v>
      </c>
      <c r="C124" s="321" t="str">
        <f t="shared" si="27"/>
        <v>3220</v>
      </c>
      <c r="D124" s="333" t="s">
        <v>1594</v>
      </c>
      <c r="E124" s="334" t="s">
        <v>842</v>
      </c>
      <c r="F124" s="324">
        <v>0</v>
      </c>
      <c r="G124" s="324">
        <v>0</v>
      </c>
      <c r="H124" s="324">
        <v>0</v>
      </c>
      <c r="I124" s="324">
        <v>0</v>
      </c>
      <c r="J124" s="324"/>
      <c r="K124" s="324">
        <f t="shared" si="38"/>
        <v>0</v>
      </c>
      <c r="L124" s="335"/>
    </row>
    <row r="125" spans="1:12" x14ac:dyDescent="0.2">
      <c r="A125" s="315" t="str">
        <f t="shared" si="25"/>
        <v>Viljandi Nukuteater</v>
      </c>
      <c r="B125" s="321" t="str">
        <f t="shared" si="26"/>
        <v>32</v>
      </c>
      <c r="C125" s="321" t="str">
        <f t="shared" si="27"/>
        <v>3220</v>
      </c>
      <c r="D125" s="333" t="s">
        <v>1595</v>
      </c>
      <c r="E125" s="334" t="s">
        <v>843</v>
      </c>
      <c r="F125" s="324">
        <v>0</v>
      </c>
      <c r="G125" s="324">
        <v>0</v>
      </c>
      <c r="H125" s="324">
        <v>0</v>
      </c>
      <c r="I125" s="324">
        <v>0</v>
      </c>
      <c r="J125" s="324"/>
      <c r="K125" s="324">
        <f t="shared" si="38"/>
        <v>0</v>
      </c>
      <c r="L125" s="335"/>
    </row>
    <row r="126" spans="1:12" x14ac:dyDescent="0.2">
      <c r="A126" s="315" t="str">
        <f t="shared" si="25"/>
        <v>Viljandi Nukuteater</v>
      </c>
      <c r="B126" s="321" t="str">
        <f t="shared" si="26"/>
        <v>32</v>
      </c>
      <c r="C126" s="321" t="str">
        <f t="shared" si="27"/>
        <v>3221</v>
      </c>
      <c r="D126" s="333" t="s">
        <v>1609</v>
      </c>
      <c r="E126" s="334" t="s">
        <v>969</v>
      </c>
      <c r="F126" s="324">
        <v>0</v>
      </c>
      <c r="G126" s="324">
        <v>0</v>
      </c>
      <c r="H126" s="324">
        <v>0</v>
      </c>
      <c r="I126" s="324">
        <v>0</v>
      </c>
      <c r="J126" s="324"/>
      <c r="K126" s="324">
        <f t="shared" si="38"/>
        <v>0</v>
      </c>
      <c r="L126" s="335"/>
    </row>
    <row r="127" spans="1:12" x14ac:dyDescent="0.2">
      <c r="A127" s="315" t="str">
        <f t="shared" si="25"/>
        <v>Viljandi Nukuteater</v>
      </c>
      <c r="B127" s="321" t="str">
        <f t="shared" si="26"/>
        <v>32</v>
      </c>
      <c r="C127" s="321" t="str">
        <f t="shared" si="27"/>
        <v>3221</v>
      </c>
      <c r="D127" s="333" t="s">
        <v>1610</v>
      </c>
      <c r="E127" s="334" t="s">
        <v>970</v>
      </c>
      <c r="F127" s="324">
        <v>0</v>
      </c>
      <c r="G127" s="324">
        <v>0</v>
      </c>
      <c r="H127" s="324">
        <v>0</v>
      </c>
      <c r="I127" s="324">
        <v>0</v>
      </c>
      <c r="J127" s="324"/>
      <c r="K127" s="324">
        <f t="shared" si="38"/>
        <v>0</v>
      </c>
      <c r="L127" s="335"/>
    </row>
    <row r="128" spans="1:12" x14ac:dyDescent="0.2">
      <c r="A128" s="315" t="str">
        <f t="shared" si="25"/>
        <v>Viljandi Nukuteater</v>
      </c>
      <c r="B128" s="321" t="str">
        <f t="shared" si="26"/>
        <v>32</v>
      </c>
      <c r="C128" s="321" t="str">
        <f t="shared" si="27"/>
        <v>3221</v>
      </c>
      <c r="D128" s="333" t="s">
        <v>1611</v>
      </c>
      <c r="E128" s="334" t="s">
        <v>971</v>
      </c>
      <c r="F128" s="324">
        <v>4334.5200000000004</v>
      </c>
      <c r="G128" s="324">
        <v>4964.58</v>
      </c>
      <c r="H128" s="324">
        <v>4300</v>
      </c>
      <c r="I128" s="324">
        <v>4333</v>
      </c>
      <c r="J128" s="324"/>
      <c r="K128" s="324">
        <f t="shared" si="38"/>
        <v>4333</v>
      </c>
      <c r="L128" s="335"/>
    </row>
    <row r="129" spans="1:12" x14ac:dyDescent="0.2">
      <c r="A129" s="315" t="str">
        <f t="shared" si="25"/>
        <v>Viljandi Nukuteater</v>
      </c>
      <c r="B129" s="321" t="str">
        <f t="shared" si="26"/>
        <v>32</v>
      </c>
      <c r="C129" s="321" t="str">
        <f t="shared" si="27"/>
        <v>3221</v>
      </c>
      <c r="D129" s="333" t="s">
        <v>1603</v>
      </c>
      <c r="E129" s="334" t="s">
        <v>972</v>
      </c>
      <c r="F129" s="324">
        <v>0</v>
      </c>
      <c r="G129" s="324">
        <v>0</v>
      </c>
      <c r="H129" s="324">
        <v>0</v>
      </c>
      <c r="I129" s="324">
        <v>0</v>
      </c>
      <c r="J129" s="324"/>
      <c r="K129" s="324">
        <f t="shared" si="38"/>
        <v>0</v>
      </c>
      <c r="L129" s="335"/>
    </row>
    <row r="130" spans="1:12" x14ac:dyDescent="0.2">
      <c r="A130" s="315" t="str">
        <f t="shared" si="25"/>
        <v>Viljandi Nukuteater</v>
      </c>
      <c r="B130" s="321" t="str">
        <f t="shared" si="26"/>
        <v>32</v>
      </c>
      <c r="C130" s="321" t="str">
        <f t="shared" si="27"/>
        <v>3221</v>
      </c>
      <c r="D130" s="333" t="s">
        <v>1612</v>
      </c>
      <c r="E130" s="334" t="s">
        <v>973</v>
      </c>
      <c r="F130" s="324">
        <v>0</v>
      </c>
      <c r="G130" s="324">
        <v>0</v>
      </c>
      <c r="H130" s="324">
        <v>0</v>
      </c>
      <c r="I130" s="324">
        <v>0</v>
      </c>
      <c r="J130" s="324"/>
      <c r="K130" s="324">
        <f t="shared" si="38"/>
        <v>0</v>
      </c>
      <c r="L130" s="335"/>
    </row>
    <row r="131" spans="1:12" x14ac:dyDescent="0.2">
      <c r="A131" s="315" t="str">
        <f t="shared" si="25"/>
        <v>Viljandi Nukuteater</v>
      </c>
      <c r="B131" s="321" t="str">
        <f t="shared" si="26"/>
        <v>32</v>
      </c>
      <c r="C131" s="321" t="str">
        <f t="shared" si="27"/>
        <v>3221</v>
      </c>
      <c r="D131" s="333" t="s">
        <v>1613</v>
      </c>
      <c r="E131" s="334" t="s">
        <v>974</v>
      </c>
      <c r="F131" s="324">
        <v>0</v>
      </c>
      <c r="G131" s="324">
        <v>0</v>
      </c>
      <c r="H131" s="324">
        <v>0</v>
      </c>
      <c r="I131" s="324">
        <v>0</v>
      </c>
      <c r="J131" s="324"/>
      <c r="K131" s="324">
        <f t="shared" si="38"/>
        <v>0</v>
      </c>
      <c r="L131" s="335"/>
    </row>
    <row r="132" spans="1:12" x14ac:dyDescent="0.2">
      <c r="A132" s="315" t="str">
        <f t="shared" si="25"/>
        <v>Viljandi Nukuteater</v>
      </c>
      <c r="B132" s="321" t="str">
        <f t="shared" si="26"/>
        <v>32</v>
      </c>
      <c r="C132" s="321" t="str">
        <f t="shared" si="27"/>
        <v>3221</v>
      </c>
      <c r="D132" s="333" t="s">
        <v>1614</v>
      </c>
      <c r="E132" s="334" t="s">
        <v>975</v>
      </c>
      <c r="F132" s="324">
        <v>0</v>
      </c>
      <c r="G132" s="324">
        <v>0</v>
      </c>
      <c r="H132" s="324">
        <v>0</v>
      </c>
      <c r="I132" s="324">
        <v>0</v>
      </c>
      <c r="J132" s="324"/>
      <c r="K132" s="324">
        <f t="shared" si="38"/>
        <v>0</v>
      </c>
      <c r="L132" s="335"/>
    </row>
    <row r="133" spans="1:12" x14ac:dyDescent="0.2">
      <c r="A133" s="315" t="str">
        <f t="shared" si="25"/>
        <v>Viljandi Nukuteater</v>
      </c>
      <c r="B133" s="321" t="str">
        <f t="shared" si="26"/>
        <v>32</v>
      </c>
      <c r="C133" s="321" t="str">
        <f t="shared" si="27"/>
        <v>3221</v>
      </c>
      <c r="D133" s="333" t="s">
        <v>1630</v>
      </c>
      <c r="E133" s="334" t="s">
        <v>976</v>
      </c>
      <c r="F133" s="324">
        <v>0</v>
      </c>
      <c r="G133" s="324">
        <v>0</v>
      </c>
      <c r="H133" s="324">
        <v>0</v>
      </c>
      <c r="I133" s="324">
        <v>0</v>
      </c>
      <c r="J133" s="324"/>
      <c r="K133" s="324">
        <f t="shared" si="38"/>
        <v>0</v>
      </c>
      <c r="L133" s="335"/>
    </row>
    <row r="134" spans="1:12" x14ac:dyDescent="0.2">
      <c r="A134" s="315" t="str">
        <f t="shared" si="25"/>
        <v>Viljandi Nukuteater</v>
      </c>
      <c r="B134" s="321" t="str">
        <f t="shared" si="26"/>
        <v>32</v>
      </c>
      <c r="C134" s="321" t="str">
        <f t="shared" si="27"/>
        <v>3221</v>
      </c>
      <c r="D134" s="333" t="s">
        <v>1604</v>
      </c>
      <c r="E134" s="334" t="s">
        <v>977</v>
      </c>
      <c r="F134" s="324">
        <v>0</v>
      </c>
      <c r="G134" s="324">
        <v>0</v>
      </c>
      <c r="H134" s="324">
        <v>0</v>
      </c>
      <c r="I134" s="324">
        <v>0</v>
      </c>
      <c r="J134" s="324"/>
      <c r="K134" s="324">
        <f t="shared" si="38"/>
        <v>0</v>
      </c>
      <c r="L134" s="335"/>
    </row>
    <row r="135" spans="1:12" x14ac:dyDescent="0.2">
      <c r="A135" s="315" t="str">
        <f t="shared" si="25"/>
        <v>Viljandi Nukuteater</v>
      </c>
      <c r="B135" s="321" t="str">
        <f t="shared" si="26"/>
        <v>32</v>
      </c>
      <c r="C135" s="321" t="str">
        <f t="shared" si="27"/>
        <v>3222</v>
      </c>
      <c r="D135" s="333" t="s">
        <v>1618</v>
      </c>
      <c r="E135" s="334" t="s">
        <v>984</v>
      </c>
      <c r="F135" s="324">
        <v>0</v>
      </c>
      <c r="G135" s="324">
        <v>0</v>
      </c>
      <c r="H135" s="324">
        <v>0</v>
      </c>
      <c r="I135" s="324">
        <v>0</v>
      </c>
      <c r="J135" s="324"/>
      <c r="K135" s="324">
        <f t="shared" si="38"/>
        <v>0</v>
      </c>
      <c r="L135" s="335"/>
    </row>
    <row r="136" spans="1:12" x14ac:dyDescent="0.2">
      <c r="A136" s="315" t="str">
        <f t="shared" si="25"/>
        <v>Viljandi Nukuteater</v>
      </c>
      <c r="B136" s="321" t="str">
        <f t="shared" si="26"/>
        <v>32</v>
      </c>
      <c r="C136" s="321" t="str">
        <f t="shared" si="27"/>
        <v>3222</v>
      </c>
      <c r="D136" s="333" t="s">
        <v>1619</v>
      </c>
      <c r="E136" s="334" t="s">
        <v>985</v>
      </c>
      <c r="F136" s="324">
        <v>0</v>
      </c>
      <c r="G136" s="324">
        <v>0</v>
      </c>
      <c r="H136" s="324">
        <v>0</v>
      </c>
      <c r="I136" s="324">
        <v>0</v>
      </c>
      <c r="J136" s="324"/>
      <c r="K136" s="324">
        <f t="shared" si="38"/>
        <v>0</v>
      </c>
      <c r="L136" s="335"/>
    </row>
    <row r="137" spans="1:12" x14ac:dyDescent="0.2">
      <c r="A137" s="315" t="str">
        <f t="shared" si="25"/>
        <v>Viljandi Nukuteater</v>
      </c>
      <c r="B137" s="321" t="str">
        <f t="shared" si="26"/>
        <v>32</v>
      </c>
      <c r="C137" s="321" t="str">
        <f t="shared" si="27"/>
        <v>3222</v>
      </c>
      <c r="D137" s="333" t="s">
        <v>1615</v>
      </c>
      <c r="E137" s="334" t="s">
        <v>986</v>
      </c>
      <c r="F137" s="324">
        <v>0</v>
      </c>
      <c r="G137" s="324">
        <v>0</v>
      </c>
      <c r="H137" s="324">
        <v>0</v>
      </c>
      <c r="I137" s="324">
        <v>0</v>
      </c>
      <c r="J137" s="324"/>
      <c r="K137" s="324">
        <f t="shared" si="38"/>
        <v>0</v>
      </c>
      <c r="L137" s="335"/>
    </row>
    <row r="138" spans="1:12" x14ac:dyDescent="0.2">
      <c r="A138" s="315" t="str">
        <f t="shared" si="25"/>
        <v>Viljandi Nukuteater</v>
      </c>
      <c r="B138" s="321" t="str">
        <f t="shared" si="26"/>
        <v>32</v>
      </c>
      <c r="C138" s="321" t="str">
        <f t="shared" si="27"/>
        <v>3222</v>
      </c>
      <c r="D138" s="333" t="s">
        <v>1605</v>
      </c>
      <c r="E138" s="334" t="s">
        <v>986</v>
      </c>
      <c r="F138" s="324">
        <v>0</v>
      </c>
      <c r="G138" s="324">
        <v>0</v>
      </c>
      <c r="H138" s="324">
        <v>0</v>
      </c>
      <c r="I138" s="324">
        <v>0</v>
      </c>
      <c r="J138" s="324"/>
      <c r="K138" s="324">
        <f t="shared" si="38"/>
        <v>0</v>
      </c>
      <c r="L138" s="335"/>
    </row>
    <row r="139" spans="1:12" x14ac:dyDescent="0.2">
      <c r="A139" s="315" t="str">
        <f t="shared" si="25"/>
        <v>Viljandi Nukuteater</v>
      </c>
      <c r="B139" s="321" t="str">
        <f t="shared" si="26"/>
        <v>32</v>
      </c>
      <c r="C139" s="321" t="str">
        <f t="shared" si="27"/>
        <v>3222</v>
      </c>
      <c r="D139" s="333" t="s">
        <v>1620</v>
      </c>
      <c r="E139" s="334" t="s">
        <v>987</v>
      </c>
      <c r="F139" s="324">
        <v>0</v>
      </c>
      <c r="G139" s="324">
        <v>0</v>
      </c>
      <c r="H139" s="324">
        <v>0</v>
      </c>
      <c r="I139" s="324">
        <v>0</v>
      </c>
      <c r="J139" s="324"/>
      <c r="K139" s="324">
        <f t="shared" si="38"/>
        <v>0</v>
      </c>
      <c r="L139" s="335"/>
    </row>
    <row r="140" spans="1:12" x14ac:dyDescent="0.2">
      <c r="A140" s="315" t="str">
        <f t="shared" si="25"/>
        <v>Viljandi Nukuteater</v>
      </c>
      <c r="B140" s="321" t="str">
        <f t="shared" si="26"/>
        <v>32</v>
      </c>
      <c r="C140" s="321" t="str">
        <f t="shared" si="27"/>
        <v>3222</v>
      </c>
      <c r="D140" s="333" t="s">
        <v>1606</v>
      </c>
      <c r="E140" s="334" t="s">
        <v>982</v>
      </c>
      <c r="F140" s="324">
        <v>0</v>
      </c>
      <c r="G140" s="324">
        <v>0</v>
      </c>
      <c r="H140" s="324">
        <v>0</v>
      </c>
      <c r="I140" s="324">
        <v>0</v>
      </c>
      <c r="J140" s="324"/>
      <c r="K140" s="324">
        <f t="shared" si="38"/>
        <v>0</v>
      </c>
      <c r="L140" s="335"/>
    </row>
    <row r="141" spans="1:12" x14ac:dyDescent="0.2">
      <c r="A141" s="315" t="str">
        <f t="shared" si="25"/>
        <v>Viljandi Nukuteater</v>
      </c>
      <c r="B141" s="321" t="str">
        <f t="shared" si="26"/>
        <v>32</v>
      </c>
      <c r="C141" s="321" t="str">
        <f t="shared" si="27"/>
        <v>3224</v>
      </c>
      <c r="D141" s="333" t="s">
        <v>1626</v>
      </c>
      <c r="E141" s="579" t="s">
        <v>966</v>
      </c>
      <c r="F141" s="324">
        <v>0</v>
      </c>
      <c r="G141" s="324">
        <v>0</v>
      </c>
      <c r="H141" s="324">
        <v>0</v>
      </c>
      <c r="I141" s="324">
        <v>0</v>
      </c>
      <c r="J141" s="324"/>
      <c r="K141" s="324">
        <f t="shared" si="38"/>
        <v>0</v>
      </c>
      <c r="L141" s="335"/>
    </row>
    <row r="142" spans="1:12" x14ac:dyDescent="0.2">
      <c r="A142" s="315" t="str">
        <f t="shared" si="25"/>
        <v>Viljandi Nukuteater</v>
      </c>
      <c r="B142" s="321" t="str">
        <f t="shared" si="26"/>
        <v>32</v>
      </c>
      <c r="C142" s="321" t="str">
        <f t="shared" si="27"/>
        <v>3224</v>
      </c>
      <c r="D142" s="333" t="s">
        <v>1627</v>
      </c>
      <c r="E142" s="579" t="s">
        <v>967</v>
      </c>
      <c r="F142" s="324">
        <v>0</v>
      </c>
      <c r="G142" s="324">
        <v>0</v>
      </c>
      <c r="H142" s="324">
        <v>0</v>
      </c>
      <c r="I142" s="324">
        <v>0</v>
      </c>
      <c r="J142" s="324"/>
      <c r="K142" s="324">
        <f t="shared" si="38"/>
        <v>0</v>
      </c>
      <c r="L142" s="335"/>
    </row>
    <row r="143" spans="1:12" x14ac:dyDescent="0.2">
      <c r="A143" s="315" t="str">
        <f t="shared" si="25"/>
        <v>Viljandi Nukuteater</v>
      </c>
      <c r="B143" s="321" t="str">
        <f t="shared" si="26"/>
        <v>32</v>
      </c>
      <c r="C143" s="321" t="str">
        <f t="shared" si="27"/>
        <v>3224</v>
      </c>
      <c r="D143" s="333" t="s">
        <v>1628</v>
      </c>
      <c r="E143" s="579" t="s">
        <v>968</v>
      </c>
      <c r="F143" s="324">
        <v>0</v>
      </c>
      <c r="G143" s="324">
        <v>0</v>
      </c>
      <c r="H143" s="324">
        <v>0</v>
      </c>
      <c r="I143" s="324">
        <v>0</v>
      </c>
      <c r="J143" s="324"/>
      <c r="K143" s="324">
        <f t="shared" si="38"/>
        <v>0</v>
      </c>
      <c r="L143" s="335"/>
    </row>
    <row r="144" spans="1:12" x14ac:dyDescent="0.2">
      <c r="A144" s="315" t="str">
        <f t="shared" si="25"/>
        <v>Viljandi Nukuteater</v>
      </c>
      <c r="B144" s="321"/>
      <c r="C144" s="321"/>
      <c r="D144" s="352" t="s">
        <v>157</v>
      </c>
      <c r="E144" s="354" t="s">
        <v>133</v>
      </c>
      <c r="F144" s="355">
        <f>SUM(F145:F150)</f>
        <v>6096.08</v>
      </c>
      <c r="G144" s="355">
        <f t="shared" ref="G144:I144" si="41">SUM(G145:G150)</f>
        <v>4332.4400000000005</v>
      </c>
      <c r="H144" s="355">
        <f t="shared" si="41"/>
        <v>0</v>
      </c>
      <c r="I144" s="355">
        <f t="shared" si="41"/>
        <v>0</v>
      </c>
      <c r="J144" s="355">
        <f>SUM(J145:J150)</f>
        <v>0</v>
      </c>
      <c r="K144" s="355">
        <f t="shared" si="38"/>
        <v>0</v>
      </c>
      <c r="L144" s="356"/>
    </row>
    <row r="145" spans="1:12" x14ac:dyDescent="0.2">
      <c r="A145" s="315" t="str">
        <f t="shared" si="25"/>
        <v>Viljandi Nukuteater</v>
      </c>
      <c r="B145" s="321" t="str">
        <f t="shared" si="26"/>
        <v>35</v>
      </c>
      <c r="C145" s="321" t="str">
        <f t="shared" si="27"/>
        <v>3500</v>
      </c>
      <c r="D145" s="333" t="s">
        <v>1596</v>
      </c>
      <c r="E145" s="334" t="s">
        <v>832</v>
      </c>
      <c r="F145" s="324">
        <v>387</v>
      </c>
      <c r="G145" s="324">
        <v>932.44</v>
      </c>
      <c r="H145" s="324">
        <v>0</v>
      </c>
      <c r="I145" s="324">
        <v>0</v>
      </c>
      <c r="J145" s="324"/>
      <c r="K145" s="324">
        <f t="shared" si="38"/>
        <v>0</v>
      </c>
      <c r="L145" s="335"/>
    </row>
    <row r="146" spans="1:12" x14ac:dyDescent="0.2">
      <c r="A146" s="315" t="str">
        <f t="shared" si="25"/>
        <v>Viljandi Nukuteater</v>
      </c>
      <c r="B146" s="321" t="str">
        <f t="shared" si="26"/>
        <v>35</v>
      </c>
      <c r="C146" s="321" t="str">
        <f t="shared" si="27"/>
        <v>3500</v>
      </c>
      <c r="D146" s="333" t="s">
        <v>1631</v>
      </c>
      <c r="E146" s="334" t="s">
        <v>833</v>
      </c>
      <c r="F146" s="324">
        <v>0</v>
      </c>
      <c r="G146" s="324">
        <v>0</v>
      </c>
      <c r="H146" s="324">
        <v>0</v>
      </c>
      <c r="I146" s="324">
        <v>0</v>
      </c>
      <c r="J146" s="324"/>
      <c r="K146" s="324">
        <f t="shared" si="38"/>
        <v>0</v>
      </c>
      <c r="L146" s="335"/>
    </row>
    <row r="147" spans="1:12" x14ac:dyDescent="0.2">
      <c r="A147" s="315" t="str">
        <f t="shared" si="25"/>
        <v>Viljandi Nukuteater</v>
      </c>
      <c r="B147" s="321" t="str">
        <f t="shared" si="26"/>
        <v>35</v>
      </c>
      <c r="C147" s="321" t="str">
        <f t="shared" si="27"/>
        <v>3500</v>
      </c>
      <c r="D147" s="333" t="s">
        <v>1597</v>
      </c>
      <c r="E147" s="334" t="s">
        <v>834</v>
      </c>
      <c r="F147" s="324">
        <v>5709.08</v>
      </c>
      <c r="G147" s="324">
        <v>3400</v>
      </c>
      <c r="H147" s="324">
        <v>0</v>
      </c>
      <c r="I147" s="324">
        <v>0</v>
      </c>
      <c r="J147" s="324"/>
      <c r="K147" s="324">
        <f t="shared" si="38"/>
        <v>0</v>
      </c>
      <c r="L147" s="335"/>
    </row>
    <row r="148" spans="1:12" x14ac:dyDescent="0.2">
      <c r="A148" s="315" t="str">
        <f t="shared" si="25"/>
        <v>Viljandi Nukuteater</v>
      </c>
      <c r="B148" s="321" t="str">
        <f t="shared" si="26"/>
        <v>35</v>
      </c>
      <c r="C148" s="321" t="str">
        <f t="shared" si="27"/>
        <v>3500</v>
      </c>
      <c r="D148" s="333" t="s">
        <v>1598</v>
      </c>
      <c r="E148" s="334" t="s">
        <v>835</v>
      </c>
      <c r="F148" s="324">
        <v>0</v>
      </c>
      <c r="G148" s="324">
        <v>0</v>
      </c>
      <c r="H148" s="324">
        <v>0</v>
      </c>
      <c r="I148" s="324">
        <v>0</v>
      </c>
      <c r="J148" s="324"/>
      <c r="K148" s="324">
        <f t="shared" si="38"/>
        <v>0</v>
      </c>
      <c r="L148" s="335"/>
    </row>
    <row r="149" spans="1:12" x14ac:dyDescent="0.2">
      <c r="A149" s="315" t="str">
        <f t="shared" si="25"/>
        <v>Viljandi Nukuteater</v>
      </c>
      <c r="B149" s="321" t="str">
        <f t="shared" si="26"/>
        <v>35</v>
      </c>
      <c r="C149" s="321" t="str">
        <f t="shared" si="27"/>
        <v>3500</v>
      </c>
      <c r="D149" s="333" t="s">
        <v>1607</v>
      </c>
      <c r="E149" s="334" t="s">
        <v>836</v>
      </c>
      <c r="F149" s="324">
        <v>0</v>
      </c>
      <c r="G149" s="324">
        <v>0</v>
      </c>
      <c r="H149" s="324">
        <v>0</v>
      </c>
      <c r="I149" s="324">
        <v>0</v>
      </c>
      <c r="J149" s="324"/>
      <c r="K149" s="324">
        <f t="shared" si="38"/>
        <v>0</v>
      </c>
      <c r="L149" s="335"/>
    </row>
    <row r="150" spans="1:12" x14ac:dyDescent="0.2">
      <c r="A150" s="315" t="str">
        <f t="shared" si="25"/>
        <v>Viljandi Nukuteater</v>
      </c>
      <c r="B150" s="321" t="str">
        <f t="shared" si="26"/>
        <v>35</v>
      </c>
      <c r="C150" s="321" t="str">
        <f t="shared" si="27"/>
        <v>3500</v>
      </c>
      <c r="D150" s="333" t="s">
        <v>1599</v>
      </c>
      <c r="E150" s="334" t="s">
        <v>837</v>
      </c>
      <c r="F150" s="324">
        <v>0</v>
      </c>
      <c r="G150" s="324">
        <v>0</v>
      </c>
      <c r="H150" s="324">
        <v>0</v>
      </c>
      <c r="I150" s="324">
        <v>0</v>
      </c>
      <c r="J150" s="324"/>
      <c r="K150" s="324">
        <f t="shared" si="38"/>
        <v>0</v>
      </c>
      <c r="L150" s="335"/>
    </row>
    <row r="151" spans="1:12" x14ac:dyDescent="0.2">
      <c r="A151" s="315" t="str">
        <f t="shared" si="25"/>
        <v>Viljandi Nukuteater</v>
      </c>
      <c r="B151" s="321"/>
      <c r="C151" s="321"/>
      <c r="D151" s="352" t="s">
        <v>158</v>
      </c>
      <c r="E151" s="354" t="s">
        <v>151</v>
      </c>
      <c r="F151" s="355">
        <f>SUM(F152:F152)</f>
        <v>0</v>
      </c>
      <c r="G151" s="355">
        <f t="shared" ref="G151:I151" si="42">SUM(G152:G152)</f>
        <v>0</v>
      </c>
      <c r="H151" s="355">
        <f t="shared" si="42"/>
        <v>0</v>
      </c>
      <c r="I151" s="355">
        <f t="shared" si="42"/>
        <v>0</v>
      </c>
      <c r="J151" s="355">
        <f>SUM(J152:J152)</f>
        <v>0</v>
      </c>
      <c r="K151" s="355">
        <f t="shared" si="38"/>
        <v>0</v>
      </c>
      <c r="L151" s="356"/>
    </row>
    <row r="152" spans="1:12" x14ac:dyDescent="0.2">
      <c r="A152" s="315" t="str">
        <f t="shared" si="25"/>
        <v>Viljandi Nukuteater</v>
      </c>
      <c r="B152" s="321" t="str">
        <f>LEFT(D152,2)</f>
        <v>38</v>
      </c>
      <c r="C152" s="321" t="str">
        <f>LEFT(D152,4)</f>
        <v>3888</v>
      </c>
      <c r="D152" s="333" t="s">
        <v>1600</v>
      </c>
      <c r="E152" s="334" t="s">
        <v>152</v>
      </c>
      <c r="F152" s="324">
        <v>0</v>
      </c>
      <c r="G152" s="324">
        <v>0</v>
      </c>
      <c r="H152" s="324">
        <v>0</v>
      </c>
      <c r="I152" s="324">
        <v>0</v>
      </c>
      <c r="J152" s="324"/>
      <c r="K152" s="324">
        <f t="shared" si="38"/>
        <v>0</v>
      </c>
      <c r="L152" s="335"/>
    </row>
    <row r="158" spans="1:12" x14ac:dyDescent="0.2">
      <c r="E158" s="305"/>
      <c r="F158" s="305"/>
      <c r="G158" s="305"/>
      <c r="H158" s="305"/>
      <c r="I158" s="305"/>
      <c r="J158" s="305"/>
      <c r="K158" s="305"/>
      <c r="L158" s="310"/>
    </row>
    <row r="166" spans="5:12" x14ac:dyDescent="0.2">
      <c r="E166" s="306"/>
      <c r="F166" s="306"/>
      <c r="G166" s="306"/>
      <c r="H166" s="306"/>
      <c r="I166" s="306"/>
      <c r="J166" s="306"/>
      <c r="K166" s="306"/>
      <c r="L166" s="309"/>
    </row>
    <row r="171" spans="5:12" x14ac:dyDescent="0.2">
      <c r="E171" s="306"/>
      <c r="F171" s="306"/>
      <c r="G171" s="306"/>
      <c r="H171" s="306"/>
      <c r="I171" s="306"/>
      <c r="J171" s="306"/>
      <c r="K171" s="306"/>
      <c r="L171" s="309"/>
    </row>
    <row r="176" spans="5:12" x14ac:dyDescent="0.2">
      <c r="E176" s="304"/>
      <c r="F176" s="304"/>
      <c r="G176" s="304"/>
      <c r="H176" s="304"/>
      <c r="I176" s="304"/>
      <c r="J176" s="304"/>
      <c r="K176" s="304"/>
      <c r="L176" s="309"/>
    </row>
  </sheetData>
  <printOptions gridLines="1"/>
  <pageMargins left="0.39370078740157483" right="0" top="0" bottom="0" header="0" footer="0"/>
  <pageSetup paperSize="9" scale="59" orientation="portrait" r:id="rId1"/>
  <headerFooter alignWithMargins="0">
    <oddFooter>&amp;A</oddFooter>
  </headerFooter>
  <rowBreaks count="1" manualBreakCount="1">
    <brk id="116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176"/>
  <sheetViews>
    <sheetView topLeftCell="D1" zoomScaleNormal="100" workbookViewId="0">
      <pane ySplit="2" topLeftCell="A3" activePane="bottomLeft" state="frozen"/>
      <selection activeCell="E70" sqref="E70"/>
      <selection pane="bottomLeft" activeCell="L3" sqref="L3"/>
    </sheetView>
  </sheetViews>
  <sheetFormatPr defaultRowHeight="12.75" x14ac:dyDescent="0.2"/>
  <cols>
    <col min="1" max="1" width="19.85546875" style="298" hidden="1" customWidth="1"/>
    <col min="2" max="2" width="3.28515625" style="298" hidden="1" customWidth="1"/>
    <col min="3" max="3" width="5" style="298" hidden="1" customWidth="1"/>
    <col min="4" max="4" width="10.28515625" style="299" customWidth="1"/>
    <col min="5" max="5" width="45.42578125" style="301" customWidth="1"/>
    <col min="6" max="9" width="10.85546875" style="301" customWidth="1"/>
    <col min="10" max="10" width="12.28515625" style="301" customWidth="1"/>
    <col min="11" max="11" width="10.85546875" style="301" customWidth="1"/>
    <col min="12" max="12" width="43" style="308" customWidth="1"/>
    <col min="13" max="16384" width="9.140625" style="298"/>
  </cols>
  <sheetData>
    <row r="1" spans="1:12" x14ac:dyDescent="0.2">
      <c r="E1" s="300" t="s">
        <v>963</v>
      </c>
      <c r="F1" s="298" t="s">
        <v>1632</v>
      </c>
      <c r="G1" s="300"/>
      <c r="H1" s="300"/>
      <c r="I1" s="300"/>
      <c r="J1" s="300"/>
      <c r="K1" s="300"/>
      <c r="L1" s="307"/>
    </row>
    <row r="2" spans="1:12" ht="54.75" x14ac:dyDescent="0.2">
      <c r="A2" s="358" t="s">
        <v>826</v>
      </c>
      <c r="B2" s="311" t="s">
        <v>827</v>
      </c>
      <c r="C2" s="311" t="s">
        <v>831</v>
      </c>
      <c r="D2" s="357" t="s">
        <v>830</v>
      </c>
      <c r="E2" s="312" t="s">
        <v>828</v>
      </c>
      <c r="F2" s="313" t="s">
        <v>848</v>
      </c>
      <c r="G2" s="313" t="s">
        <v>1553</v>
      </c>
      <c r="H2" s="313" t="s">
        <v>1634</v>
      </c>
      <c r="I2" s="313" t="s">
        <v>1633</v>
      </c>
      <c r="J2" s="656" t="s">
        <v>863</v>
      </c>
      <c r="K2" s="313" t="s">
        <v>1554</v>
      </c>
      <c r="L2" s="657" t="s">
        <v>849</v>
      </c>
    </row>
    <row r="3" spans="1:12" ht="13.5" x14ac:dyDescent="0.25">
      <c r="A3" s="315" t="str">
        <f t="shared" ref="A3:A75" si="0">+$E$1</f>
        <v>Viljandi Linnaraamatukogu</v>
      </c>
      <c r="B3" s="311"/>
      <c r="C3" s="311"/>
      <c r="D3" s="316" t="s">
        <v>187</v>
      </c>
      <c r="E3" s="317" t="s">
        <v>180</v>
      </c>
      <c r="F3" s="318">
        <f>SUM(F4:F8)</f>
        <v>0</v>
      </c>
      <c r="G3" s="318">
        <f t="shared" ref="G3:I3" si="1">SUM(G4:G8)</f>
        <v>0</v>
      </c>
      <c r="H3" s="318">
        <f t="shared" si="1"/>
        <v>0</v>
      </c>
      <c r="I3" s="318">
        <f t="shared" si="1"/>
        <v>0</v>
      </c>
      <c r="J3" s="319">
        <f t="shared" ref="J3:K3" si="2">SUM(J4:J8)</f>
        <v>0</v>
      </c>
      <c r="K3" s="319">
        <f t="shared" si="2"/>
        <v>0</v>
      </c>
      <c r="L3" s="320"/>
    </row>
    <row r="4" spans="1:12" x14ac:dyDescent="0.2">
      <c r="A4" s="315" t="str">
        <f t="shared" si="0"/>
        <v>Viljandi Linnaraamatukogu</v>
      </c>
      <c r="B4" s="321" t="str">
        <f>LEFT(D4,2)</f>
        <v>41</v>
      </c>
      <c r="C4" s="321" t="str">
        <f>LEFT(D4,4)</f>
        <v>4134</v>
      </c>
      <c r="D4" s="322" t="s">
        <v>1601</v>
      </c>
      <c r="E4" s="323" t="s">
        <v>178</v>
      </c>
      <c r="F4" s="324">
        <v>0</v>
      </c>
      <c r="G4" s="324">
        <v>0</v>
      </c>
      <c r="H4" s="324">
        <v>0</v>
      </c>
      <c r="I4" s="324">
        <v>0</v>
      </c>
      <c r="J4" s="324"/>
      <c r="K4" s="324">
        <f t="shared" ref="K4:K8" si="3">+I4+J4</f>
        <v>0</v>
      </c>
      <c r="L4" s="325"/>
    </row>
    <row r="5" spans="1:12" x14ac:dyDescent="0.2">
      <c r="A5" s="315" t="str">
        <f t="shared" si="0"/>
        <v>Viljandi Linnaraamatukogu</v>
      </c>
      <c r="B5" s="321" t="str">
        <f>LEFT(D5,2)</f>
        <v>41</v>
      </c>
      <c r="C5" s="321" t="str">
        <f>LEFT(D5,4)</f>
        <v>4134</v>
      </c>
      <c r="D5" s="322" t="s">
        <v>1608</v>
      </c>
      <c r="E5" s="323" t="s">
        <v>1625</v>
      </c>
      <c r="F5" s="324">
        <v>0</v>
      </c>
      <c r="G5" s="324">
        <v>0</v>
      </c>
      <c r="H5" s="324">
        <v>0</v>
      </c>
      <c r="I5" s="324">
        <v>0</v>
      </c>
      <c r="J5" s="324"/>
      <c r="K5" s="324">
        <f t="shared" si="3"/>
        <v>0</v>
      </c>
      <c r="L5" s="325"/>
    </row>
    <row r="6" spans="1:12" x14ac:dyDescent="0.2">
      <c r="A6" s="315"/>
      <c r="B6" s="321"/>
      <c r="C6" s="321"/>
      <c r="D6" s="322" t="s">
        <v>1131</v>
      </c>
      <c r="E6" s="323" t="s">
        <v>1656</v>
      </c>
      <c r="F6" s="324">
        <v>0</v>
      </c>
      <c r="G6" s="324">
        <v>0</v>
      </c>
      <c r="H6" s="324">
        <v>0</v>
      </c>
      <c r="I6" s="324">
        <v>0</v>
      </c>
      <c r="J6" s="324"/>
      <c r="K6" s="324">
        <f t="shared" si="3"/>
        <v>0</v>
      </c>
      <c r="L6" s="325"/>
    </row>
    <row r="7" spans="1:12" x14ac:dyDescent="0.2">
      <c r="A7" s="315" t="str">
        <f t="shared" si="0"/>
        <v>Viljandi Linnaraamatukogu</v>
      </c>
      <c r="B7" s="321" t="str">
        <f t="shared" ref="B7:B76" si="4">LEFT(D7,2)</f>
        <v>45</v>
      </c>
      <c r="C7" s="321" t="str">
        <f t="shared" ref="C7:C76" si="5">LEFT(D7,4)</f>
        <v>4500</v>
      </c>
      <c r="D7" s="322" t="s">
        <v>357</v>
      </c>
      <c r="E7" s="323" t="s">
        <v>358</v>
      </c>
      <c r="F7" s="324">
        <v>0</v>
      </c>
      <c r="G7" s="324">
        <v>0</v>
      </c>
      <c r="H7" s="324">
        <v>0</v>
      </c>
      <c r="I7" s="324">
        <v>0</v>
      </c>
      <c r="J7" s="324"/>
      <c r="K7" s="324">
        <f t="shared" si="3"/>
        <v>0</v>
      </c>
      <c r="L7" s="325"/>
    </row>
    <row r="8" spans="1:12" x14ac:dyDescent="0.2">
      <c r="A8" s="315"/>
      <c r="B8" s="321"/>
      <c r="C8" s="321"/>
      <c r="D8" s="322" t="s">
        <v>1072</v>
      </c>
      <c r="E8" s="323" t="s">
        <v>1651</v>
      </c>
      <c r="F8" s="324">
        <v>0</v>
      </c>
      <c r="G8" s="324">
        <v>0</v>
      </c>
      <c r="H8" s="324">
        <v>0</v>
      </c>
      <c r="I8" s="324">
        <v>0</v>
      </c>
      <c r="J8" s="324"/>
      <c r="K8" s="324">
        <f t="shared" si="3"/>
        <v>0</v>
      </c>
      <c r="L8" s="325"/>
    </row>
    <row r="9" spans="1:12" ht="13.5" x14ac:dyDescent="0.25">
      <c r="A9" s="315" t="str">
        <f t="shared" si="0"/>
        <v>Viljandi Linnaraamatukogu</v>
      </c>
      <c r="B9" s="321"/>
      <c r="C9" s="321"/>
      <c r="D9" s="326" t="s">
        <v>184</v>
      </c>
      <c r="E9" s="327" t="s">
        <v>183</v>
      </c>
      <c r="F9" s="319">
        <f t="shared" ref="F9:K9" si="6">F10+F17+F18+F19+F20+F21+F22+F26</f>
        <v>270736.61</v>
      </c>
      <c r="G9" s="319">
        <f t="shared" si="6"/>
        <v>281408.61</v>
      </c>
      <c r="H9" s="319">
        <f t="shared" si="6"/>
        <v>252287.62</v>
      </c>
      <c r="I9" s="319">
        <f t="shared" si="6"/>
        <v>250306.62</v>
      </c>
      <c r="J9" s="319">
        <f t="shared" si="6"/>
        <v>0</v>
      </c>
      <c r="K9" s="319">
        <f t="shared" si="6"/>
        <v>250306.62</v>
      </c>
      <c r="L9" s="328"/>
    </row>
    <row r="10" spans="1:12" ht="25.5" x14ac:dyDescent="0.2">
      <c r="A10" s="315" t="str">
        <f t="shared" si="0"/>
        <v>Viljandi Linnaraamatukogu</v>
      </c>
      <c r="B10" s="321"/>
      <c r="C10" s="321"/>
      <c r="D10" s="329" t="s">
        <v>850</v>
      </c>
      <c r="E10" s="330" t="s">
        <v>360</v>
      </c>
      <c r="F10" s="331">
        <f>SUM(F11:F16)</f>
        <v>200859.53</v>
      </c>
      <c r="G10" s="331">
        <f t="shared" ref="G10:I10" si="7">SUM(G11:G16)</f>
        <v>205374.58</v>
      </c>
      <c r="H10" s="331">
        <f t="shared" si="7"/>
        <v>186093</v>
      </c>
      <c r="I10" s="331">
        <f t="shared" si="7"/>
        <v>186093</v>
      </c>
      <c r="J10" s="331">
        <f t="shared" ref="J10" si="8">SUM(J11:J14)</f>
        <v>0</v>
      </c>
      <c r="K10" s="331">
        <f>SUM(K11:K16)</f>
        <v>186093</v>
      </c>
      <c r="L10" s="640" t="s">
        <v>1555</v>
      </c>
    </row>
    <row r="11" spans="1:12" x14ac:dyDescent="0.2">
      <c r="A11" s="315" t="str">
        <f t="shared" si="0"/>
        <v>Viljandi Linnaraamatukogu</v>
      </c>
      <c r="B11" s="321" t="str">
        <f t="shared" si="4"/>
        <v>50</v>
      </c>
      <c r="C11" s="321" t="str">
        <f t="shared" si="5"/>
        <v>5002</v>
      </c>
      <c r="D11" s="333" t="s">
        <v>361</v>
      </c>
      <c r="E11" s="334" t="s">
        <v>847</v>
      </c>
      <c r="F11" s="324">
        <v>0</v>
      </c>
      <c r="G11" s="324">
        <v>0</v>
      </c>
      <c r="H11" s="324">
        <v>0</v>
      </c>
      <c r="I11" s="324">
        <v>0</v>
      </c>
      <c r="J11" s="324"/>
      <c r="K11" s="324">
        <f>SUM(I11:J11)</f>
        <v>0</v>
      </c>
      <c r="L11" s="335"/>
    </row>
    <row r="12" spans="1:12" x14ac:dyDescent="0.2">
      <c r="A12" s="315" t="str">
        <f t="shared" si="0"/>
        <v>Viljandi Linnaraamatukogu</v>
      </c>
      <c r="B12" s="321" t="str">
        <f t="shared" si="4"/>
        <v>50</v>
      </c>
      <c r="C12" s="321" t="str">
        <f t="shared" si="5"/>
        <v>5002</v>
      </c>
      <c r="D12" s="333" t="s">
        <v>363</v>
      </c>
      <c r="E12" s="334" t="s">
        <v>194</v>
      </c>
      <c r="F12" s="324">
        <v>200264.01</v>
      </c>
      <c r="G12" s="324">
        <v>204074.06</v>
      </c>
      <c r="H12" s="324">
        <v>186093</v>
      </c>
      <c r="I12" s="324">
        <v>186093</v>
      </c>
      <c r="J12" s="324"/>
      <c r="K12" s="324">
        <f t="shared" ref="K12:K76" si="9">SUM(I12:J12)</f>
        <v>186093</v>
      </c>
      <c r="L12" s="335"/>
    </row>
    <row r="13" spans="1:12" x14ac:dyDescent="0.2">
      <c r="A13" s="315" t="str">
        <f t="shared" si="0"/>
        <v>Viljandi Linnaraamatukogu</v>
      </c>
      <c r="B13" s="321" t="str">
        <f t="shared" si="4"/>
        <v>50</v>
      </c>
      <c r="C13" s="321" t="str">
        <f t="shared" si="5"/>
        <v>5002</v>
      </c>
      <c r="D13" s="333" t="s">
        <v>365</v>
      </c>
      <c r="E13" s="334" t="s">
        <v>328</v>
      </c>
      <c r="F13" s="324">
        <v>351.5</v>
      </c>
      <c r="G13" s="324">
        <v>1155.8399999999999</v>
      </c>
      <c r="H13" s="324">
        <v>0</v>
      </c>
      <c r="I13" s="324">
        <v>0</v>
      </c>
      <c r="J13" s="324"/>
      <c r="K13" s="324">
        <f t="shared" si="9"/>
        <v>0</v>
      </c>
      <c r="L13" s="335"/>
    </row>
    <row r="14" spans="1:12" x14ac:dyDescent="0.2">
      <c r="A14" s="315" t="str">
        <f t="shared" si="0"/>
        <v>Viljandi Linnaraamatukogu</v>
      </c>
      <c r="B14" s="321" t="str">
        <f t="shared" si="4"/>
        <v>50</v>
      </c>
      <c r="C14" s="321" t="str">
        <f t="shared" si="5"/>
        <v>5002</v>
      </c>
      <c r="D14" s="333" t="s">
        <v>367</v>
      </c>
      <c r="E14" s="336" t="s">
        <v>368</v>
      </c>
      <c r="F14" s="324">
        <v>244.02</v>
      </c>
      <c r="G14" s="324">
        <v>144.68</v>
      </c>
      <c r="H14" s="324">
        <v>0</v>
      </c>
      <c r="I14" s="324">
        <v>0</v>
      </c>
      <c r="J14" s="324"/>
      <c r="K14" s="324">
        <f t="shared" si="9"/>
        <v>0</v>
      </c>
      <c r="L14" s="325"/>
    </row>
    <row r="15" spans="1:12" x14ac:dyDescent="0.2">
      <c r="A15" s="315"/>
      <c r="B15" s="321"/>
      <c r="C15" s="321"/>
      <c r="D15" s="333" t="s">
        <v>1602</v>
      </c>
      <c r="E15" s="336" t="s">
        <v>1652</v>
      </c>
      <c r="F15" s="324">
        <v>0</v>
      </c>
      <c r="G15" s="324">
        <v>0</v>
      </c>
      <c r="H15" s="324">
        <v>0</v>
      </c>
      <c r="I15" s="324">
        <v>0</v>
      </c>
      <c r="J15" s="324"/>
      <c r="K15" s="324">
        <f t="shared" si="9"/>
        <v>0</v>
      </c>
      <c r="L15" s="325"/>
    </row>
    <row r="16" spans="1:12" x14ac:dyDescent="0.2">
      <c r="A16" s="315"/>
      <c r="B16" s="321"/>
      <c r="C16" s="321"/>
      <c r="D16" s="333" t="s">
        <v>1621</v>
      </c>
      <c r="E16" s="336" t="s">
        <v>1653</v>
      </c>
      <c r="F16" s="324">
        <v>0</v>
      </c>
      <c r="G16" s="324">
        <v>0</v>
      </c>
      <c r="H16" s="324">
        <v>0</v>
      </c>
      <c r="I16" s="324">
        <v>0</v>
      </c>
      <c r="J16" s="324"/>
      <c r="K16" s="324">
        <f t="shared" si="9"/>
        <v>0</v>
      </c>
      <c r="L16" s="325"/>
    </row>
    <row r="17" spans="1:12" x14ac:dyDescent="0.2">
      <c r="A17" s="315" t="str">
        <f t="shared" si="0"/>
        <v>Viljandi Linnaraamatukogu</v>
      </c>
      <c r="B17" s="321" t="str">
        <f t="shared" si="4"/>
        <v>50</v>
      </c>
      <c r="C17" s="321" t="str">
        <f t="shared" si="5"/>
        <v>5005</v>
      </c>
      <c r="D17" s="322" t="s">
        <v>369</v>
      </c>
      <c r="E17" s="323" t="s">
        <v>370</v>
      </c>
      <c r="F17" s="324">
        <v>1149.45</v>
      </c>
      <c r="G17" s="324">
        <v>1018.55</v>
      </c>
      <c r="H17" s="324">
        <v>1000</v>
      </c>
      <c r="I17" s="324">
        <v>0</v>
      </c>
      <c r="J17" s="324"/>
      <c r="K17" s="324">
        <f t="shared" si="9"/>
        <v>0</v>
      </c>
      <c r="L17" s="325"/>
    </row>
    <row r="18" spans="1:12" x14ac:dyDescent="0.2">
      <c r="A18" s="315" t="str">
        <f t="shared" si="0"/>
        <v>Viljandi Linnaraamatukogu</v>
      </c>
      <c r="B18" s="321" t="str">
        <f t="shared" si="4"/>
        <v>50</v>
      </c>
      <c r="C18" s="321" t="str">
        <f t="shared" si="5"/>
        <v>5051</v>
      </c>
      <c r="D18" s="322" t="s">
        <v>371</v>
      </c>
      <c r="E18" s="323" t="s">
        <v>202</v>
      </c>
      <c r="F18" s="324">
        <v>1228.2</v>
      </c>
      <c r="G18" s="324">
        <v>1104.04</v>
      </c>
      <c r="H18" s="324">
        <v>922</v>
      </c>
      <c r="I18" s="324">
        <v>559</v>
      </c>
      <c r="J18" s="324"/>
      <c r="K18" s="324">
        <f t="shared" si="9"/>
        <v>559</v>
      </c>
      <c r="L18" s="325"/>
    </row>
    <row r="19" spans="1:12" x14ac:dyDescent="0.2">
      <c r="A19" s="315" t="str">
        <f t="shared" si="0"/>
        <v>Viljandi Linnaraamatukogu</v>
      </c>
      <c r="B19" s="321" t="str">
        <f t="shared" si="4"/>
        <v>50</v>
      </c>
      <c r="C19" s="321" t="str">
        <f t="shared" si="5"/>
        <v>5053</v>
      </c>
      <c r="D19" s="322" t="s">
        <v>372</v>
      </c>
      <c r="E19" s="323" t="s">
        <v>373</v>
      </c>
      <c r="F19" s="324">
        <v>0</v>
      </c>
      <c r="G19" s="324">
        <v>0</v>
      </c>
      <c r="H19" s="324">
        <v>0</v>
      </c>
      <c r="I19" s="324">
        <v>0</v>
      </c>
      <c r="J19" s="324"/>
      <c r="K19" s="324">
        <f t="shared" si="9"/>
        <v>0</v>
      </c>
      <c r="L19" s="325"/>
    </row>
    <row r="20" spans="1:12" x14ac:dyDescent="0.2">
      <c r="A20" s="315" t="str">
        <f t="shared" si="0"/>
        <v>Viljandi Linnaraamatukogu</v>
      </c>
      <c r="B20" s="321" t="str">
        <f t="shared" si="4"/>
        <v>50</v>
      </c>
      <c r="C20" s="321" t="str">
        <f t="shared" si="5"/>
        <v>5061</v>
      </c>
      <c r="D20" s="322" t="s">
        <v>374</v>
      </c>
      <c r="E20" s="323" t="s">
        <v>375</v>
      </c>
      <c r="F20" s="324">
        <v>343.96999999999997</v>
      </c>
      <c r="G20" s="324">
        <v>506.95</v>
      </c>
      <c r="H20" s="324">
        <v>404</v>
      </c>
      <c r="I20" s="324">
        <v>234</v>
      </c>
      <c r="J20" s="324"/>
      <c r="K20" s="324">
        <f t="shared" si="9"/>
        <v>234</v>
      </c>
      <c r="L20" s="325"/>
    </row>
    <row r="21" spans="1:12" x14ac:dyDescent="0.2">
      <c r="A21" s="315" t="str">
        <f t="shared" si="0"/>
        <v>Viljandi Linnaraamatukogu</v>
      </c>
      <c r="B21" s="321" t="str">
        <f t="shared" si="4"/>
        <v>50</v>
      </c>
      <c r="C21" s="321" t="str">
        <f t="shared" si="5"/>
        <v>5062</v>
      </c>
      <c r="D21" s="322" t="s">
        <v>376</v>
      </c>
      <c r="E21" s="323" t="s">
        <v>377</v>
      </c>
      <c r="F21" s="324">
        <v>0</v>
      </c>
      <c r="G21" s="324">
        <v>334.67</v>
      </c>
      <c r="H21" s="324">
        <v>257</v>
      </c>
      <c r="I21" s="324">
        <v>149</v>
      </c>
      <c r="J21" s="324"/>
      <c r="K21" s="324">
        <f t="shared" si="9"/>
        <v>149</v>
      </c>
      <c r="L21" s="325"/>
    </row>
    <row r="22" spans="1:12" x14ac:dyDescent="0.2">
      <c r="A22" s="315" t="str">
        <f t="shared" si="0"/>
        <v>Viljandi Linnaraamatukogu</v>
      </c>
      <c r="B22" s="321"/>
      <c r="C22" s="321"/>
      <c r="D22" s="329" t="s">
        <v>851</v>
      </c>
      <c r="E22" s="330" t="s">
        <v>379</v>
      </c>
      <c r="F22" s="337">
        <f>SUM(F23:F25)</f>
        <v>64428.97</v>
      </c>
      <c r="G22" s="337">
        <f t="shared" ref="G22:I22" si="10">SUM(G23:G25)</f>
        <v>70106.52</v>
      </c>
      <c r="H22" s="337">
        <f t="shared" si="10"/>
        <v>61740.69</v>
      </c>
      <c r="I22" s="337">
        <f t="shared" si="10"/>
        <v>61410.69</v>
      </c>
      <c r="J22" s="337">
        <f t="shared" ref="J22" si="11">SUM(J23:J24)</f>
        <v>0</v>
      </c>
      <c r="K22" s="337">
        <f>SUM(K23:K25)</f>
        <v>61410.69</v>
      </c>
      <c r="L22" s="332"/>
    </row>
    <row r="23" spans="1:12" x14ac:dyDescent="0.2">
      <c r="A23" s="315" t="str">
        <f t="shared" si="0"/>
        <v>Viljandi Linnaraamatukogu</v>
      </c>
      <c r="B23" s="321" t="str">
        <f t="shared" si="4"/>
        <v>50</v>
      </c>
      <c r="C23" s="321" t="str">
        <f t="shared" si="5"/>
        <v>5063</v>
      </c>
      <c r="D23" s="333" t="s">
        <v>380</v>
      </c>
      <c r="E23" s="334" t="s">
        <v>381</v>
      </c>
      <c r="F23" s="324">
        <v>0</v>
      </c>
      <c r="G23" s="324">
        <v>0</v>
      </c>
      <c r="H23" s="324">
        <f>SUM(H11+H15)*0.33</f>
        <v>0</v>
      </c>
      <c r="I23" s="324">
        <f>SUM(I11+I15)*0.33</f>
        <v>0</v>
      </c>
      <c r="J23" s="324"/>
      <c r="K23" s="324">
        <f t="shared" si="9"/>
        <v>0</v>
      </c>
      <c r="L23" s="335"/>
    </row>
    <row r="24" spans="1:12" x14ac:dyDescent="0.2">
      <c r="A24" s="315" t="str">
        <f t="shared" si="0"/>
        <v>Viljandi Linnaraamatukogu</v>
      </c>
      <c r="B24" s="321" t="str">
        <f t="shared" si="4"/>
        <v>50</v>
      </c>
      <c r="C24" s="321" t="str">
        <f t="shared" si="5"/>
        <v>5063</v>
      </c>
      <c r="D24" s="333" t="s">
        <v>382</v>
      </c>
      <c r="E24" s="334" t="s">
        <v>383</v>
      </c>
      <c r="F24" s="324">
        <v>64428.97</v>
      </c>
      <c r="G24" s="324">
        <v>70106.52</v>
      </c>
      <c r="H24" s="324">
        <f>SUM(H12+H13+H14+H17)*0.33</f>
        <v>61740.69</v>
      </c>
      <c r="I24" s="324">
        <f>SUM(I12+I13+I14+I17)*0.33</f>
        <v>61410.69</v>
      </c>
      <c r="J24" s="324">
        <f t="shared" ref="J24" si="12">SUM(J10+J17)*0.33</f>
        <v>0</v>
      </c>
      <c r="K24" s="324">
        <f t="shared" si="9"/>
        <v>61410.69</v>
      </c>
      <c r="L24" s="335"/>
    </row>
    <row r="25" spans="1:12" x14ac:dyDescent="0.2">
      <c r="A25" s="315"/>
      <c r="B25" s="321"/>
      <c r="C25" s="321"/>
      <c r="D25" s="333" t="s">
        <v>1622</v>
      </c>
      <c r="E25" s="334" t="s">
        <v>1623</v>
      </c>
      <c r="F25" s="324">
        <v>0</v>
      </c>
      <c r="G25" s="324">
        <v>0</v>
      </c>
      <c r="H25" s="324">
        <f>SUM(H16*0.33)</f>
        <v>0</v>
      </c>
      <c r="I25" s="324">
        <f>SUM(I16*0.33)</f>
        <v>0</v>
      </c>
      <c r="J25" s="324"/>
      <c r="K25" s="324">
        <f t="shared" si="9"/>
        <v>0</v>
      </c>
      <c r="L25" s="335"/>
    </row>
    <row r="26" spans="1:12" x14ac:dyDescent="0.2">
      <c r="A26" s="315" t="str">
        <f t="shared" si="0"/>
        <v>Viljandi Linnaraamatukogu</v>
      </c>
      <c r="B26" s="321"/>
      <c r="C26" s="321"/>
      <c r="D26" s="329" t="s">
        <v>852</v>
      </c>
      <c r="E26" s="330" t="s">
        <v>385</v>
      </c>
      <c r="F26" s="337">
        <f>SUM(F27:F29)</f>
        <v>2726.49</v>
      </c>
      <c r="G26" s="337">
        <f t="shared" ref="G26:I26" si="13">SUM(G27:G29)</f>
        <v>2963.3</v>
      </c>
      <c r="H26" s="337">
        <f t="shared" si="13"/>
        <v>1870.93</v>
      </c>
      <c r="I26" s="337">
        <f t="shared" si="13"/>
        <v>1860.93</v>
      </c>
      <c r="J26" s="337">
        <f t="shared" ref="J26" si="14">SUM(J27:J28)</f>
        <v>0</v>
      </c>
      <c r="K26" s="337">
        <f>SUM(K27:K29)</f>
        <v>1860.93</v>
      </c>
      <c r="L26" s="332"/>
    </row>
    <row r="27" spans="1:12" x14ac:dyDescent="0.2">
      <c r="A27" s="315" t="str">
        <f t="shared" si="0"/>
        <v>Viljandi Linnaraamatukogu</v>
      </c>
      <c r="B27" s="321" t="str">
        <f t="shared" si="4"/>
        <v>50</v>
      </c>
      <c r="C27" s="321" t="str">
        <f t="shared" si="5"/>
        <v>5064</v>
      </c>
      <c r="D27" s="333" t="s">
        <v>386</v>
      </c>
      <c r="E27" s="334" t="s">
        <v>1654</v>
      </c>
      <c r="F27" s="324">
        <v>0</v>
      </c>
      <c r="G27" s="324">
        <v>0</v>
      </c>
      <c r="H27" s="324">
        <f>SUM(H11+H15)*0.01</f>
        <v>0</v>
      </c>
      <c r="I27" s="324">
        <v>0</v>
      </c>
      <c r="J27" s="324"/>
      <c r="K27" s="324">
        <f t="shared" si="9"/>
        <v>0</v>
      </c>
      <c r="L27" s="335"/>
    </row>
    <row r="28" spans="1:12" x14ac:dyDescent="0.2">
      <c r="A28" s="315" t="str">
        <f t="shared" si="0"/>
        <v>Viljandi Linnaraamatukogu</v>
      </c>
      <c r="B28" s="321" t="str">
        <f t="shared" si="4"/>
        <v>50</v>
      </c>
      <c r="C28" s="321" t="str">
        <f t="shared" si="5"/>
        <v>5064</v>
      </c>
      <c r="D28" s="333" t="s">
        <v>388</v>
      </c>
      <c r="E28" s="334" t="s">
        <v>389</v>
      </c>
      <c r="F28" s="324">
        <v>2726.49</v>
      </c>
      <c r="G28" s="324">
        <v>2963.3</v>
      </c>
      <c r="H28" s="324">
        <f>SUM(H12+H13+H14+H17)*0.01</f>
        <v>1870.93</v>
      </c>
      <c r="I28" s="324">
        <f>SUM(I12+I13+I14+I17)*0.01</f>
        <v>1860.93</v>
      </c>
      <c r="J28" s="324">
        <f t="shared" ref="J28" si="15">SUM(J10+J17)*0.01</f>
        <v>0</v>
      </c>
      <c r="K28" s="324">
        <f t="shared" si="9"/>
        <v>1860.93</v>
      </c>
      <c r="L28" s="335"/>
    </row>
    <row r="29" spans="1:12" x14ac:dyDescent="0.2">
      <c r="A29" s="315"/>
      <c r="B29" s="321"/>
      <c r="C29" s="321"/>
      <c r="D29" s="333" t="s">
        <v>1624</v>
      </c>
      <c r="E29" s="334" t="s">
        <v>1655</v>
      </c>
      <c r="F29" s="324">
        <v>0</v>
      </c>
      <c r="G29" s="324">
        <v>0</v>
      </c>
      <c r="H29" s="324">
        <f>SUM(H16*0.01)</f>
        <v>0</v>
      </c>
      <c r="I29" s="324">
        <v>0</v>
      </c>
      <c r="J29" s="324"/>
      <c r="K29" s="324">
        <f t="shared" si="9"/>
        <v>0</v>
      </c>
      <c r="L29" s="335"/>
    </row>
    <row r="30" spans="1:12" s="301" customFormat="1" ht="13.5" x14ac:dyDescent="0.25">
      <c r="A30" s="315" t="str">
        <f t="shared" si="0"/>
        <v>Viljandi Linnaraamatukogu</v>
      </c>
      <c r="B30" s="321"/>
      <c r="C30" s="321"/>
      <c r="D30" s="326" t="s">
        <v>186</v>
      </c>
      <c r="E30" s="327" t="s">
        <v>185</v>
      </c>
      <c r="F30" s="319">
        <f>F31+F41+F44+F48+F59+F65+F72+F79+F86+F87+F88+F92+F93+F99+F100+F103+F104</f>
        <v>216621.88000000003</v>
      </c>
      <c r="G30" s="319">
        <v>244387.48</v>
      </c>
      <c r="H30" s="319">
        <f t="shared" ref="H30:J30" si="16">H31+H41+H44+H48+H59+H65+H72+H79+H86+H87+H88+H92+H93+H99+H101+H103+H104</f>
        <v>251209.56</v>
      </c>
      <c r="I30" s="319">
        <f t="shared" si="16"/>
        <v>247569.82965</v>
      </c>
      <c r="J30" s="319">
        <f t="shared" si="16"/>
        <v>0</v>
      </c>
      <c r="K30" s="319">
        <f t="shared" si="9"/>
        <v>247569.82965</v>
      </c>
      <c r="L30" s="328"/>
    </row>
    <row r="31" spans="1:12" ht="13.5" x14ac:dyDescent="0.25">
      <c r="A31" s="315" t="str">
        <f t="shared" si="0"/>
        <v>Viljandi Linnaraamatukogu</v>
      </c>
      <c r="B31" s="321"/>
      <c r="C31" s="321"/>
      <c r="D31" s="329" t="s">
        <v>853</v>
      </c>
      <c r="E31" s="330" t="s">
        <v>391</v>
      </c>
      <c r="F31" s="337">
        <f t="shared" ref="F31:J31" si="17">SUM(F32:F40)</f>
        <v>4568.5099999999993</v>
      </c>
      <c r="G31" s="337">
        <f t="shared" si="17"/>
        <v>8058.5500000000011</v>
      </c>
      <c r="H31" s="337">
        <f t="shared" si="17"/>
        <v>7738</v>
      </c>
      <c r="I31" s="337">
        <f t="shared" si="17"/>
        <v>7173.6900000000005</v>
      </c>
      <c r="J31" s="337">
        <f t="shared" si="17"/>
        <v>0</v>
      </c>
      <c r="K31" s="319">
        <f t="shared" si="9"/>
        <v>7173.6900000000005</v>
      </c>
      <c r="L31" s="332"/>
    </row>
    <row r="32" spans="1:12" x14ac:dyDescent="0.2">
      <c r="A32" s="315" t="str">
        <f t="shared" si="0"/>
        <v>Viljandi Linnaraamatukogu</v>
      </c>
      <c r="B32" s="321" t="str">
        <f t="shared" si="4"/>
        <v>55</v>
      </c>
      <c r="C32" s="321" t="str">
        <f t="shared" si="5"/>
        <v>5500</v>
      </c>
      <c r="D32" s="333" t="s">
        <v>392</v>
      </c>
      <c r="E32" s="334" t="s">
        <v>393</v>
      </c>
      <c r="F32" s="324">
        <v>1186.77</v>
      </c>
      <c r="G32" s="324">
        <v>3676.97</v>
      </c>
      <c r="H32" s="324">
        <v>3530</v>
      </c>
      <c r="I32" s="324">
        <v>3547.6499999999996</v>
      </c>
      <c r="J32" s="324"/>
      <c r="K32" s="324">
        <f t="shared" si="9"/>
        <v>3547.6499999999996</v>
      </c>
      <c r="L32" s="335"/>
    </row>
    <row r="33" spans="1:12" x14ac:dyDescent="0.2">
      <c r="A33" s="315" t="str">
        <f t="shared" si="0"/>
        <v>Viljandi Linnaraamatukogu</v>
      </c>
      <c r="B33" s="321" t="str">
        <f t="shared" si="4"/>
        <v>55</v>
      </c>
      <c r="C33" s="321" t="str">
        <f t="shared" si="5"/>
        <v>5500</v>
      </c>
      <c r="D33" s="333" t="s">
        <v>394</v>
      </c>
      <c r="E33" s="334" t="s">
        <v>395</v>
      </c>
      <c r="F33" s="324">
        <v>0</v>
      </c>
      <c r="G33" s="324">
        <v>0</v>
      </c>
      <c r="H33" s="324">
        <v>0</v>
      </c>
      <c r="I33" s="324">
        <v>0</v>
      </c>
      <c r="J33" s="324"/>
      <c r="K33" s="324">
        <f t="shared" si="9"/>
        <v>0</v>
      </c>
      <c r="L33" s="335"/>
    </row>
    <row r="34" spans="1:12" x14ac:dyDescent="0.2">
      <c r="A34" s="315" t="str">
        <f t="shared" si="0"/>
        <v>Viljandi Linnaraamatukogu</v>
      </c>
      <c r="B34" s="321" t="str">
        <f t="shared" si="4"/>
        <v>55</v>
      </c>
      <c r="C34" s="321" t="str">
        <f t="shared" si="5"/>
        <v>5500</v>
      </c>
      <c r="D34" s="333" t="s">
        <v>396</v>
      </c>
      <c r="E34" s="334" t="s">
        <v>397</v>
      </c>
      <c r="F34" s="324">
        <v>823.62</v>
      </c>
      <c r="G34" s="324">
        <v>1446.21</v>
      </c>
      <c r="H34" s="324">
        <v>839</v>
      </c>
      <c r="I34" s="324">
        <v>642.19499999999994</v>
      </c>
      <c r="J34" s="324"/>
      <c r="K34" s="324">
        <f t="shared" si="9"/>
        <v>642.19499999999994</v>
      </c>
      <c r="L34" s="335"/>
    </row>
    <row r="35" spans="1:12" x14ac:dyDescent="0.2">
      <c r="A35" s="315" t="str">
        <f t="shared" si="0"/>
        <v>Viljandi Linnaraamatukogu</v>
      </c>
      <c r="B35" s="321" t="str">
        <f t="shared" si="4"/>
        <v>55</v>
      </c>
      <c r="C35" s="321" t="str">
        <f t="shared" si="5"/>
        <v>5500</v>
      </c>
      <c r="D35" s="333" t="s">
        <v>398</v>
      </c>
      <c r="E35" s="334" t="s">
        <v>399</v>
      </c>
      <c r="F35" s="324">
        <v>1908.55</v>
      </c>
      <c r="G35" s="324">
        <v>1822.94</v>
      </c>
      <c r="H35" s="324">
        <v>2293</v>
      </c>
      <c r="I35" s="324">
        <v>2304.4649999999997</v>
      </c>
      <c r="J35" s="324"/>
      <c r="K35" s="324">
        <f t="shared" si="9"/>
        <v>2304.4649999999997</v>
      </c>
      <c r="L35" s="335"/>
    </row>
    <row r="36" spans="1:12" x14ac:dyDescent="0.2">
      <c r="A36" s="315" t="str">
        <f t="shared" si="0"/>
        <v>Viljandi Linnaraamatukogu</v>
      </c>
      <c r="B36" s="321" t="str">
        <f t="shared" si="4"/>
        <v>55</v>
      </c>
      <c r="C36" s="321" t="str">
        <f t="shared" si="5"/>
        <v>5500</v>
      </c>
      <c r="D36" s="333" t="s">
        <v>400</v>
      </c>
      <c r="E36" s="334" t="s">
        <v>401</v>
      </c>
      <c r="F36" s="324">
        <v>77.490000000000009</v>
      </c>
      <c r="G36" s="324">
        <v>110.25</v>
      </c>
      <c r="H36" s="324">
        <v>151</v>
      </c>
      <c r="I36" s="324">
        <v>151.755</v>
      </c>
      <c r="J36" s="324"/>
      <c r="K36" s="324">
        <f t="shared" si="9"/>
        <v>151.755</v>
      </c>
      <c r="L36" s="335"/>
    </row>
    <row r="37" spans="1:12" x14ac:dyDescent="0.2">
      <c r="A37" s="315" t="str">
        <f t="shared" si="0"/>
        <v>Viljandi Linnaraamatukogu</v>
      </c>
      <c r="B37" s="321" t="str">
        <f t="shared" si="4"/>
        <v>55</v>
      </c>
      <c r="C37" s="321" t="str">
        <f t="shared" si="5"/>
        <v>5500</v>
      </c>
      <c r="D37" s="333" t="s">
        <v>402</v>
      </c>
      <c r="E37" s="334" t="s">
        <v>403</v>
      </c>
      <c r="F37" s="324">
        <v>109.51</v>
      </c>
      <c r="G37" s="324">
        <v>184.3</v>
      </c>
      <c r="H37" s="324">
        <v>278</v>
      </c>
      <c r="I37" s="324">
        <v>128.63999999999999</v>
      </c>
      <c r="J37" s="324"/>
      <c r="K37" s="324">
        <f t="shared" si="9"/>
        <v>128.63999999999999</v>
      </c>
      <c r="L37" s="335"/>
    </row>
    <row r="38" spans="1:12" x14ac:dyDescent="0.2">
      <c r="A38" s="315" t="str">
        <f t="shared" si="0"/>
        <v>Viljandi Linnaraamatukogu</v>
      </c>
      <c r="B38" s="321" t="str">
        <f t="shared" si="4"/>
        <v>55</v>
      </c>
      <c r="C38" s="321" t="str">
        <f t="shared" si="5"/>
        <v>5500</v>
      </c>
      <c r="D38" s="333" t="s">
        <v>404</v>
      </c>
      <c r="E38" s="334" t="s">
        <v>405</v>
      </c>
      <c r="F38" s="324">
        <v>0</v>
      </c>
      <c r="G38" s="324">
        <v>0</v>
      </c>
      <c r="H38" s="324">
        <v>0</v>
      </c>
      <c r="I38" s="324">
        <v>0</v>
      </c>
      <c r="J38" s="324"/>
      <c r="K38" s="324">
        <f t="shared" si="9"/>
        <v>0</v>
      </c>
      <c r="L38" s="335"/>
    </row>
    <row r="39" spans="1:12" x14ac:dyDescent="0.2">
      <c r="A39" s="315" t="str">
        <f t="shared" si="0"/>
        <v>Viljandi Linnaraamatukogu</v>
      </c>
      <c r="B39" s="321" t="str">
        <f t="shared" si="4"/>
        <v>55</v>
      </c>
      <c r="C39" s="321" t="str">
        <f t="shared" si="5"/>
        <v>5500</v>
      </c>
      <c r="D39" s="333" t="s">
        <v>406</v>
      </c>
      <c r="E39" s="334" t="s">
        <v>846</v>
      </c>
      <c r="F39" s="324">
        <v>12.79</v>
      </c>
      <c r="G39" s="324">
        <v>279.60000000000002</v>
      </c>
      <c r="H39" s="324">
        <v>327</v>
      </c>
      <c r="I39" s="324">
        <v>77.384999999999991</v>
      </c>
      <c r="J39" s="324"/>
      <c r="K39" s="324">
        <f t="shared" si="9"/>
        <v>77.384999999999991</v>
      </c>
      <c r="L39" s="335"/>
    </row>
    <row r="40" spans="1:12" x14ac:dyDescent="0.2">
      <c r="A40" s="315" t="str">
        <f t="shared" si="0"/>
        <v>Viljandi Linnaraamatukogu</v>
      </c>
      <c r="B40" s="321" t="str">
        <f t="shared" si="4"/>
        <v>55</v>
      </c>
      <c r="C40" s="321" t="str">
        <f t="shared" si="5"/>
        <v>5500</v>
      </c>
      <c r="D40" s="333" t="s">
        <v>408</v>
      </c>
      <c r="E40" s="334" t="s">
        <v>409</v>
      </c>
      <c r="F40" s="324">
        <v>449.77999999999992</v>
      </c>
      <c r="G40" s="324">
        <v>538.28</v>
      </c>
      <c r="H40" s="324">
        <v>320</v>
      </c>
      <c r="I40" s="324">
        <v>321.59999999999997</v>
      </c>
      <c r="J40" s="324"/>
      <c r="K40" s="324">
        <f t="shared" si="9"/>
        <v>321.59999999999997</v>
      </c>
      <c r="L40" s="335"/>
    </row>
    <row r="41" spans="1:12" x14ac:dyDescent="0.2">
      <c r="A41" s="315" t="str">
        <f t="shared" si="0"/>
        <v>Viljandi Linnaraamatukogu</v>
      </c>
      <c r="B41" s="321"/>
      <c r="C41" s="321"/>
      <c r="D41" s="329" t="s">
        <v>854</v>
      </c>
      <c r="E41" s="330" t="s">
        <v>411</v>
      </c>
      <c r="F41" s="337">
        <f t="shared" ref="F41:J41" si="18">SUM(F42:F43)</f>
        <v>344.98</v>
      </c>
      <c r="G41" s="337">
        <v>350</v>
      </c>
      <c r="H41" s="337">
        <f>SUM(H42:H43)</f>
        <v>288</v>
      </c>
      <c r="I41" s="337">
        <f>SUM(I42:I43)</f>
        <v>289.43999999999994</v>
      </c>
      <c r="J41" s="337">
        <f t="shared" si="18"/>
        <v>0</v>
      </c>
      <c r="K41" s="337">
        <f t="shared" si="9"/>
        <v>289.43999999999994</v>
      </c>
      <c r="L41" s="332"/>
    </row>
    <row r="42" spans="1:12" x14ac:dyDescent="0.2">
      <c r="A42" s="315" t="str">
        <f t="shared" si="0"/>
        <v>Viljandi Linnaraamatukogu</v>
      </c>
      <c r="B42" s="321" t="str">
        <f t="shared" si="4"/>
        <v>55</v>
      </c>
      <c r="C42" s="321" t="str">
        <f t="shared" si="5"/>
        <v>5503</v>
      </c>
      <c r="D42" s="333" t="s">
        <v>412</v>
      </c>
      <c r="E42" s="334" t="s">
        <v>413</v>
      </c>
      <c r="F42" s="324">
        <v>227.76</v>
      </c>
      <c r="G42" s="324">
        <v>350</v>
      </c>
      <c r="H42" s="324">
        <v>288</v>
      </c>
      <c r="I42" s="324">
        <v>289.43999999999994</v>
      </c>
      <c r="J42" s="324"/>
      <c r="K42" s="324">
        <f t="shared" si="9"/>
        <v>289.43999999999994</v>
      </c>
      <c r="L42" s="335"/>
    </row>
    <row r="43" spans="1:12" x14ac:dyDescent="0.2">
      <c r="A43" s="315" t="str">
        <f t="shared" si="0"/>
        <v>Viljandi Linnaraamatukogu</v>
      </c>
      <c r="B43" s="321" t="str">
        <f t="shared" si="4"/>
        <v>55</v>
      </c>
      <c r="C43" s="321" t="str">
        <f t="shared" si="5"/>
        <v>5503</v>
      </c>
      <c r="D43" s="333" t="s">
        <v>414</v>
      </c>
      <c r="E43" s="334" t="s">
        <v>415</v>
      </c>
      <c r="F43" s="324">
        <v>117.22</v>
      </c>
      <c r="G43" s="324">
        <v>0</v>
      </c>
      <c r="H43" s="324">
        <v>0</v>
      </c>
      <c r="I43" s="324">
        <v>0</v>
      </c>
      <c r="J43" s="324"/>
      <c r="K43" s="324">
        <f t="shared" si="9"/>
        <v>0</v>
      </c>
      <c r="L43" s="335"/>
    </row>
    <row r="44" spans="1:12" x14ac:dyDescent="0.2">
      <c r="A44" s="315" t="str">
        <f t="shared" si="0"/>
        <v>Viljandi Linnaraamatukogu</v>
      </c>
      <c r="B44" s="321"/>
      <c r="C44" s="321"/>
      <c r="D44" s="329" t="s">
        <v>855</v>
      </c>
      <c r="E44" s="330" t="s">
        <v>417</v>
      </c>
      <c r="F44" s="337">
        <f t="shared" ref="F44:J44" si="19">SUM(F45:F47)</f>
        <v>1136.3399999999999</v>
      </c>
      <c r="G44" s="337">
        <f t="shared" si="19"/>
        <v>2035.2</v>
      </c>
      <c r="H44" s="337">
        <f t="shared" si="19"/>
        <v>1666</v>
      </c>
      <c r="I44" s="337">
        <f t="shared" si="19"/>
        <v>1372.83</v>
      </c>
      <c r="J44" s="337">
        <f t="shared" si="19"/>
        <v>0</v>
      </c>
      <c r="K44" s="337">
        <f t="shared" si="9"/>
        <v>1372.83</v>
      </c>
      <c r="L44" s="332"/>
    </row>
    <row r="45" spans="1:12" x14ac:dyDescent="0.2">
      <c r="A45" s="315" t="str">
        <f t="shared" si="0"/>
        <v>Viljandi Linnaraamatukogu</v>
      </c>
      <c r="B45" s="321" t="str">
        <f t="shared" si="4"/>
        <v>55</v>
      </c>
      <c r="C45" s="321" t="str">
        <f t="shared" si="5"/>
        <v>5504</v>
      </c>
      <c r="D45" s="333" t="s">
        <v>418</v>
      </c>
      <c r="E45" s="334" t="s">
        <v>419</v>
      </c>
      <c r="F45" s="324">
        <v>925.04</v>
      </c>
      <c r="G45" s="324">
        <v>1668.19</v>
      </c>
      <c r="H45" s="324">
        <v>1366</v>
      </c>
      <c r="I45" s="324">
        <v>1372.83</v>
      </c>
      <c r="J45" s="324"/>
      <c r="K45" s="324">
        <f t="shared" si="9"/>
        <v>1372.83</v>
      </c>
      <c r="L45" s="335"/>
    </row>
    <row r="46" spans="1:12" x14ac:dyDescent="0.2">
      <c r="A46" s="315" t="str">
        <f t="shared" si="0"/>
        <v>Viljandi Linnaraamatukogu</v>
      </c>
      <c r="B46" s="321" t="str">
        <f t="shared" si="4"/>
        <v>55</v>
      </c>
      <c r="C46" s="321" t="str">
        <f t="shared" si="5"/>
        <v>5504</v>
      </c>
      <c r="D46" s="333" t="s">
        <v>420</v>
      </c>
      <c r="E46" s="334" t="s">
        <v>421</v>
      </c>
      <c r="F46" s="324">
        <v>0</v>
      </c>
      <c r="G46" s="324">
        <v>0</v>
      </c>
      <c r="H46" s="324">
        <v>0</v>
      </c>
      <c r="I46" s="324">
        <v>0</v>
      </c>
      <c r="J46" s="324"/>
      <c r="K46" s="324">
        <f t="shared" si="9"/>
        <v>0</v>
      </c>
      <c r="L46" s="335"/>
    </row>
    <row r="47" spans="1:12" x14ac:dyDescent="0.2">
      <c r="A47" s="315" t="str">
        <f t="shared" si="0"/>
        <v>Viljandi Linnaraamatukogu</v>
      </c>
      <c r="B47" s="321" t="str">
        <f t="shared" si="4"/>
        <v>55</v>
      </c>
      <c r="C47" s="321" t="str">
        <f t="shared" si="5"/>
        <v>5504</v>
      </c>
      <c r="D47" s="333" t="s">
        <v>422</v>
      </c>
      <c r="E47" s="334" t="s">
        <v>423</v>
      </c>
      <c r="F47" s="324">
        <v>211.3</v>
      </c>
      <c r="G47" s="324">
        <v>367.01</v>
      </c>
      <c r="H47" s="324">
        <v>300</v>
      </c>
      <c r="I47" s="324">
        <v>0</v>
      </c>
      <c r="J47" s="324"/>
      <c r="K47" s="324">
        <f t="shared" si="9"/>
        <v>0</v>
      </c>
      <c r="L47" s="335"/>
    </row>
    <row r="48" spans="1:12" x14ac:dyDescent="0.2">
      <c r="A48" s="315" t="str">
        <f t="shared" si="0"/>
        <v>Viljandi Linnaraamatukogu</v>
      </c>
      <c r="B48" s="321"/>
      <c r="C48" s="321"/>
      <c r="D48" s="329" t="s">
        <v>856</v>
      </c>
      <c r="E48" s="330" t="s">
        <v>425</v>
      </c>
      <c r="F48" s="337">
        <f>SUM(F49:F58)</f>
        <v>79834.320000000022</v>
      </c>
      <c r="G48" s="337">
        <f t="shared" ref="G48:I48" si="20">SUM(G49:G58)</f>
        <v>87301.9</v>
      </c>
      <c r="H48" s="337">
        <f t="shared" si="20"/>
        <v>96828.98000000001</v>
      </c>
      <c r="I48" s="337">
        <f t="shared" si="20"/>
        <v>96813.377550000019</v>
      </c>
      <c r="J48" s="337">
        <f>SUM(J50:J58)</f>
        <v>0</v>
      </c>
      <c r="K48" s="337">
        <f t="shared" si="9"/>
        <v>96813.377550000019</v>
      </c>
      <c r="L48" s="332"/>
    </row>
    <row r="49" spans="1:12" x14ac:dyDescent="0.2">
      <c r="A49" s="315" t="str">
        <f t="shared" si="0"/>
        <v>Viljandi Linnaraamatukogu</v>
      </c>
      <c r="B49" s="321" t="str">
        <f t="shared" si="4"/>
        <v>55</v>
      </c>
      <c r="C49" s="321" t="str">
        <f t="shared" si="5"/>
        <v>5511</v>
      </c>
      <c r="D49" s="338" t="s">
        <v>253</v>
      </c>
      <c r="E49" s="339" t="s">
        <v>254</v>
      </c>
      <c r="F49" s="324">
        <v>23.51</v>
      </c>
      <c r="G49" s="324">
        <v>0</v>
      </c>
      <c r="H49" s="324">
        <v>0</v>
      </c>
      <c r="I49" s="324">
        <v>0</v>
      </c>
      <c r="J49" s="324"/>
      <c r="K49" s="324">
        <f t="shared" si="9"/>
        <v>0</v>
      </c>
      <c r="L49" s="340"/>
    </row>
    <row r="50" spans="1:12" x14ac:dyDescent="0.2">
      <c r="A50" s="315" t="str">
        <f t="shared" si="0"/>
        <v>Viljandi Linnaraamatukogu</v>
      </c>
      <c r="B50" s="321" t="str">
        <f t="shared" si="4"/>
        <v>55</v>
      </c>
      <c r="C50" s="321" t="str">
        <f t="shared" si="5"/>
        <v>5511</v>
      </c>
      <c r="D50" s="333" t="s">
        <v>426</v>
      </c>
      <c r="E50" s="334" t="s">
        <v>427</v>
      </c>
      <c r="F50" s="324">
        <v>30265.089999999997</v>
      </c>
      <c r="G50" s="324">
        <v>38321.75</v>
      </c>
      <c r="H50" s="324">
        <v>33655.25</v>
      </c>
      <c r="I50" s="324">
        <v>33655.25</v>
      </c>
      <c r="J50" s="324"/>
      <c r="K50" s="324">
        <f t="shared" si="9"/>
        <v>33655.25</v>
      </c>
      <c r="L50" s="335"/>
    </row>
    <row r="51" spans="1:12" x14ac:dyDescent="0.2">
      <c r="A51" s="315" t="str">
        <f t="shared" si="0"/>
        <v>Viljandi Linnaraamatukogu</v>
      </c>
      <c r="B51" s="321" t="str">
        <f t="shared" si="4"/>
        <v>55</v>
      </c>
      <c r="C51" s="321" t="str">
        <f t="shared" si="5"/>
        <v>5511</v>
      </c>
      <c r="D51" s="333" t="s">
        <v>428</v>
      </c>
      <c r="E51" s="334" t="s">
        <v>2</v>
      </c>
      <c r="F51" s="324">
        <v>29808.790000000005</v>
      </c>
      <c r="G51" s="324">
        <v>31495.46</v>
      </c>
      <c r="H51" s="324">
        <v>35665.360000000001</v>
      </c>
      <c r="I51" s="324">
        <v>36735.320800000001</v>
      </c>
      <c r="J51" s="324"/>
      <c r="K51" s="324">
        <f t="shared" si="9"/>
        <v>36735.320800000001</v>
      </c>
      <c r="L51" s="335"/>
    </row>
    <row r="52" spans="1:12" x14ac:dyDescent="0.2">
      <c r="A52" s="315" t="str">
        <f t="shared" si="0"/>
        <v>Viljandi Linnaraamatukogu</v>
      </c>
      <c r="B52" s="321" t="str">
        <f t="shared" si="4"/>
        <v>55</v>
      </c>
      <c r="C52" s="321" t="str">
        <f t="shared" si="5"/>
        <v>5511</v>
      </c>
      <c r="D52" s="333" t="s">
        <v>3</v>
      </c>
      <c r="E52" s="334" t="s">
        <v>4</v>
      </c>
      <c r="F52" s="324">
        <v>1006.32</v>
      </c>
      <c r="G52" s="324">
        <v>1009.01</v>
      </c>
      <c r="H52" s="324">
        <v>919.0200000000001</v>
      </c>
      <c r="I52" s="324">
        <v>871.33499999999992</v>
      </c>
      <c r="J52" s="324"/>
      <c r="K52" s="324">
        <f t="shared" si="9"/>
        <v>871.33499999999992</v>
      </c>
      <c r="L52" s="335"/>
    </row>
    <row r="53" spans="1:12" x14ac:dyDescent="0.2">
      <c r="A53" s="315" t="str">
        <f t="shared" si="0"/>
        <v>Viljandi Linnaraamatukogu</v>
      </c>
      <c r="B53" s="321" t="str">
        <f t="shared" si="4"/>
        <v>55</v>
      </c>
      <c r="C53" s="321" t="str">
        <f t="shared" si="5"/>
        <v>5511</v>
      </c>
      <c r="D53" s="333" t="s">
        <v>5</v>
      </c>
      <c r="E53" s="334" t="s">
        <v>6</v>
      </c>
      <c r="F53" s="324">
        <v>14440.2</v>
      </c>
      <c r="G53" s="324">
        <v>11132.66</v>
      </c>
      <c r="H53" s="324">
        <v>14260.35</v>
      </c>
      <c r="I53" s="324">
        <v>14331.651749999999</v>
      </c>
      <c r="J53" s="324"/>
      <c r="K53" s="324">
        <f t="shared" si="9"/>
        <v>14331.651749999999</v>
      </c>
      <c r="L53" s="335"/>
    </row>
    <row r="54" spans="1:12" x14ac:dyDescent="0.2">
      <c r="A54" s="315" t="str">
        <f t="shared" si="0"/>
        <v>Viljandi Linnaraamatukogu</v>
      </c>
      <c r="B54" s="321" t="str">
        <f t="shared" si="4"/>
        <v>55</v>
      </c>
      <c r="C54" s="321" t="str">
        <f t="shared" si="5"/>
        <v>5511</v>
      </c>
      <c r="D54" s="333" t="s">
        <v>7</v>
      </c>
      <c r="E54" s="334" t="s">
        <v>8</v>
      </c>
      <c r="F54" s="324">
        <v>2605.3500000000008</v>
      </c>
      <c r="G54" s="324">
        <v>2576.75</v>
      </c>
      <c r="H54" s="324">
        <v>2923</v>
      </c>
      <c r="I54" s="324">
        <v>2937.6149999999998</v>
      </c>
      <c r="J54" s="324"/>
      <c r="K54" s="324">
        <f t="shared" si="9"/>
        <v>2937.6149999999998</v>
      </c>
      <c r="L54" s="335"/>
    </row>
    <row r="55" spans="1:12" x14ac:dyDescent="0.2">
      <c r="A55" s="315" t="str">
        <f t="shared" si="0"/>
        <v>Viljandi Linnaraamatukogu</v>
      </c>
      <c r="B55" s="321" t="str">
        <f t="shared" si="4"/>
        <v>55</v>
      </c>
      <c r="C55" s="321" t="str">
        <f t="shared" si="5"/>
        <v>5511</v>
      </c>
      <c r="D55" s="333" t="s">
        <v>9</v>
      </c>
      <c r="E55" s="334" t="s">
        <v>10</v>
      </c>
      <c r="F55" s="324">
        <v>1278.5999999999999</v>
      </c>
      <c r="G55" s="324">
        <v>2694.99</v>
      </c>
      <c r="H55" s="324">
        <v>8241</v>
      </c>
      <c r="I55" s="324">
        <v>8282.2049999999999</v>
      </c>
      <c r="J55" s="324"/>
      <c r="K55" s="324">
        <f t="shared" si="9"/>
        <v>8282.2049999999999</v>
      </c>
      <c r="L55" s="335"/>
    </row>
    <row r="56" spans="1:12" x14ac:dyDescent="0.2">
      <c r="A56" s="315" t="str">
        <f t="shared" si="0"/>
        <v>Viljandi Linnaraamatukogu</v>
      </c>
      <c r="B56" s="321" t="str">
        <f t="shared" si="4"/>
        <v>55</v>
      </c>
      <c r="C56" s="321" t="str">
        <f t="shared" si="5"/>
        <v>5511</v>
      </c>
      <c r="D56" s="333" t="s">
        <v>11</v>
      </c>
      <c r="E56" s="334" t="s">
        <v>12</v>
      </c>
      <c r="F56" s="324">
        <v>363.63</v>
      </c>
      <c r="G56" s="324">
        <v>0</v>
      </c>
      <c r="H56" s="324">
        <v>0</v>
      </c>
      <c r="I56" s="324">
        <v>0</v>
      </c>
      <c r="J56" s="324"/>
      <c r="K56" s="324">
        <f t="shared" si="9"/>
        <v>0</v>
      </c>
      <c r="L56" s="335"/>
    </row>
    <row r="57" spans="1:12" x14ac:dyDescent="0.2">
      <c r="A57" s="315" t="str">
        <f t="shared" si="0"/>
        <v>Viljandi Linnaraamatukogu</v>
      </c>
      <c r="B57" s="321" t="str">
        <f t="shared" si="4"/>
        <v>55</v>
      </c>
      <c r="C57" s="321" t="str">
        <f t="shared" si="5"/>
        <v>5511</v>
      </c>
      <c r="D57" s="333" t="s">
        <v>13</v>
      </c>
      <c r="E57" s="334" t="s">
        <v>14</v>
      </c>
      <c r="F57" s="324">
        <v>0</v>
      </c>
      <c r="G57" s="324">
        <v>71.28</v>
      </c>
      <c r="H57" s="324">
        <v>1165</v>
      </c>
      <c r="I57" s="324">
        <v>0</v>
      </c>
      <c r="J57" s="324"/>
      <c r="K57" s="324">
        <f t="shared" si="9"/>
        <v>0</v>
      </c>
      <c r="L57" s="335"/>
    </row>
    <row r="58" spans="1:12" x14ac:dyDescent="0.2">
      <c r="A58" s="315" t="str">
        <f t="shared" si="0"/>
        <v>Viljandi Linnaraamatukogu</v>
      </c>
      <c r="B58" s="321" t="str">
        <f t="shared" si="4"/>
        <v>55</v>
      </c>
      <c r="C58" s="321" t="str">
        <f t="shared" si="5"/>
        <v>5511</v>
      </c>
      <c r="D58" s="333" t="s">
        <v>15</v>
      </c>
      <c r="E58" s="334" t="s">
        <v>16</v>
      </c>
      <c r="F58" s="324">
        <v>42.83</v>
      </c>
      <c r="G58" s="324">
        <v>0</v>
      </c>
      <c r="H58" s="324">
        <v>0</v>
      </c>
      <c r="I58" s="324">
        <v>0</v>
      </c>
      <c r="J58" s="324"/>
      <c r="K58" s="324">
        <f t="shared" si="9"/>
        <v>0</v>
      </c>
      <c r="L58" s="335"/>
    </row>
    <row r="59" spans="1:12" x14ac:dyDescent="0.2">
      <c r="A59" s="315" t="str">
        <f t="shared" si="0"/>
        <v>Viljandi Linnaraamatukogu</v>
      </c>
      <c r="B59" s="321"/>
      <c r="C59" s="321"/>
      <c r="D59" s="329" t="s">
        <v>857</v>
      </c>
      <c r="E59" s="330" t="s">
        <v>18</v>
      </c>
      <c r="F59" s="337">
        <f>SUM(F60:F64)</f>
        <v>0</v>
      </c>
      <c r="G59" s="337">
        <f t="shared" ref="G59:I59" si="21">SUM(G60:G64)</f>
        <v>0</v>
      </c>
      <c r="H59" s="337">
        <f t="shared" si="21"/>
        <v>0</v>
      </c>
      <c r="I59" s="337">
        <f t="shared" si="21"/>
        <v>0</v>
      </c>
      <c r="J59" s="337">
        <f t="shared" ref="J59" si="22">SUM(J61:J64)</f>
        <v>0</v>
      </c>
      <c r="K59" s="337">
        <f t="shared" si="9"/>
        <v>0</v>
      </c>
      <c r="L59" s="332"/>
    </row>
    <row r="60" spans="1:12" x14ac:dyDescent="0.2">
      <c r="A60" s="315"/>
      <c r="B60" s="321"/>
      <c r="C60" s="321"/>
      <c r="D60" s="333" t="s">
        <v>1629</v>
      </c>
      <c r="E60" s="334" t="s">
        <v>427</v>
      </c>
      <c r="F60" s="324">
        <v>0</v>
      </c>
      <c r="G60" s="324">
        <v>0</v>
      </c>
      <c r="H60" s="324">
        <v>0</v>
      </c>
      <c r="I60" s="324">
        <v>0</v>
      </c>
      <c r="J60" s="324"/>
      <c r="K60" s="324">
        <f t="shared" si="9"/>
        <v>0</v>
      </c>
      <c r="L60" s="335"/>
    </row>
    <row r="61" spans="1:12" x14ac:dyDescent="0.2">
      <c r="A61" s="315" t="str">
        <f t="shared" si="0"/>
        <v>Viljandi Linnaraamatukogu</v>
      </c>
      <c r="B61" s="321" t="str">
        <f t="shared" si="4"/>
        <v>55</v>
      </c>
      <c r="C61" s="321" t="str">
        <f t="shared" si="5"/>
        <v>5512</v>
      </c>
      <c r="D61" s="333" t="s">
        <v>19</v>
      </c>
      <c r="E61" s="334" t="s">
        <v>6</v>
      </c>
      <c r="F61" s="324">
        <v>0</v>
      </c>
      <c r="G61" s="324">
        <v>0</v>
      </c>
      <c r="H61" s="324">
        <v>0</v>
      </c>
      <c r="I61" s="324">
        <v>0</v>
      </c>
      <c r="J61" s="324"/>
      <c r="K61" s="324">
        <f t="shared" si="9"/>
        <v>0</v>
      </c>
      <c r="L61" s="335"/>
    </row>
    <row r="62" spans="1:12" x14ac:dyDescent="0.2">
      <c r="A62" s="315" t="str">
        <f t="shared" si="0"/>
        <v>Viljandi Linnaraamatukogu</v>
      </c>
      <c r="B62" s="321" t="str">
        <f t="shared" si="4"/>
        <v>55</v>
      </c>
      <c r="C62" s="321" t="str">
        <f t="shared" si="5"/>
        <v>5512</v>
      </c>
      <c r="D62" s="333" t="s">
        <v>20</v>
      </c>
      <c r="E62" s="334" t="s">
        <v>8</v>
      </c>
      <c r="F62" s="324">
        <v>0</v>
      </c>
      <c r="G62" s="324">
        <v>0</v>
      </c>
      <c r="H62" s="324">
        <v>0</v>
      </c>
      <c r="I62" s="324">
        <v>0</v>
      </c>
      <c r="J62" s="324"/>
      <c r="K62" s="324">
        <f t="shared" si="9"/>
        <v>0</v>
      </c>
      <c r="L62" s="335"/>
    </row>
    <row r="63" spans="1:12" x14ac:dyDescent="0.2">
      <c r="A63" s="315" t="str">
        <f t="shared" si="0"/>
        <v>Viljandi Linnaraamatukogu</v>
      </c>
      <c r="B63" s="321" t="str">
        <f t="shared" si="4"/>
        <v>55</v>
      </c>
      <c r="C63" s="321" t="str">
        <f t="shared" si="5"/>
        <v>5512</v>
      </c>
      <c r="D63" s="333" t="s">
        <v>21</v>
      </c>
      <c r="E63" s="334" t="s">
        <v>10</v>
      </c>
      <c r="F63" s="324">
        <v>0</v>
      </c>
      <c r="G63" s="324">
        <v>0</v>
      </c>
      <c r="H63" s="324">
        <v>0</v>
      </c>
      <c r="I63" s="324">
        <v>0</v>
      </c>
      <c r="J63" s="324"/>
      <c r="K63" s="324">
        <f t="shared" si="9"/>
        <v>0</v>
      </c>
      <c r="L63" s="335"/>
    </row>
    <row r="64" spans="1:12" x14ac:dyDescent="0.2">
      <c r="A64" s="315" t="str">
        <f t="shared" si="0"/>
        <v>Viljandi Linnaraamatukogu</v>
      </c>
      <c r="B64" s="321" t="str">
        <f t="shared" si="4"/>
        <v>55</v>
      </c>
      <c r="C64" s="321" t="str">
        <f t="shared" si="5"/>
        <v>5512</v>
      </c>
      <c r="D64" s="333" t="s">
        <v>22</v>
      </c>
      <c r="E64" s="334" t="s">
        <v>16</v>
      </c>
      <c r="F64" s="324">
        <v>0</v>
      </c>
      <c r="G64" s="324">
        <v>0</v>
      </c>
      <c r="H64" s="324">
        <v>0</v>
      </c>
      <c r="I64" s="324">
        <v>0</v>
      </c>
      <c r="J64" s="324"/>
      <c r="K64" s="324">
        <f t="shared" si="9"/>
        <v>0</v>
      </c>
      <c r="L64" s="335"/>
    </row>
    <row r="65" spans="1:12" x14ac:dyDescent="0.2">
      <c r="A65" s="315" t="str">
        <f t="shared" si="0"/>
        <v>Viljandi Linnaraamatukogu</v>
      </c>
      <c r="B65" s="321"/>
      <c r="C65" s="321"/>
      <c r="D65" s="329" t="s">
        <v>858</v>
      </c>
      <c r="E65" s="330" t="s">
        <v>24</v>
      </c>
      <c r="F65" s="337">
        <f t="shared" ref="F65:J65" si="23">SUM(F66:F71)</f>
        <v>178.5</v>
      </c>
      <c r="G65" s="337">
        <f t="shared" si="23"/>
        <v>298</v>
      </c>
      <c r="H65" s="337">
        <f t="shared" si="23"/>
        <v>704</v>
      </c>
      <c r="I65" s="337">
        <f t="shared" si="23"/>
        <v>198.98999999999998</v>
      </c>
      <c r="J65" s="337">
        <f t="shared" si="23"/>
        <v>0</v>
      </c>
      <c r="K65" s="337">
        <f t="shared" si="9"/>
        <v>198.98999999999998</v>
      </c>
      <c r="L65" s="332"/>
    </row>
    <row r="66" spans="1:12" x14ac:dyDescent="0.2">
      <c r="A66" s="315" t="str">
        <f t="shared" si="0"/>
        <v>Viljandi Linnaraamatukogu</v>
      </c>
      <c r="B66" s="321" t="str">
        <f t="shared" si="4"/>
        <v>55</v>
      </c>
      <c r="C66" s="321" t="str">
        <f t="shared" si="5"/>
        <v>5513</v>
      </c>
      <c r="D66" s="333" t="s">
        <v>25</v>
      </c>
      <c r="E66" s="334" t="s">
        <v>26</v>
      </c>
      <c r="F66" s="324">
        <v>0</v>
      </c>
      <c r="G66" s="324">
        <v>0</v>
      </c>
      <c r="H66" s="324">
        <v>0</v>
      </c>
      <c r="I66" s="324">
        <v>0</v>
      </c>
      <c r="J66" s="324"/>
      <c r="K66" s="324">
        <f t="shared" si="9"/>
        <v>0</v>
      </c>
      <c r="L66" s="335"/>
    </row>
    <row r="67" spans="1:12" x14ac:dyDescent="0.2">
      <c r="A67" s="315" t="str">
        <f t="shared" si="0"/>
        <v>Viljandi Linnaraamatukogu</v>
      </c>
      <c r="B67" s="321" t="str">
        <f t="shared" si="4"/>
        <v>55</v>
      </c>
      <c r="C67" s="321" t="str">
        <f t="shared" si="5"/>
        <v>5513</v>
      </c>
      <c r="D67" s="333" t="s">
        <v>27</v>
      </c>
      <c r="E67" s="334" t="s">
        <v>28</v>
      </c>
      <c r="F67" s="324">
        <v>0</v>
      </c>
      <c r="G67" s="324">
        <v>0</v>
      </c>
      <c r="H67" s="324">
        <v>0</v>
      </c>
      <c r="I67" s="324">
        <v>0</v>
      </c>
      <c r="J67" s="324"/>
      <c r="K67" s="324">
        <f t="shared" si="9"/>
        <v>0</v>
      </c>
      <c r="L67" s="335"/>
    </row>
    <row r="68" spans="1:12" x14ac:dyDescent="0.2">
      <c r="A68" s="315" t="str">
        <f t="shared" si="0"/>
        <v>Viljandi Linnaraamatukogu</v>
      </c>
      <c r="B68" s="321" t="str">
        <f t="shared" si="4"/>
        <v>55</v>
      </c>
      <c r="C68" s="321" t="str">
        <f t="shared" si="5"/>
        <v>5513</v>
      </c>
      <c r="D68" s="333" t="s">
        <v>29</v>
      </c>
      <c r="E68" s="334" t="s">
        <v>12</v>
      </c>
      <c r="F68" s="324">
        <v>0</v>
      </c>
      <c r="G68" s="324">
        <v>0</v>
      </c>
      <c r="H68" s="324">
        <v>0</v>
      </c>
      <c r="I68" s="324">
        <v>0</v>
      </c>
      <c r="J68" s="324"/>
      <c r="K68" s="324">
        <f t="shared" si="9"/>
        <v>0</v>
      </c>
      <c r="L68" s="335"/>
    </row>
    <row r="69" spans="1:12" x14ac:dyDescent="0.2">
      <c r="A69" s="315" t="str">
        <f t="shared" si="0"/>
        <v>Viljandi Linnaraamatukogu</v>
      </c>
      <c r="B69" s="321" t="str">
        <f t="shared" si="4"/>
        <v>55</v>
      </c>
      <c r="C69" s="321" t="str">
        <f t="shared" si="5"/>
        <v>5513</v>
      </c>
      <c r="D69" s="333" t="s">
        <v>30</v>
      </c>
      <c r="E69" s="334" t="s">
        <v>14</v>
      </c>
      <c r="F69" s="324">
        <v>0</v>
      </c>
      <c r="G69" s="324">
        <v>0</v>
      </c>
      <c r="H69" s="324">
        <v>0</v>
      </c>
      <c r="I69" s="324">
        <v>0</v>
      </c>
      <c r="J69" s="324"/>
      <c r="K69" s="324">
        <f t="shared" si="9"/>
        <v>0</v>
      </c>
      <c r="L69" s="335"/>
    </row>
    <row r="70" spans="1:12" x14ac:dyDescent="0.2">
      <c r="A70" s="315" t="str">
        <f t="shared" si="0"/>
        <v>Viljandi Linnaraamatukogu</v>
      </c>
      <c r="B70" s="321" t="str">
        <f t="shared" si="4"/>
        <v>55</v>
      </c>
      <c r="C70" s="321" t="str">
        <f t="shared" si="5"/>
        <v>5513</v>
      </c>
      <c r="D70" s="333" t="s">
        <v>31</v>
      </c>
      <c r="E70" s="334" t="s">
        <v>799</v>
      </c>
      <c r="F70" s="324">
        <v>178.5</v>
      </c>
      <c r="G70" s="324">
        <v>298</v>
      </c>
      <c r="H70" s="324">
        <v>704</v>
      </c>
      <c r="I70" s="324">
        <v>198.98999999999998</v>
      </c>
      <c r="J70" s="324"/>
      <c r="K70" s="324">
        <f t="shared" si="9"/>
        <v>198.98999999999998</v>
      </c>
      <c r="L70" s="335"/>
    </row>
    <row r="71" spans="1:12" x14ac:dyDescent="0.2">
      <c r="A71" s="315" t="str">
        <f t="shared" si="0"/>
        <v>Viljandi Linnaraamatukogu</v>
      </c>
      <c r="B71" s="321" t="str">
        <f t="shared" si="4"/>
        <v>55</v>
      </c>
      <c r="C71" s="321" t="str">
        <f t="shared" si="5"/>
        <v>5513</v>
      </c>
      <c r="D71" s="333" t="s">
        <v>33</v>
      </c>
      <c r="E71" s="334" t="s">
        <v>34</v>
      </c>
      <c r="F71" s="324">
        <v>0</v>
      </c>
      <c r="G71" s="324">
        <v>0</v>
      </c>
      <c r="H71" s="324">
        <v>0</v>
      </c>
      <c r="I71" s="324">
        <v>0</v>
      </c>
      <c r="J71" s="324"/>
      <c r="K71" s="324">
        <f t="shared" si="9"/>
        <v>0</v>
      </c>
      <c r="L71" s="335"/>
    </row>
    <row r="72" spans="1:12" x14ac:dyDescent="0.2">
      <c r="A72" s="315" t="str">
        <f t="shared" si="0"/>
        <v>Viljandi Linnaraamatukogu</v>
      </c>
      <c r="B72" s="321"/>
      <c r="C72" s="321"/>
      <c r="D72" s="329" t="s">
        <v>859</v>
      </c>
      <c r="E72" s="330" t="s">
        <v>36</v>
      </c>
      <c r="F72" s="337">
        <f t="shared" ref="F72:J72" si="24">SUM(F73:F78)</f>
        <v>8749.130000000001</v>
      </c>
      <c r="G72" s="337">
        <f t="shared" si="24"/>
        <v>9687.619999999999</v>
      </c>
      <c r="H72" s="337">
        <f t="shared" si="24"/>
        <v>5416.58</v>
      </c>
      <c r="I72" s="337">
        <f t="shared" si="24"/>
        <v>5443.6628999999984</v>
      </c>
      <c r="J72" s="337">
        <f t="shared" si="24"/>
        <v>0</v>
      </c>
      <c r="K72" s="337">
        <f t="shared" si="9"/>
        <v>5443.6628999999984</v>
      </c>
      <c r="L72" s="332"/>
    </row>
    <row r="73" spans="1:12" x14ac:dyDescent="0.2">
      <c r="A73" s="315" t="str">
        <f t="shared" si="0"/>
        <v>Viljandi Linnaraamatukogu</v>
      </c>
      <c r="B73" s="321" t="str">
        <f t="shared" si="4"/>
        <v>55</v>
      </c>
      <c r="C73" s="321" t="str">
        <f t="shared" si="5"/>
        <v>5514</v>
      </c>
      <c r="D73" s="333" t="s">
        <v>37</v>
      </c>
      <c r="E73" s="334" t="s">
        <v>38</v>
      </c>
      <c r="F73" s="324">
        <v>1797.85</v>
      </c>
      <c r="G73" s="324">
        <v>3260</v>
      </c>
      <c r="H73" s="324">
        <v>0</v>
      </c>
      <c r="I73" s="324">
        <v>0</v>
      </c>
      <c r="J73" s="324"/>
      <c r="K73" s="324">
        <f t="shared" si="9"/>
        <v>0</v>
      </c>
      <c r="L73" s="335"/>
    </row>
    <row r="74" spans="1:12" x14ac:dyDescent="0.2">
      <c r="A74" s="315" t="str">
        <f t="shared" si="0"/>
        <v>Viljandi Linnaraamatukogu</v>
      </c>
      <c r="B74" s="321" t="str">
        <f t="shared" si="4"/>
        <v>55</v>
      </c>
      <c r="C74" s="321" t="str">
        <f t="shared" si="5"/>
        <v>5514</v>
      </c>
      <c r="D74" s="333" t="s">
        <v>39</v>
      </c>
      <c r="E74" s="334" t="s">
        <v>40</v>
      </c>
      <c r="F74" s="324">
        <v>4632.8500000000004</v>
      </c>
      <c r="G74" s="324">
        <v>4781.53</v>
      </c>
      <c r="H74" s="324">
        <v>5197</v>
      </c>
      <c r="I74" s="324">
        <v>4609.9349999999995</v>
      </c>
      <c r="J74" s="324"/>
      <c r="K74" s="324">
        <f t="shared" si="9"/>
        <v>4609.9349999999995</v>
      </c>
      <c r="L74" s="335"/>
    </row>
    <row r="75" spans="1:12" x14ac:dyDescent="0.2">
      <c r="A75" s="315" t="str">
        <f t="shared" si="0"/>
        <v>Viljandi Linnaraamatukogu</v>
      </c>
      <c r="B75" s="321" t="str">
        <f t="shared" si="4"/>
        <v>55</v>
      </c>
      <c r="C75" s="321" t="str">
        <f t="shared" si="5"/>
        <v>5514</v>
      </c>
      <c r="D75" s="333" t="s">
        <v>41</v>
      </c>
      <c r="E75" s="334" t="s">
        <v>42</v>
      </c>
      <c r="F75" s="324">
        <v>2142.9900000000002</v>
      </c>
      <c r="G75" s="324">
        <v>1500.46</v>
      </c>
      <c r="H75" s="324">
        <v>-0.42000000000007276</v>
      </c>
      <c r="I75" s="324">
        <v>612.62789999999984</v>
      </c>
      <c r="J75" s="324"/>
      <c r="K75" s="324">
        <f t="shared" si="9"/>
        <v>612.62789999999984</v>
      </c>
      <c r="L75" s="335"/>
    </row>
    <row r="76" spans="1:12" s="303" customFormat="1" x14ac:dyDescent="0.2">
      <c r="A76" s="315" t="str">
        <f t="shared" ref="A76:A152" si="25">+$E$1</f>
        <v>Viljandi Linnaraamatukogu</v>
      </c>
      <c r="B76" s="321" t="str">
        <f t="shared" si="4"/>
        <v>55</v>
      </c>
      <c r="C76" s="321" t="str">
        <f t="shared" si="5"/>
        <v>5514</v>
      </c>
      <c r="D76" s="341" t="s">
        <v>43</v>
      </c>
      <c r="E76" s="342" t="s">
        <v>44</v>
      </c>
      <c r="F76" s="324">
        <v>0</v>
      </c>
      <c r="G76" s="324">
        <v>0</v>
      </c>
      <c r="H76" s="324">
        <v>0</v>
      </c>
      <c r="I76" s="324">
        <v>0</v>
      </c>
      <c r="J76" s="324"/>
      <c r="K76" s="324">
        <f t="shared" si="9"/>
        <v>0</v>
      </c>
      <c r="L76" s="343"/>
    </row>
    <row r="77" spans="1:12" x14ac:dyDescent="0.2">
      <c r="A77" s="315" t="str">
        <f t="shared" si="25"/>
        <v>Viljandi Linnaraamatukogu</v>
      </c>
      <c r="B77" s="321" t="str">
        <f t="shared" ref="B77:B150" si="26">LEFT(D77,2)</f>
        <v>55</v>
      </c>
      <c r="C77" s="321" t="str">
        <f t="shared" ref="C77:C150" si="27">LEFT(D77,4)</f>
        <v>5514</v>
      </c>
      <c r="D77" s="333" t="s">
        <v>45</v>
      </c>
      <c r="E77" s="334" t="s">
        <v>46</v>
      </c>
      <c r="F77" s="324">
        <v>113.44</v>
      </c>
      <c r="G77" s="324">
        <v>115.63</v>
      </c>
      <c r="H77" s="324">
        <v>140</v>
      </c>
      <c r="I77" s="324">
        <v>140.69999999999999</v>
      </c>
      <c r="J77" s="324"/>
      <c r="K77" s="324">
        <f t="shared" ref="K77:K113" si="28">SUM(I77:J77)</f>
        <v>140.69999999999999</v>
      </c>
      <c r="L77" s="335"/>
    </row>
    <row r="78" spans="1:12" x14ac:dyDescent="0.2">
      <c r="A78" s="315" t="str">
        <f t="shared" si="25"/>
        <v>Viljandi Linnaraamatukogu</v>
      </c>
      <c r="B78" s="321" t="str">
        <f t="shared" si="26"/>
        <v>55</v>
      </c>
      <c r="C78" s="321" t="str">
        <f t="shared" si="27"/>
        <v>5514</v>
      </c>
      <c r="D78" s="333" t="s">
        <v>47</v>
      </c>
      <c r="E78" s="334" t="s">
        <v>48</v>
      </c>
      <c r="F78" s="324">
        <v>62</v>
      </c>
      <c r="G78" s="324">
        <v>30</v>
      </c>
      <c r="H78" s="324">
        <v>80</v>
      </c>
      <c r="I78" s="324">
        <v>80.399999999999991</v>
      </c>
      <c r="J78" s="324"/>
      <c r="K78" s="324">
        <f t="shared" si="28"/>
        <v>80.399999999999991</v>
      </c>
      <c r="L78" s="335"/>
    </row>
    <row r="79" spans="1:12" x14ac:dyDescent="0.2">
      <c r="A79" s="315" t="str">
        <f t="shared" si="25"/>
        <v>Viljandi Linnaraamatukogu</v>
      </c>
      <c r="B79" s="321"/>
      <c r="C79" s="321"/>
      <c r="D79" s="329" t="s">
        <v>860</v>
      </c>
      <c r="E79" s="330" t="s">
        <v>50</v>
      </c>
      <c r="F79" s="337">
        <f t="shared" ref="F79:J79" si="29">SUM(F80:F85)</f>
        <v>1370.7100000000003</v>
      </c>
      <c r="G79" s="337">
        <v>5466.8700000000008</v>
      </c>
      <c r="H79" s="337">
        <f>SUM(H80:H85)</f>
        <v>4951</v>
      </c>
      <c r="I79" s="337">
        <f>SUM(I80:I85)</f>
        <v>4372.7550000000001</v>
      </c>
      <c r="J79" s="337">
        <f t="shared" si="29"/>
        <v>0</v>
      </c>
      <c r="K79" s="337">
        <f t="shared" si="28"/>
        <v>4372.7550000000001</v>
      </c>
      <c r="L79" s="332"/>
    </row>
    <row r="80" spans="1:12" x14ac:dyDescent="0.2">
      <c r="A80" s="315" t="str">
        <f t="shared" si="25"/>
        <v>Viljandi Linnaraamatukogu</v>
      </c>
      <c r="B80" s="321" t="str">
        <f t="shared" si="26"/>
        <v>55</v>
      </c>
      <c r="C80" s="321" t="str">
        <f t="shared" si="27"/>
        <v>5515</v>
      </c>
      <c r="D80" s="333" t="s">
        <v>51</v>
      </c>
      <c r="E80" s="334" t="s">
        <v>52</v>
      </c>
      <c r="F80" s="324">
        <v>120</v>
      </c>
      <c r="G80" s="324">
        <v>984</v>
      </c>
      <c r="H80" s="324">
        <v>1006</v>
      </c>
      <c r="I80" s="324">
        <v>1011.0299999999999</v>
      </c>
      <c r="J80" s="324"/>
      <c r="K80" s="324">
        <f t="shared" si="28"/>
        <v>1011.0299999999999</v>
      </c>
      <c r="L80" s="335"/>
    </row>
    <row r="81" spans="1:12" x14ac:dyDescent="0.2">
      <c r="A81" s="315" t="str">
        <f t="shared" si="25"/>
        <v>Viljandi Linnaraamatukogu</v>
      </c>
      <c r="B81" s="321" t="str">
        <f t="shared" si="26"/>
        <v>55</v>
      </c>
      <c r="C81" s="321" t="str">
        <f t="shared" si="27"/>
        <v>5515</v>
      </c>
      <c r="D81" s="333" t="s">
        <v>53</v>
      </c>
      <c r="E81" s="334" t="s">
        <v>54</v>
      </c>
      <c r="F81" s="324">
        <v>0</v>
      </c>
      <c r="G81" s="324">
        <v>1477.8</v>
      </c>
      <c r="H81" s="324">
        <v>600</v>
      </c>
      <c r="I81" s="324">
        <v>0</v>
      </c>
      <c r="J81" s="324"/>
      <c r="K81" s="324">
        <f t="shared" si="28"/>
        <v>0</v>
      </c>
      <c r="L81" s="335"/>
    </row>
    <row r="82" spans="1:12" x14ac:dyDescent="0.2">
      <c r="A82" s="315" t="str">
        <f t="shared" si="25"/>
        <v>Viljandi Linnaraamatukogu</v>
      </c>
      <c r="B82" s="321" t="str">
        <f t="shared" si="26"/>
        <v>55</v>
      </c>
      <c r="C82" s="321" t="str">
        <f t="shared" si="27"/>
        <v>5515</v>
      </c>
      <c r="D82" s="333" t="s">
        <v>70</v>
      </c>
      <c r="E82" s="334" t="s">
        <v>71</v>
      </c>
      <c r="F82" s="324">
        <v>519.94000000000005</v>
      </c>
      <c r="G82" s="324">
        <v>46.02</v>
      </c>
      <c r="H82" s="324">
        <v>600</v>
      </c>
      <c r="I82" s="324">
        <v>602.99999999999989</v>
      </c>
      <c r="J82" s="324"/>
      <c r="K82" s="324">
        <f t="shared" si="28"/>
        <v>602.99999999999989</v>
      </c>
      <c r="L82" s="335"/>
    </row>
    <row r="83" spans="1:12" x14ac:dyDescent="0.2">
      <c r="A83" s="315" t="str">
        <f t="shared" si="25"/>
        <v>Viljandi Linnaraamatukogu</v>
      </c>
      <c r="B83" s="321" t="str">
        <f t="shared" si="26"/>
        <v>55</v>
      </c>
      <c r="C83" s="321" t="str">
        <f t="shared" si="27"/>
        <v>5515</v>
      </c>
      <c r="D83" s="333" t="s">
        <v>72</v>
      </c>
      <c r="E83" s="334" t="s">
        <v>73</v>
      </c>
      <c r="F83" s="324">
        <v>716.80000000000007</v>
      </c>
      <c r="G83" s="324">
        <v>483.11</v>
      </c>
      <c r="H83" s="324">
        <v>1185</v>
      </c>
      <c r="I83" s="324">
        <v>1190.925</v>
      </c>
      <c r="J83" s="324"/>
      <c r="K83" s="324">
        <f t="shared" si="28"/>
        <v>1190.925</v>
      </c>
      <c r="L83" s="335"/>
    </row>
    <row r="84" spans="1:12" x14ac:dyDescent="0.2">
      <c r="A84" s="315" t="str">
        <f t="shared" si="25"/>
        <v>Viljandi Linnaraamatukogu</v>
      </c>
      <c r="B84" s="321" t="str">
        <f t="shared" si="26"/>
        <v>55</v>
      </c>
      <c r="C84" s="321" t="str">
        <f t="shared" si="27"/>
        <v>5515</v>
      </c>
      <c r="D84" s="333" t="s">
        <v>74</v>
      </c>
      <c r="E84" s="334" t="s">
        <v>75</v>
      </c>
      <c r="F84" s="324">
        <v>0</v>
      </c>
      <c r="G84" s="324">
        <v>100</v>
      </c>
      <c r="H84" s="324">
        <v>100</v>
      </c>
      <c r="I84" s="324">
        <v>100.49999999999999</v>
      </c>
      <c r="J84" s="324"/>
      <c r="K84" s="324">
        <f t="shared" si="28"/>
        <v>100.49999999999999</v>
      </c>
      <c r="L84" s="335"/>
    </row>
    <row r="85" spans="1:12" x14ac:dyDescent="0.2">
      <c r="A85" s="315" t="str">
        <f t="shared" si="25"/>
        <v>Viljandi Linnaraamatukogu</v>
      </c>
      <c r="B85" s="321" t="str">
        <f t="shared" si="26"/>
        <v>55</v>
      </c>
      <c r="C85" s="321" t="str">
        <f t="shared" si="27"/>
        <v>5515</v>
      </c>
      <c r="D85" s="333" t="s">
        <v>76</v>
      </c>
      <c r="E85" s="334" t="s">
        <v>77</v>
      </c>
      <c r="F85" s="324">
        <v>13.97</v>
      </c>
      <c r="G85" s="324">
        <v>2375.94</v>
      </c>
      <c r="H85" s="324">
        <v>1460</v>
      </c>
      <c r="I85" s="324">
        <v>1467.3</v>
      </c>
      <c r="J85" s="324"/>
      <c r="K85" s="324">
        <f t="shared" si="28"/>
        <v>1467.3</v>
      </c>
      <c r="L85" s="335"/>
    </row>
    <row r="86" spans="1:12" x14ac:dyDescent="0.2">
      <c r="A86" s="315" t="str">
        <f t="shared" si="25"/>
        <v>Viljandi Linnaraamatukogu</v>
      </c>
      <c r="B86" s="321" t="str">
        <f t="shared" si="26"/>
        <v>55</v>
      </c>
      <c r="C86" s="321" t="str">
        <f t="shared" si="27"/>
        <v>5516</v>
      </c>
      <c r="D86" s="322" t="s">
        <v>78</v>
      </c>
      <c r="E86" s="344" t="s">
        <v>79</v>
      </c>
      <c r="F86" s="345">
        <v>0</v>
      </c>
      <c r="G86" s="324">
        <v>0</v>
      </c>
      <c r="H86" s="324">
        <v>0</v>
      </c>
      <c r="I86" s="324">
        <v>0</v>
      </c>
      <c r="J86" s="345"/>
      <c r="K86" s="324">
        <f t="shared" si="28"/>
        <v>0</v>
      </c>
      <c r="L86" s="325"/>
    </row>
    <row r="87" spans="1:12" x14ac:dyDescent="0.2">
      <c r="A87" s="315" t="str">
        <f t="shared" si="25"/>
        <v>Viljandi Linnaraamatukogu</v>
      </c>
      <c r="B87" s="321" t="str">
        <f t="shared" si="26"/>
        <v>55</v>
      </c>
      <c r="C87" s="321" t="str">
        <f t="shared" si="27"/>
        <v>5521</v>
      </c>
      <c r="D87" s="322" t="s">
        <v>80</v>
      </c>
      <c r="E87" s="323" t="s">
        <v>81</v>
      </c>
      <c r="F87" s="345">
        <v>0</v>
      </c>
      <c r="G87" s="324">
        <v>0</v>
      </c>
      <c r="H87" s="324">
        <v>0</v>
      </c>
      <c r="I87" s="324">
        <v>0</v>
      </c>
      <c r="J87" s="345"/>
      <c r="K87" s="324">
        <f t="shared" si="28"/>
        <v>0</v>
      </c>
      <c r="L87" s="325"/>
    </row>
    <row r="88" spans="1:12" x14ac:dyDescent="0.2">
      <c r="A88" s="315" t="str">
        <f t="shared" si="25"/>
        <v>Viljandi Linnaraamatukogu</v>
      </c>
      <c r="B88" s="321"/>
      <c r="C88" s="321"/>
      <c r="D88" s="329" t="s">
        <v>861</v>
      </c>
      <c r="E88" s="330" t="s">
        <v>83</v>
      </c>
      <c r="F88" s="337">
        <f t="shared" ref="F88:J88" si="30">SUM(F89:F91)</f>
        <v>31.96</v>
      </c>
      <c r="G88" s="337">
        <f t="shared" si="30"/>
        <v>1429.77</v>
      </c>
      <c r="H88" s="337">
        <f t="shared" si="30"/>
        <v>1309</v>
      </c>
      <c r="I88" s="337">
        <f t="shared" si="30"/>
        <v>2192.7491999999997</v>
      </c>
      <c r="J88" s="337">
        <f t="shared" si="30"/>
        <v>0</v>
      </c>
      <c r="K88" s="337">
        <f t="shared" si="28"/>
        <v>2192.7491999999997</v>
      </c>
      <c r="L88" s="332"/>
    </row>
    <row r="89" spans="1:12" x14ac:dyDescent="0.2">
      <c r="A89" s="315" t="str">
        <f t="shared" si="25"/>
        <v>Viljandi Linnaraamatukogu</v>
      </c>
      <c r="B89" s="321" t="str">
        <f t="shared" si="26"/>
        <v>55</v>
      </c>
      <c r="C89" s="321" t="str">
        <f t="shared" si="27"/>
        <v>5522</v>
      </c>
      <c r="D89" s="333" t="s">
        <v>84</v>
      </c>
      <c r="E89" s="334" t="s">
        <v>85</v>
      </c>
      <c r="F89" s="324">
        <v>0</v>
      </c>
      <c r="G89" s="324">
        <v>0</v>
      </c>
      <c r="H89" s="324">
        <v>1127</v>
      </c>
      <c r="I89" s="324">
        <v>132.4992</v>
      </c>
      <c r="J89" s="324"/>
      <c r="K89" s="324">
        <f t="shared" si="28"/>
        <v>132.4992</v>
      </c>
      <c r="L89" s="335"/>
    </row>
    <row r="90" spans="1:12" x14ac:dyDescent="0.2">
      <c r="A90" s="315" t="str">
        <f t="shared" si="25"/>
        <v>Viljandi Linnaraamatukogu</v>
      </c>
      <c r="B90" s="321" t="str">
        <f t="shared" si="26"/>
        <v>55</v>
      </c>
      <c r="C90" s="321" t="str">
        <f t="shared" si="27"/>
        <v>5522</v>
      </c>
      <c r="D90" s="333" t="s">
        <v>86</v>
      </c>
      <c r="E90" s="334" t="s">
        <v>87</v>
      </c>
      <c r="F90" s="324">
        <v>31.96</v>
      </c>
      <c r="G90" s="324">
        <v>86.75</v>
      </c>
      <c r="H90" s="324">
        <v>132</v>
      </c>
      <c r="I90" s="324">
        <v>1132.635</v>
      </c>
      <c r="J90" s="324"/>
      <c r="K90" s="324">
        <f t="shared" si="28"/>
        <v>1132.635</v>
      </c>
      <c r="L90" s="335"/>
    </row>
    <row r="91" spans="1:12" x14ac:dyDescent="0.2">
      <c r="A91" s="315" t="str">
        <f t="shared" si="25"/>
        <v>Viljandi Linnaraamatukogu</v>
      </c>
      <c r="B91" s="321" t="str">
        <f t="shared" si="26"/>
        <v>55</v>
      </c>
      <c r="C91" s="321" t="str">
        <f t="shared" si="27"/>
        <v>5522</v>
      </c>
      <c r="D91" s="333" t="s">
        <v>88</v>
      </c>
      <c r="E91" s="334" t="s">
        <v>89</v>
      </c>
      <c r="F91" s="324">
        <v>0</v>
      </c>
      <c r="G91" s="324">
        <v>1343.02</v>
      </c>
      <c r="H91" s="324">
        <v>50</v>
      </c>
      <c r="I91" s="324">
        <v>927.6149999999999</v>
      </c>
      <c r="J91" s="324"/>
      <c r="K91" s="324">
        <f t="shared" si="28"/>
        <v>927.6149999999999</v>
      </c>
      <c r="L91" s="335"/>
    </row>
    <row r="92" spans="1:12" x14ac:dyDescent="0.2">
      <c r="A92" s="315" t="str">
        <f t="shared" si="25"/>
        <v>Viljandi Linnaraamatukogu</v>
      </c>
      <c r="B92" s="321" t="str">
        <f t="shared" si="26"/>
        <v>55</v>
      </c>
      <c r="C92" s="321" t="str">
        <f t="shared" si="27"/>
        <v>5523</v>
      </c>
      <c r="D92" s="322" t="s">
        <v>90</v>
      </c>
      <c r="E92" s="323" t="s">
        <v>91</v>
      </c>
      <c r="F92" s="324">
        <v>106694.90999999999</v>
      </c>
      <c r="G92" s="324">
        <v>119565.96</v>
      </c>
      <c r="H92" s="324">
        <v>122529</v>
      </c>
      <c r="I92" s="324">
        <v>120061.31999999999</v>
      </c>
      <c r="J92" s="324"/>
      <c r="K92" s="324">
        <f t="shared" si="28"/>
        <v>120061.31999999999</v>
      </c>
      <c r="L92" s="325"/>
    </row>
    <row r="93" spans="1:12" x14ac:dyDescent="0.2">
      <c r="A93" s="315" t="str">
        <f t="shared" si="25"/>
        <v>Viljandi Linnaraamatukogu</v>
      </c>
      <c r="B93" s="321"/>
      <c r="C93" s="321"/>
      <c r="D93" s="329" t="s">
        <v>862</v>
      </c>
      <c r="E93" s="330" t="s">
        <v>93</v>
      </c>
      <c r="F93" s="337">
        <f>SUM(F94:F98)</f>
        <v>767.1</v>
      </c>
      <c r="G93" s="337">
        <f t="shared" ref="G93:I93" si="31">SUM(G94:G98)</f>
        <v>1356.39</v>
      </c>
      <c r="H93" s="337">
        <f t="shared" si="31"/>
        <v>1432</v>
      </c>
      <c r="I93" s="337">
        <f t="shared" si="31"/>
        <v>1439.1599999999999</v>
      </c>
      <c r="J93" s="337">
        <f>SUM(J94:J98)</f>
        <v>0</v>
      </c>
      <c r="K93" s="337">
        <f t="shared" si="28"/>
        <v>1439.1599999999999</v>
      </c>
      <c r="L93" s="332"/>
    </row>
    <row r="94" spans="1:12" x14ac:dyDescent="0.2">
      <c r="A94" s="315" t="str">
        <f t="shared" si="25"/>
        <v>Viljandi Linnaraamatukogu</v>
      </c>
      <c r="B94" s="321" t="str">
        <f t="shared" si="26"/>
        <v>55</v>
      </c>
      <c r="C94" s="321" t="str">
        <f t="shared" si="27"/>
        <v>5524</v>
      </c>
      <c r="D94" s="333" t="s">
        <v>94</v>
      </c>
      <c r="E94" s="334" t="s">
        <v>95</v>
      </c>
      <c r="F94" s="324">
        <v>0</v>
      </c>
      <c r="G94" s="324">
        <v>0</v>
      </c>
      <c r="H94" s="324">
        <v>0</v>
      </c>
      <c r="I94" s="324">
        <v>0</v>
      </c>
      <c r="J94" s="324"/>
      <c r="K94" s="324">
        <f t="shared" si="28"/>
        <v>0</v>
      </c>
      <c r="L94" s="335"/>
    </row>
    <row r="95" spans="1:12" x14ac:dyDescent="0.2">
      <c r="A95" s="315" t="str">
        <f t="shared" si="25"/>
        <v>Viljandi Linnaraamatukogu</v>
      </c>
      <c r="B95" s="321" t="str">
        <f t="shared" si="26"/>
        <v>55</v>
      </c>
      <c r="C95" s="321" t="str">
        <f t="shared" si="27"/>
        <v>5524</v>
      </c>
      <c r="D95" s="333" t="s">
        <v>96</v>
      </c>
      <c r="E95" s="334" t="s">
        <v>97</v>
      </c>
      <c r="F95" s="324">
        <v>0</v>
      </c>
      <c r="G95" s="324">
        <v>0</v>
      </c>
      <c r="H95" s="324">
        <v>0</v>
      </c>
      <c r="I95" s="324">
        <v>0</v>
      </c>
      <c r="J95" s="324"/>
      <c r="K95" s="324">
        <f t="shared" si="28"/>
        <v>0</v>
      </c>
      <c r="L95" s="335"/>
    </row>
    <row r="96" spans="1:12" x14ac:dyDescent="0.2">
      <c r="A96" s="315" t="str">
        <f t="shared" si="25"/>
        <v>Viljandi Linnaraamatukogu</v>
      </c>
      <c r="B96" s="321" t="str">
        <f t="shared" si="26"/>
        <v>55</v>
      </c>
      <c r="C96" s="321" t="str">
        <f t="shared" si="27"/>
        <v>5524</v>
      </c>
      <c r="D96" s="333" t="s">
        <v>98</v>
      </c>
      <c r="E96" s="334" t="s">
        <v>99</v>
      </c>
      <c r="F96" s="324">
        <v>0</v>
      </c>
      <c r="G96" s="324">
        <v>0</v>
      </c>
      <c r="H96" s="324">
        <v>0</v>
      </c>
      <c r="I96" s="324">
        <v>0</v>
      </c>
      <c r="J96" s="324"/>
      <c r="K96" s="324">
        <f t="shared" si="28"/>
        <v>0</v>
      </c>
      <c r="L96" s="335"/>
    </row>
    <row r="97" spans="1:12" x14ac:dyDescent="0.2">
      <c r="A97" s="315" t="str">
        <f t="shared" si="25"/>
        <v>Viljandi Linnaraamatukogu</v>
      </c>
      <c r="B97" s="321" t="str">
        <f t="shared" si="26"/>
        <v>55</v>
      </c>
      <c r="C97" s="321" t="str">
        <f t="shared" si="27"/>
        <v>5524</v>
      </c>
      <c r="D97" s="333" t="s">
        <v>100</v>
      </c>
      <c r="E97" s="334" t="s">
        <v>101</v>
      </c>
      <c r="F97" s="324">
        <v>767.1</v>
      </c>
      <c r="G97" s="324">
        <v>1356.39</v>
      </c>
      <c r="H97" s="324">
        <v>1432</v>
      </c>
      <c r="I97" s="324">
        <v>1439.1599999999999</v>
      </c>
      <c r="J97" s="324"/>
      <c r="K97" s="324">
        <f t="shared" si="28"/>
        <v>1439.1599999999999</v>
      </c>
      <c r="L97" s="335"/>
    </row>
    <row r="98" spans="1:12" x14ac:dyDescent="0.2">
      <c r="A98" s="315" t="str">
        <f t="shared" si="25"/>
        <v>Viljandi Linnaraamatukogu</v>
      </c>
      <c r="B98" s="321" t="str">
        <f t="shared" si="26"/>
        <v>55</v>
      </c>
      <c r="C98" s="321" t="str">
        <f t="shared" si="27"/>
        <v>5524</v>
      </c>
      <c r="D98" s="333" t="s">
        <v>102</v>
      </c>
      <c r="E98" s="334" t="s">
        <v>103</v>
      </c>
      <c r="F98" s="324">
        <v>0</v>
      </c>
      <c r="G98" s="324">
        <v>0</v>
      </c>
      <c r="H98" s="324">
        <v>0</v>
      </c>
      <c r="I98" s="324">
        <v>0</v>
      </c>
      <c r="J98" s="324"/>
      <c r="K98" s="324">
        <f t="shared" si="28"/>
        <v>0</v>
      </c>
      <c r="L98" s="335"/>
    </row>
    <row r="99" spans="1:12" x14ac:dyDescent="0.2">
      <c r="A99" s="315" t="str">
        <f t="shared" si="25"/>
        <v>Viljandi Linnaraamatukogu</v>
      </c>
      <c r="B99" s="321" t="str">
        <f t="shared" si="26"/>
        <v>55</v>
      </c>
      <c r="C99" s="321" t="str">
        <f t="shared" si="27"/>
        <v>5525</v>
      </c>
      <c r="D99" s="322" t="s">
        <v>104</v>
      </c>
      <c r="E99" s="323" t="s">
        <v>844</v>
      </c>
      <c r="F99" s="345">
        <v>11750.4</v>
      </c>
      <c r="G99" s="345">
        <v>7453.79</v>
      </c>
      <c r="H99" s="345">
        <v>6549</v>
      </c>
      <c r="I99" s="345">
        <v>6404.8649999999989</v>
      </c>
      <c r="J99" s="345"/>
      <c r="K99" s="345">
        <f t="shared" si="28"/>
        <v>6404.8649999999989</v>
      </c>
      <c r="L99" s="576"/>
    </row>
    <row r="100" spans="1:12" x14ac:dyDescent="0.2">
      <c r="A100" s="315"/>
      <c r="B100" s="321"/>
      <c r="C100" s="321"/>
      <c r="D100" s="329" t="s">
        <v>259</v>
      </c>
      <c r="E100" s="330" t="s">
        <v>1616</v>
      </c>
      <c r="F100" s="337">
        <f>SUM(F101:F102)</f>
        <v>0</v>
      </c>
      <c r="G100" s="337">
        <f t="shared" ref="G100:I100" si="32">SUM(G101:G102)</f>
        <v>0</v>
      </c>
      <c r="H100" s="337">
        <f t="shared" si="32"/>
        <v>0</v>
      </c>
      <c r="I100" s="337">
        <f t="shared" si="32"/>
        <v>0</v>
      </c>
      <c r="J100" s="337">
        <f>SUM(J101:J102)</f>
        <v>0</v>
      </c>
      <c r="K100" s="337">
        <f t="shared" ref="K100" si="33">SUM(K101:K102)</f>
        <v>0</v>
      </c>
      <c r="L100" s="576"/>
    </row>
    <row r="101" spans="1:12" x14ac:dyDescent="0.2">
      <c r="A101" s="315" t="str">
        <f t="shared" si="25"/>
        <v>Viljandi Linnaraamatukogu</v>
      </c>
      <c r="B101" s="321" t="str">
        <f t="shared" si="26"/>
        <v>55</v>
      </c>
      <c r="C101" s="321" t="str">
        <f t="shared" si="27"/>
        <v>5526</v>
      </c>
      <c r="D101" s="627" t="s">
        <v>106</v>
      </c>
      <c r="E101" s="336" t="s">
        <v>107</v>
      </c>
      <c r="F101" s="324">
        <v>0</v>
      </c>
      <c r="G101" s="324">
        <v>0</v>
      </c>
      <c r="H101" s="324">
        <v>0</v>
      </c>
      <c r="I101" s="324">
        <v>0</v>
      </c>
      <c r="J101" s="324"/>
      <c r="K101" s="324">
        <f t="shared" si="28"/>
        <v>0</v>
      </c>
      <c r="L101" s="576"/>
    </row>
    <row r="102" spans="1:12" x14ac:dyDescent="0.2">
      <c r="A102" s="315"/>
      <c r="B102" s="321"/>
      <c r="C102" s="321"/>
      <c r="D102" s="627" t="s">
        <v>1617</v>
      </c>
      <c r="E102" s="336" t="s">
        <v>1657</v>
      </c>
      <c r="F102" s="324">
        <v>0</v>
      </c>
      <c r="G102" s="324">
        <v>0</v>
      </c>
      <c r="H102" s="324">
        <v>0</v>
      </c>
      <c r="I102" s="324">
        <v>0</v>
      </c>
      <c r="J102" s="324"/>
      <c r="K102" s="324">
        <f t="shared" si="28"/>
        <v>0</v>
      </c>
      <c r="L102" s="576"/>
    </row>
    <row r="103" spans="1:12" x14ac:dyDescent="0.2">
      <c r="A103" s="315" t="str">
        <f t="shared" si="25"/>
        <v>Viljandi Linnaraamatukogu</v>
      </c>
      <c r="B103" s="321" t="str">
        <f t="shared" si="26"/>
        <v>55</v>
      </c>
      <c r="C103" s="321" t="str">
        <f t="shared" si="27"/>
        <v>5539</v>
      </c>
      <c r="D103" s="322" t="s">
        <v>108</v>
      </c>
      <c r="E103" s="323" t="s">
        <v>845</v>
      </c>
      <c r="F103" s="345">
        <v>0</v>
      </c>
      <c r="G103" s="345">
        <v>0</v>
      </c>
      <c r="H103" s="345">
        <v>0</v>
      </c>
      <c r="I103" s="345">
        <v>0</v>
      </c>
      <c r="J103" s="345"/>
      <c r="K103" s="345">
        <f t="shared" si="28"/>
        <v>0</v>
      </c>
      <c r="L103" s="576"/>
    </row>
    <row r="104" spans="1:12" x14ac:dyDescent="0.2">
      <c r="A104" s="315" t="str">
        <f t="shared" si="25"/>
        <v>Viljandi Linnaraamatukogu</v>
      </c>
      <c r="B104" s="321" t="str">
        <f t="shared" si="26"/>
        <v>55</v>
      </c>
      <c r="C104" s="321" t="str">
        <f t="shared" si="27"/>
        <v>5540</v>
      </c>
      <c r="D104" s="322" t="s">
        <v>110</v>
      </c>
      <c r="E104" s="323" t="s">
        <v>111</v>
      </c>
      <c r="F104" s="345">
        <v>1195.02</v>
      </c>
      <c r="G104" s="345">
        <v>1383.43</v>
      </c>
      <c r="H104" s="345">
        <v>1798</v>
      </c>
      <c r="I104" s="345">
        <v>1806.9899999999998</v>
      </c>
      <c r="J104" s="345"/>
      <c r="K104" s="345">
        <f t="shared" si="28"/>
        <v>1806.9899999999998</v>
      </c>
      <c r="L104" s="576"/>
    </row>
    <row r="105" spans="1:12" ht="13.5" x14ac:dyDescent="0.25">
      <c r="A105" s="315" t="str">
        <f t="shared" si="25"/>
        <v>Viljandi Linnaraamatukogu</v>
      </c>
      <c r="B105" s="321"/>
      <c r="C105" s="321"/>
      <c r="D105" s="326" t="s">
        <v>189</v>
      </c>
      <c r="E105" s="327" t="s">
        <v>188</v>
      </c>
      <c r="F105" s="319">
        <f>F106+F107</f>
        <v>106.97</v>
      </c>
      <c r="G105" s="319">
        <f t="shared" ref="G105:I105" si="34">G106+G107</f>
        <v>27.41</v>
      </c>
      <c r="H105" s="319">
        <f t="shared" si="34"/>
        <v>0</v>
      </c>
      <c r="I105" s="319">
        <f t="shared" si="34"/>
        <v>0</v>
      </c>
      <c r="J105" s="319">
        <f>J106+J107</f>
        <v>0</v>
      </c>
      <c r="K105" s="337">
        <f t="shared" si="28"/>
        <v>0</v>
      </c>
      <c r="L105" s="577"/>
    </row>
    <row r="106" spans="1:12" x14ac:dyDescent="0.2">
      <c r="A106" s="315" t="str">
        <f t="shared" si="25"/>
        <v>Viljandi Linnaraamatukogu</v>
      </c>
      <c r="B106" s="321" t="str">
        <f t="shared" si="26"/>
        <v>60</v>
      </c>
      <c r="C106" s="321" t="str">
        <f t="shared" si="27"/>
        <v>6011</v>
      </c>
      <c r="D106" s="322" t="s">
        <v>112</v>
      </c>
      <c r="E106" s="323" t="s">
        <v>113</v>
      </c>
      <c r="F106" s="345">
        <v>0</v>
      </c>
      <c r="G106" s="324">
        <v>0</v>
      </c>
      <c r="H106" s="324">
        <v>0</v>
      </c>
      <c r="I106" s="324">
        <v>0</v>
      </c>
      <c r="J106" s="345"/>
      <c r="K106" s="324">
        <f t="shared" si="28"/>
        <v>0</v>
      </c>
      <c r="L106" s="576"/>
    </row>
    <row r="107" spans="1:12" x14ac:dyDescent="0.2">
      <c r="A107" s="315" t="str">
        <f t="shared" si="25"/>
        <v>Viljandi Linnaraamatukogu</v>
      </c>
      <c r="B107" s="321" t="str">
        <f t="shared" si="26"/>
        <v>65</v>
      </c>
      <c r="C107" s="321" t="str">
        <f t="shared" si="27"/>
        <v>6502</v>
      </c>
      <c r="D107" s="322" t="s">
        <v>114</v>
      </c>
      <c r="E107" s="323" t="s">
        <v>115</v>
      </c>
      <c r="F107" s="345">
        <v>106.97</v>
      </c>
      <c r="G107" s="324">
        <v>27.41</v>
      </c>
      <c r="H107" s="324">
        <v>0</v>
      </c>
      <c r="I107" s="324">
        <v>0</v>
      </c>
      <c r="J107" s="345"/>
      <c r="K107" s="324">
        <f t="shared" si="28"/>
        <v>0</v>
      </c>
      <c r="L107" s="576"/>
    </row>
    <row r="108" spans="1:12" ht="13.5" x14ac:dyDescent="0.25">
      <c r="A108" s="315" t="str">
        <f t="shared" si="25"/>
        <v>Viljandi Linnaraamatukogu</v>
      </c>
      <c r="B108" s="321"/>
      <c r="C108" s="321"/>
      <c r="D108" s="326" t="s">
        <v>181</v>
      </c>
      <c r="E108" s="346" t="s">
        <v>179</v>
      </c>
      <c r="F108" s="319">
        <f>F109+F110+F111</f>
        <v>0</v>
      </c>
      <c r="G108" s="319">
        <f t="shared" ref="G108:I108" si="35">G109+G110+G111</f>
        <v>0</v>
      </c>
      <c r="H108" s="319">
        <f t="shared" si="35"/>
        <v>0</v>
      </c>
      <c r="I108" s="319">
        <f t="shared" si="35"/>
        <v>0</v>
      </c>
      <c r="J108" s="319">
        <f>J109+J110+J111</f>
        <v>0</v>
      </c>
      <c r="K108" s="337">
        <f t="shared" si="28"/>
        <v>0</v>
      </c>
      <c r="L108" s="578"/>
    </row>
    <row r="109" spans="1:12" x14ac:dyDescent="0.2">
      <c r="A109" s="315" t="str">
        <f t="shared" si="25"/>
        <v>Viljandi Linnaraamatukogu</v>
      </c>
      <c r="B109" s="321" t="str">
        <f t="shared" si="26"/>
        <v>15</v>
      </c>
      <c r="C109" s="321" t="str">
        <f t="shared" si="27"/>
        <v>1551</v>
      </c>
      <c r="D109" s="322" t="s">
        <v>116</v>
      </c>
      <c r="E109" s="323" t="s">
        <v>117</v>
      </c>
      <c r="F109" s="324">
        <v>0</v>
      </c>
      <c r="G109" s="324">
        <v>0</v>
      </c>
      <c r="H109" s="324">
        <v>0</v>
      </c>
      <c r="I109" s="324">
        <v>0</v>
      </c>
      <c r="J109" s="324"/>
      <c r="K109" s="324">
        <f t="shared" si="28"/>
        <v>0</v>
      </c>
      <c r="L109" s="576"/>
    </row>
    <row r="110" spans="1:12" x14ac:dyDescent="0.2">
      <c r="A110" s="315" t="str">
        <f t="shared" si="25"/>
        <v>Viljandi Linnaraamatukogu</v>
      </c>
      <c r="B110" s="321" t="str">
        <f t="shared" si="26"/>
        <v>15</v>
      </c>
      <c r="C110" s="321" t="str">
        <f t="shared" si="27"/>
        <v>1554</v>
      </c>
      <c r="D110" s="322" t="s">
        <v>118</v>
      </c>
      <c r="E110" s="323" t="s">
        <v>119</v>
      </c>
      <c r="F110" s="324">
        <v>0</v>
      </c>
      <c r="G110" s="324">
        <v>0</v>
      </c>
      <c r="H110" s="324">
        <v>0</v>
      </c>
      <c r="I110" s="324">
        <v>0</v>
      </c>
      <c r="J110" s="324"/>
      <c r="K110" s="324">
        <f t="shared" si="28"/>
        <v>0</v>
      </c>
      <c r="L110" s="576"/>
    </row>
    <row r="111" spans="1:12" x14ac:dyDescent="0.2">
      <c r="A111" s="315" t="str">
        <f t="shared" si="25"/>
        <v>Viljandi Linnaraamatukogu</v>
      </c>
      <c r="B111" s="321" t="str">
        <f t="shared" si="26"/>
        <v>15</v>
      </c>
      <c r="C111" s="321" t="str">
        <f t="shared" si="27"/>
        <v>1555</v>
      </c>
      <c r="D111" s="322" t="s">
        <v>120</v>
      </c>
      <c r="E111" s="323" t="s">
        <v>125</v>
      </c>
      <c r="F111" s="324">
        <v>0</v>
      </c>
      <c r="G111" s="324">
        <v>0</v>
      </c>
      <c r="H111" s="324">
        <v>0</v>
      </c>
      <c r="I111" s="324">
        <v>0</v>
      </c>
      <c r="J111" s="324"/>
      <c r="K111" s="324">
        <f t="shared" si="28"/>
        <v>0</v>
      </c>
      <c r="L111" s="576"/>
    </row>
    <row r="112" spans="1:12" ht="13.5" x14ac:dyDescent="0.25">
      <c r="A112" s="315" t="str">
        <f t="shared" si="25"/>
        <v>Viljandi Linnaraamatukogu</v>
      </c>
      <c r="B112" s="321" t="str">
        <f t="shared" si="26"/>
        <v/>
      </c>
      <c r="C112" s="321" t="str">
        <f t="shared" si="27"/>
        <v/>
      </c>
      <c r="D112" s="347"/>
      <c r="E112" s="327" t="s">
        <v>182</v>
      </c>
      <c r="F112" s="319">
        <f>F113</f>
        <v>545.82999999999993</v>
      </c>
      <c r="G112" s="319">
        <f t="shared" ref="G112:I112" si="36">G113</f>
        <v>462.19</v>
      </c>
      <c r="H112" s="319">
        <f t="shared" si="36"/>
        <v>0</v>
      </c>
      <c r="I112" s="319">
        <f t="shared" si="36"/>
        <v>0</v>
      </c>
      <c r="J112" s="319">
        <f>J113</f>
        <v>0</v>
      </c>
      <c r="K112" s="337">
        <f t="shared" si="28"/>
        <v>0</v>
      </c>
      <c r="L112" s="577"/>
    </row>
    <row r="113" spans="1:12" x14ac:dyDescent="0.2">
      <c r="A113" s="315" t="str">
        <f t="shared" si="25"/>
        <v>Viljandi Linnaraamatukogu</v>
      </c>
      <c r="B113" s="321" t="str">
        <f t="shared" si="26"/>
        <v>20</v>
      </c>
      <c r="C113" s="321" t="str">
        <f t="shared" si="27"/>
        <v>2082</v>
      </c>
      <c r="D113" s="322" t="s">
        <v>988</v>
      </c>
      <c r="E113" s="323" t="s">
        <v>127</v>
      </c>
      <c r="F113" s="324">
        <v>545.82999999999993</v>
      </c>
      <c r="G113" s="324">
        <v>462.19</v>
      </c>
      <c r="H113" s="324">
        <v>0</v>
      </c>
      <c r="I113" s="324">
        <v>0</v>
      </c>
      <c r="J113" s="324"/>
      <c r="K113" s="324">
        <f t="shared" si="28"/>
        <v>0</v>
      </c>
      <c r="L113" s="576"/>
    </row>
    <row r="114" spans="1:12" x14ac:dyDescent="0.2">
      <c r="A114" s="315" t="str">
        <f t="shared" si="25"/>
        <v>Viljandi Linnaraamatukogu</v>
      </c>
      <c r="B114" s="321" t="str">
        <f t="shared" si="26"/>
        <v/>
      </c>
      <c r="C114" s="321" t="str">
        <f t="shared" si="27"/>
        <v/>
      </c>
      <c r="D114" s="348"/>
      <c r="E114" s="349" t="s">
        <v>128</v>
      </c>
      <c r="F114" s="350">
        <f>F4+F5+F6+F7+F8+F10+F17+F18+F19+F20+F21+F22+F26+F31+F41+F44+F48+F59+F65+F72+F79+F86+F87+F88+F92+F93+F99+F100+F103+F104+F106+F107+F108+F112</f>
        <v>488011.29000000004</v>
      </c>
      <c r="G114" s="350">
        <f t="shared" ref="G114:I114" si="37">G4+G5+G6+G7+G8+G10+G17+G18+G19+G20+G21+G22+G26+G31+G41+G44+G48+G59+G65+G72+G79+G86+G87+G88+G92+G93+G99+G100+G103+G104+G106+G107+G108+G112</f>
        <v>526285.69000000006</v>
      </c>
      <c r="H114" s="350">
        <f t="shared" si="37"/>
        <v>503497.18</v>
      </c>
      <c r="I114" s="350">
        <f t="shared" si="37"/>
        <v>497876.44964999997</v>
      </c>
      <c r="J114" s="350">
        <f>J4+J10+J17+J18+J19+J20+J21+J22+J26+J31+J41+J44+J48+J59+J65+J72+J79+J86+J87+J88+J92+J93+J99+J101+J103+J104+J106+J107+J110+J111+J112</f>
        <v>0</v>
      </c>
      <c r="K114" s="350">
        <f t="shared" ref="K114:K152" si="38">+I114+J114</f>
        <v>497876.44964999997</v>
      </c>
      <c r="L114" s="351"/>
    </row>
    <row r="115" spans="1:12" x14ac:dyDescent="0.2">
      <c r="A115" s="315" t="str">
        <f t="shared" si="25"/>
        <v>Viljandi Linnaraamatukogu</v>
      </c>
      <c r="B115" s="321" t="str">
        <f t="shared" si="26"/>
        <v/>
      </c>
      <c r="C115" s="321" t="str">
        <f t="shared" si="27"/>
        <v/>
      </c>
      <c r="D115" s="348"/>
      <c r="E115" s="349"/>
      <c r="F115" s="349"/>
      <c r="G115" s="349"/>
      <c r="H115" s="349"/>
      <c r="I115" s="349"/>
      <c r="J115" s="349"/>
      <c r="K115" s="349"/>
      <c r="L115" s="351"/>
    </row>
    <row r="116" spans="1:12" x14ac:dyDescent="0.2">
      <c r="A116" s="315" t="str">
        <f t="shared" si="25"/>
        <v>Viljandi Linnaraamatukogu</v>
      </c>
      <c r="B116" s="321" t="str">
        <f t="shared" si="26"/>
        <v/>
      </c>
      <c r="C116" s="321" t="str">
        <f t="shared" si="27"/>
        <v/>
      </c>
      <c r="D116" s="348"/>
      <c r="E116" s="349"/>
      <c r="F116" s="349"/>
      <c r="G116" s="349"/>
      <c r="H116" s="349"/>
      <c r="I116" s="349"/>
      <c r="J116" s="349"/>
      <c r="K116" s="349"/>
      <c r="L116" s="351"/>
    </row>
    <row r="117" spans="1:12" x14ac:dyDescent="0.2">
      <c r="A117" s="315" t="str">
        <f t="shared" si="25"/>
        <v>Viljandi Linnaraamatukogu</v>
      </c>
      <c r="B117" s="321" t="str">
        <f t="shared" si="26"/>
        <v/>
      </c>
      <c r="C117" s="321" t="str">
        <f t="shared" si="27"/>
        <v/>
      </c>
      <c r="D117" s="352"/>
      <c r="E117" s="330" t="s">
        <v>129</v>
      </c>
      <c r="F117" s="353">
        <f>F118+F144+F151</f>
        <v>148347.49</v>
      </c>
      <c r="G117" s="353">
        <f t="shared" ref="G117:I117" si="39">G118+G144+G151</f>
        <v>140669.34</v>
      </c>
      <c r="H117" s="353">
        <f t="shared" si="39"/>
        <v>137636</v>
      </c>
      <c r="I117" s="353">
        <f t="shared" si="39"/>
        <v>139364</v>
      </c>
      <c r="J117" s="353">
        <f>J118+J144+J151</f>
        <v>0</v>
      </c>
      <c r="K117" s="353">
        <f t="shared" si="38"/>
        <v>139364</v>
      </c>
      <c r="L117" s="332"/>
    </row>
    <row r="118" spans="1:12" x14ac:dyDescent="0.2">
      <c r="A118" s="315" t="str">
        <f t="shared" si="25"/>
        <v>Viljandi Linnaraamatukogu</v>
      </c>
      <c r="B118" s="321"/>
      <c r="C118" s="321"/>
      <c r="D118" s="352" t="s">
        <v>156</v>
      </c>
      <c r="E118" s="354" t="s">
        <v>130</v>
      </c>
      <c r="F118" s="355">
        <f>SUM(F119:F143)</f>
        <v>24194.309999999998</v>
      </c>
      <c r="G118" s="355">
        <f t="shared" ref="G118:I118" si="40">SUM(G119:G143)</f>
        <v>18783.34</v>
      </c>
      <c r="H118" s="355">
        <f t="shared" si="40"/>
        <v>19571</v>
      </c>
      <c r="I118" s="355">
        <f t="shared" si="40"/>
        <v>23094</v>
      </c>
      <c r="J118" s="355">
        <f>SUM(J119:J143)</f>
        <v>0</v>
      </c>
      <c r="K118" s="355">
        <f t="shared" si="38"/>
        <v>23094</v>
      </c>
      <c r="L118" s="356"/>
    </row>
    <row r="119" spans="1:12" x14ac:dyDescent="0.2">
      <c r="A119" s="315" t="str">
        <f t="shared" si="25"/>
        <v>Viljandi Linnaraamatukogu</v>
      </c>
      <c r="B119" s="321" t="str">
        <f t="shared" si="26"/>
        <v>32</v>
      </c>
      <c r="C119" s="321" t="str">
        <f t="shared" si="27"/>
        <v>3220</v>
      </c>
      <c r="D119" s="333" t="s">
        <v>1589</v>
      </c>
      <c r="E119" s="334" t="s">
        <v>166</v>
      </c>
      <c r="F119" s="324">
        <v>0</v>
      </c>
      <c r="G119" s="324">
        <v>0</v>
      </c>
      <c r="H119" s="324">
        <v>0</v>
      </c>
      <c r="I119" s="324">
        <v>0</v>
      </c>
      <c r="J119" s="324"/>
      <c r="K119" s="324">
        <f t="shared" si="38"/>
        <v>0</v>
      </c>
      <c r="L119" s="335"/>
    </row>
    <row r="120" spans="1:12" x14ac:dyDescent="0.2">
      <c r="A120" s="315" t="str">
        <f t="shared" si="25"/>
        <v>Viljandi Linnaraamatukogu</v>
      </c>
      <c r="B120" s="321" t="str">
        <f t="shared" si="26"/>
        <v>32</v>
      </c>
      <c r="C120" s="321" t="str">
        <f t="shared" si="27"/>
        <v>3220</v>
      </c>
      <c r="D120" s="333" t="s">
        <v>1590</v>
      </c>
      <c r="E120" s="334" t="s">
        <v>838</v>
      </c>
      <c r="F120" s="324">
        <v>0</v>
      </c>
      <c r="G120" s="324">
        <v>0</v>
      </c>
      <c r="H120" s="324">
        <v>0</v>
      </c>
      <c r="I120" s="324">
        <v>0</v>
      </c>
      <c r="J120" s="324"/>
      <c r="K120" s="324">
        <f t="shared" si="38"/>
        <v>0</v>
      </c>
      <c r="L120" s="335"/>
    </row>
    <row r="121" spans="1:12" x14ac:dyDescent="0.2">
      <c r="A121" s="315" t="str">
        <f t="shared" si="25"/>
        <v>Viljandi Linnaraamatukogu</v>
      </c>
      <c r="B121" s="321" t="str">
        <f t="shared" si="26"/>
        <v>32</v>
      </c>
      <c r="C121" s="321" t="str">
        <f t="shared" si="27"/>
        <v>3220</v>
      </c>
      <c r="D121" s="333" t="s">
        <v>1591</v>
      </c>
      <c r="E121" s="334" t="s">
        <v>839</v>
      </c>
      <c r="F121" s="324">
        <v>0</v>
      </c>
      <c r="G121" s="324">
        <v>0</v>
      </c>
      <c r="H121" s="324">
        <v>0</v>
      </c>
      <c r="I121" s="324">
        <v>0</v>
      </c>
      <c r="J121" s="324"/>
      <c r="K121" s="324">
        <f t="shared" si="38"/>
        <v>0</v>
      </c>
      <c r="L121" s="335"/>
    </row>
    <row r="122" spans="1:12" x14ac:dyDescent="0.2">
      <c r="A122" s="315" t="str">
        <f t="shared" si="25"/>
        <v>Viljandi Linnaraamatukogu</v>
      </c>
      <c r="B122" s="321" t="str">
        <f t="shared" si="26"/>
        <v>32</v>
      </c>
      <c r="C122" s="321" t="str">
        <f t="shared" si="27"/>
        <v>3220</v>
      </c>
      <c r="D122" s="333" t="s">
        <v>1592</v>
      </c>
      <c r="E122" s="334" t="s">
        <v>840</v>
      </c>
      <c r="F122" s="324">
        <v>0</v>
      </c>
      <c r="G122" s="324">
        <v>0</v>
      </c>
      <c r="H122" s="324">
        <v>0</v>
      </c>
      <c r="I122" s="324">
        <v>0</v>
      </c>
      <c r="J122" s="324"/>
      <c r="K122" s="324">
        <f t="shared" si="38"/>
        <v>0</v>
      </c>
      <c r="L122" s="335"/>
    </row>
    <row r="123" spans="1:12" x14ac:dyDescent="0.2">
      <c r="A123" s="315" t="str">
        <f t="shared" si="25"/>
        <v>Viljandi Linnaraamatukogu</v>
      </c>
      <c r="B123" s="321" t="str">
        <f t="shared" si="26"/>
        <v>32</v>
      </c>
      <c r="C123" s="321" t="str">
        <f t="shared" si="27"/>
        <v>3220</v>
      </c>
      <c r="D123" s="333" t="s">
        <v>1593</v>
      </c>
      <c r="E123" s="334" t="s">
        <v>841</v>
      </c>
      <c r="F123" s="324">
        <v>0</v>
      </c>
      <c r="G123" s="324">
        <v>0</v>
      </c>
      <c r="H123" s="324">
        <v>0</v>
      </c>
      <c r="I123" s="324">
        <v>0</v>
      </c>
      <c r="J123" s="324"/>
      <c r="K123" s="324">
        <f t="shared" si="38"/>
        <v>0</v>
      </c>
      <c r="L123" s="335"/>
    </row>
    <row r="124" spans="1:12" x14ac:dyDescent="0.2">
      <c r="A124" s="315" t="str">
        <f t="shared" si="25"/>
        <v>Viljandi Linnaraamatukogu</v>
      </c>
      <c r="B124" s="321" t="str">
        <f t="shared" si="26"/>
        <v>32</v>
      </c>
      <c r="C124" s="321" t="str">
        <f t="shared" si="27"/>
        <v>3220</v>
      </c>
      <c r="D124" s="333" t="s">
        <v>1594</v>
      </c>
      <c r="E124" s="334" t="s">
        <v>842</v>
      </c>
      <c r="F124" s="324">
        <v>0</v>
      </c>
      <c r="G124" s="324">
        <v>0</v>
      </c>
      <c r="H124" s="324">
        <v>0</v>
      </c>
      <c r="I124" s="324">
        <v>0</v>
      </c>
      <c r="J124" s="324"/>
      <c r="K124" s="324">
        <f t="shared" si="38"/>
        <v>0</v>
      </c>
      <c r="L124" s="335"/>
    </row>
    <row r="125" spans="1:12" x14ac:dyDescent="0.2">
      <c r="A125" s="315" t="str">
        <f t="shared" si="25"/>
        <v>Viljandi Linnaraamatukogu</v>
      </c>
      <c r="B125" s="321" t="str">
        <f t="shared" si="26"/>
        <v>32</v>
      </c>
      <c r="C125" s="321" t="str">
        <f t="shared" si="27"/>
        <v>3220</v>
      </c>
      <c r="D125" s="333" t="s">
        <v>1595</v>
      </c>
      <c r="E125" s="334" t="s">
        <v>843</v>
      </c>
      <c r="F125" s="324">
        <v>0</v>
      </c>
      <c r="G125" s="324">
        <v>0</v>
      </c>
      <c r="H125" s="324">
        <v>0</v>
      </c>
      <c r="I125" s="324">
        <v>0</v>
      </c>
      <c r="J125" s="324"/>
      <c r="K125" s="324">
        <f t="shared" si="38"/>
        <v>0</v>
      </c>
      <c r="L125" s="335"/>
    </row>
    <row r="126" spans="1:12" x14ac:dyDescent="0.2">
      <c r="A126" s="315" t="str">
        <f t="shared" si="25"/>
        <v>Viljandi Linnaraamatukogu</v>
      </c>
      <c r="B126" s="321" t="str">
        <f t="shared" si="26"/>
        <v>32</v>
      </c>
      <c r="C126" s="321" t="str">
        <f t="shared" si="27"/>
        <v>3221</v>
      </c>
      <c r="D126" s="333" t="s">
        <v>1609</v>
      </c>
      <c r="E126" s="334" t="s">
        <v>969</v>
      </c>
      <c r="F126" s="324">
        <v>0</v>
      </c>
      <c r="G126" s="324">
        <v>0</v>
      </c>
      <c r="H126" s="324">
        <v>0</v>
      </c>
      <c r="I126" s="324">
        <v>0</v>
      </c>
      <c r="J126" s="324"/>
      <c r="K126" s="324">
        <f t="shared" si="38"/>
        <v>0</v>
      </c>
      <c r="L126" s="335"/>
    </row>
    <row r="127" spans="1:12" x14ac:dyDescent="0.2">
      <c r="A127" s="315" t="str">
        <f t="shared" si="25"/>
        <v>Viljandi Linnaraamatukogu</v>
      </c>
      <c r="B127" s="321" t="str">
        <f t="shared" si="26"/>
        <v>32</v>
      </c>
      <c r="C127" s="321" t="str">
        <f t="shared" si="27"/>
        <v>3221</v>
      </c>
      <c r="D127" s="333" t="s">
        <v>1610</v>
      </c>
      <c r="E127" s="334" t="s">
        <v>970</v>
      </c>
      <c r="F127" s="324">
        <v>0</v>
      </c>
      <c r="G127" s="324">
        <v>0</v>
      </c>
      <c r="H127" s="324">
        <v>0</v>
      </c>
      <c r="I127" s="324">
        <v>0</v>
      </c>
      <c r="J127" s="324"/>
      <c r="K127" s="324">
        <f t="shared" si="38"/>
        <v>0</v>
      </c>
      <c r="L127" s="335"/>
    </row>
    <row r="128" spans="1:12" x14ac:dyDescent="0.2">
      <c r="A128" s="315" t="str">
        <f t="shared" si="25"/>
        <v>Viljandi Linnaraamatukogu</v>
      </c>
      <c r="B128" s="321" t="str">
        <f t="shared" si="26"/>
        <v>32</v>
      </c>
      <c r="C128" s="321" t="str">
        <f t="shared" si="27"/>
        <v>3221</v>
      </c>
      <c r="D128" s="333" t="s">
        <v>1611</v>
      </c>
      <c r="E128" s="334" t="s">
        <v>971</v>
      </c>
      <c r="F128" s="324">
        <v>0</v>
      </c>
      <c r="G128" s="324">
        <v>0</v>
      </c>
      <c r="H128" s="324">
        <v>0</v>
      </c>
      <c r="I128" s="324">
        <v>0</v>
      </c>
      <c r="J128" s="324"/>
      <c r="K128" s="324">
        <f t="shared" si="38"/>
        <v>0</v>
      </c>
      <c r="L128" s="335"/>
    </row>
    <row r="129" spans="1:12" x14ac:dyDescent="0.2">
      <c r="A129" s="315" t="str">
        <f t="shared" si="25"/>
        <v>Viljandi Linnaraamatukogu</v>
      </c>
      <c r="B129" s="321" t="str">
        <f t="shared" si="26"/>
        <v>32</v>
      </c>
      <c r="C129" s="321" t="str">
        <f t="shared" si="27"/>
        <v>3221</v>
      </c>
      <c r="D129" s="333" t="s">
        <v>1603</v>
      </c>
      <c r="E129" s="334" t="s">
        <v>972</v>
      </c>
      <c r="F129" s="324">
        <v>5201.74</v>
      </c>
      <c r="G129" s="324">
        <v>4618.82</v>
      </c>
      <c r="H129" s="324">
        <v>6315</v>
      </c>
      <c r="I129" s="324">
        <v>6315</v>
      </c>
      <c r="J129" s="324"/>
      <c r="K129" s="324">
        <f t="shared" si="38"/>
        <v>6315</v>
      </c>
      <c r="L129" s="335"/>
    </row>
    <row r="130" spans="1:12" x14ac:dyDescent="0.2">
      <c r="A130" s="315" t="str">
        <f t="shared" si="25"/>
        <v>Viljandi Linnaraamatukogu</v>
      </c>
      <c r="B130" s="321" t="str">
        <f t="shared" si="26"/>
        <v>32</v>
      </c>
      <c r="C130" s="321" t="str">
        <f t="shared" si="27"/>
        <v>3221</v>
      </c>
      <c r="D130" s="333" t="s">
        <v>1612</v>
      </c>
      <c r="E130" s="334" t="s">
        <v>973</v>
      </c>
      <c r="F130" s="324">
        <v>2903.88</v>
      </c>
      <c r="G130" s="324">
        <v>4064.54</v>
      </c>
      <c r="H130" s="324">
        <v>3956</v>
      </c>
      <c r="I130" s="324">
        <v>3956</v>
      </c>
      <c r="J130" s="324"/>
      <c r="K130" s="324">
        <f t="shared" si="38"/>
        <v>3956</v>
      </c>
      <c r="L130" s="335"/>
    </row>
    <row r="131" spans="1:12" x14ac:dyDescent="0.2">
      <c r="A131" s="315" t="str">
        <f t="shared" si="25"/>
        <v>Viljandi Linnaraamatukogu</v>
      </c>
      <c r="B131" s="321" t="str">
        <f t="shared" si="26"/>
        <v>32</v>
      </c>
      <c r="C131" s="321" t="str">
        <f t="shared" si="27"/>
        <v>3221</v>
      </c>
      <c r="D131" s="333" t="s">
        <v>1613</v>
      </c>
      <c r="E131" s="334" t="s">
        <v>974</v>
      </c>
      <c r="F131" s="324">
        <v>11818.73</v>
      </c>
      <c r="G131" s="324">
        <v>5986.58</v>
      </c>
      <c r="H131" s="324">
        <v>8000</v>
      </c>
      <c r="I131" s="324">
        <v>10267</v>
      </c>
      <c r="J131" s="324"/>
      <c r="K131" s="324">
        <f t="shared" si="38"/>
        <v>10267</v>
      </c>
      <c r="L131" s="335"/>
    </row>
    <row r="132" spans="1:12" x14ac:dyDescent="0.2">
      <c r="A132" s="315" t="str">
        <f t="shared" si="25"/>
        <v>Viljandi Linnaraamatukogu</v>
      </c>
      <c r="B132" s="321" t="str">
        <f t="shared" si="26"/>
        <v>32</v>
      </c>
      <c r="C132" s="321" t="str">
        <f t="shared" si="27"/>
        <v>3221</v>
      </c>
      <c r="D132" s="333" t="s">
        <v>1614</v>
      </c>
      <c r="E132" s="334" t="s">
        <v>975</v>
      </c>
      <c r="F132" s="324">
        <v>4269.96</v>
      </c>
      <c r="G132" s="324">
        <v>4113.3999999999996</v>
      </c>
      <c r="H132" s="324">
        <v>1300</v>
      </c>
      <c r="I132" s="324">
        <v>2556</v>
      </c>
      <c r="J132" s="324"/>
      <c r="K132" s="324">
        <f t="shared" si="38"/>
        <v>2556</v>
      </c>
      <c r="L132" s="335"/>
    </row>
    <row r="133" spans="1:12" x14ac:dyDescent="0.2">
      <c r="A133" s="315" t="str">
        <f t="shared" si="25"/>
        <v>Viljandi Linnaraamatukogu</v>
      </c>
      <c r="B133" s="321" t="str">
        <f t="shared" si="26"/>
        <v>32</v>
      </c>
      <c r="C133" s="321" t="str">
        <f t="shared" si="27"/>
        <v>3221</v>
      </c>
      <c r="D133" s="333" t="s">
        <v>1630</v>
      </c>
      <c r="E133" s="334" t="s">
        <v>976</v>
      </c>
      <c r="F133" s="324">
        <v>0</v>
      </c>
      <c r="G133" s="324">
        <v>0</v>
      </c>
      <c r="H133" s="324">
        <v>0</v>
      </c>
      <c r="I133" s="324">
        <v>0</v>
      </c>
      <c r="J133" s="324"/>
      <c r="K133" s="324">
        <f t="shared" si="38"/>
        <v>0</v>
      </c>
      <c r="L133" s="335"/>
    </row>
    <row r="134" spans="1:12" x14ac:dyDescent="0.2">
      <c r="A134" s="315" t="str">
        <f t="shared" si="25"/>
        <v>Viljandi Linnaraamatukogu</v>
      </c>
      <c r="B134" s="321" t="str">
        <f t="shared" si="26"/>
        <v>32</v>
      </c>
      <c r="C134" s="321" t="str">
        <f t="shared" si="27"/>
        <v>3221</v>
      </c>
      <c r="D134" s="333" t="s">
        <v>1604</v>
      </c>
      <c r="E134" s="334" t="s">
        <v>977</v>
      </c>
      <c r="F134" s="324">
        <v>0</v>
      </c>
      <c r="G134" s="324">
        <v>0</v>
      </c>
      <c r="H134" s="324">
        <v>0</v>
      </c>
      <c r="I134" s="324">
        <v>0</v>
      </c>
      <c r="J134" s="324"/>
      <c r="K134" s="324">
        <f t="shared" si="38"/>
        <v>0</v>
      </c>
      <c r="L134" s="335"/>
    </row>
    <row r="135" spans="1:12" x14ac:dyDescent="0.2">
      <c r="A135" s="315" t="str">
        <f t="shared" si="25"/>
        <v>Viljandi Linnaraamatukogu</v>
      </c>
      <c r="B135" s="321" t="str">
        <f t="shared" si="26"/>
        <v>32</v>
      </c>
      <c r="C135" s="321" t="str">
        <f t="shared" si="27"/>
        <v>3222</v>
      </c>
      <c r="D135" s="333" t="s">
        <v>1618</v>
      </c>
      <c r="E135" s="334" t="s">
        <v>984</v>
      </c>
      <c r="F135" s="324">
        <v>0</v>
      </c>
      <c r="G135" s="324">
        <v>0</v>
      </c>
      <c r="H135" s="324">
        <v>0</v>
      </c>
      <c r="I135" s="324">
        <v>0</v>
      </c>
      <c r="J135" s="324"/>
      <c r="K135" s="324">
        <f t="shared" si="38"/>
        <v>0</v>
      </c>
      <c r="L135" s="335"/>
    </row>
    <row r="136" spans="1:12" x14ac:dyDescent="0.2">
      <c r="A136" s="315" t="str">
        <f t="shared" si="25"/>
        <v>Viljandi Linnaraamatukogu</v>
      </c>
      <c r="B136" s="321" t="str">
        <f t="shared" si="26"/>
        <v>32</v>
      </c>
      <c r="C136" s="321" t="str">
        <f t="shared" si="27"/>
        <v>3222</v>
      </c>
      <c r="D136" s="333" t="s">
        <v>1619</v>
      </c>
      <c r="E136" s="334" t="s">
        <v>985</v>
      </c>
      <c r="F136" s="324">
        <v>0</v>
      </c>
      <c r="G136" s="324">
        <v>0</v>
      </c>
      <c r="H136" s="324">
        <v>0</v>
      </c>
      <c r="I136" s="324">
        <v>0</v>
      </c>
      <c r="J136" s="324"/>
      <c r="K136" s="324">
        <f t="shared" si="38"/>
        <v>0</v>
      </c>
      <c r="L136" s="335"/>
    </row>
    <row r="137" spans="1:12" x14ac:dyDescent="0.2">
      <c r="A137" s="315" t="str">
        <f t="shared" si="25"/>
        <v>Viljandi Linnaraamatukogu</v>
      </c>
      <c r="B137" s="321" t="str">
        <f t="shared" si="26"/>
        <v>32</v>
      </c>
      <c r="C137" s="321" t="str">
        <f t="shared" si="27"/>
        <v>3222</v>
      </c>
      <c r="D137" s="333" t="s">
        <v>1615</v>
      </c>
      <c r="E137" s="334" t="s">
        <v>986</v>
      </c>
      <c r="F137" s="324">
        <v>0</v>
      </c>
      <c r="G137" s="324">
        <v>0</v>
      </c>
      <c r="H137" s="324">
        <v>0</v>
      </c>
      <c r="I137" s="324">
        <v>0</v>
      </c>
      <c r="J137" s="324"/>
      <c r="K137" s="324">
        <f t="shared" si="38"/>
        <v>0</v>
      </c>
      <c r="L137" s="335"/>
    </row>
    <row r="138" spans="1:12" x14ac:dyDescent="0.2">
      <c r="A138" s="315" t="str">
        <f t="shared" si="25"/>
        <v>Viljandi Linnaraamatukogu</v>
      </c>
      <c r="B138" s="321" t="str">
        <f t="shared" si="26"/>
        <v>32</v>
      </c>
      <c r="C138" s="321" t="str">
        <f t="shared" si="27"/>
        <v>3222</v>
      </c>
      <c r="D138" s="333" t="s">
        <v>1605</v>
      </c>
      <c r="E138" s="334" t="s">
        <v>986</v>
      </c>
      <c r="F138" s="324">
        <v>0</v>
      </c>
      <c r="G138" s="324">
        <v>0</v>
      </c>
      <c r="H138" s="324">
        <v>0</v>
      </c>
      <c r="I138" s="324">
        <v>0</v>
      </c>
      <c r="J138" s="324"/>
      <c r="K138" s="324">
        <f t="shared" si="38"/>
        <v>0</v>
      </c>
      <c r="L138" s="335"/>
    </row>
    <row r="139" spans="1:12" x14ac:dyDescent="0.2">
      <c r="A139" s="315" t="str">
        <f t="shared" si="25"/>
        <v>Viljandi Linnaraamatukogu</v>
      </c>
      <c r="B139" s="321" t="str">
        <f t="shared" si="26"/>
        <v>32</v>
      </c>
      <c r="C139" s="321" t="str">
        <f t="shared" si="27"/>
        <v>3222</v>
      </c>
      <c r="D139" s="333" t="s">
        <v>1620</v>
      </c>
      <c r="E139" s="334" t="s">
        <v>987</v>
      </c>
      <c r="F139" s="324">
        <v>0</v>
      </c>
      <c r="G139" s="324">
        <v>0</v>
      </c>
      <c r="H139" s="324">
        <v>0</v>
      </c>
      <c r="I139" s="324">
        <v>0</v>
      </c>
      <c r="J139" s="324"/>
      <c r="K139" s="324">
        <f t="shared" si="38"/>
        <v>0</v>
      </c>
      <c r="L139" s="335"/>
    </row>
    <row r="140" spans="1:12" x14ac:dyDescent="0.2">
      <c r="A140" s="315" t="str">
        <f t="shared" si="25"/>
        <v>Viljandi Linnaraamatukogu</v>
      </c>
      <c r="B140" s="321" t="str">
        <f t="shared" si="26"/>
        <v>32</v>
      </c>
      <c r="C140" s="321" t="str">
        <f t="shared" si="27"/>
        <v>3222</v>
      </c>
      <c r="D140" s="333" t="s">
        <v>1606</v>
      </c>
      <c r="E140" s="334" t="s">
        <v>982</v>
      </c>
      <c r="F140" s="324">
        <v>0</v>
      </c>
      <c r="G140" s="324">
        <v>0</v>
      </c>
      <c r="H140" s="324">
        <v>0</v>
      </c>
      <c r="I140" s="324">
        <v>0</v>
      </c>
      <c r="J140" s="324"/>
      <c r="K140" s="324">
        <f t="shared" si="38"/>
        <v>0</v>
      </c>
      <c r="L140" s="335"/>
    </row>
    <row r="141" spans="1:12" x14ac:dyDescent="0.2">
      <c r="A141" s="315" t="str">
        <f t="shared" si="25"/>
        <v>Viljandi Linnaraamatukogu</v>
      </c>
      <c r="B141" s="321" t="str">
        <f t="shared" si="26"/>
        <v>32</v>
      </c>
      <c r="C141" s="321" t="str">
        <f t="shared" si="27"/>
        <v>3224</v>
      </c>
      <c r="D141" s="333" t="s">
        <v>1626</v>
      </c>
      <c r="E141" s="579" t="s">
        <v>966</v>
      </c>
      <c r="F141" s="324">
        <v>0</v>
      </c>
      <c r="G141" s="324">
        <v>0</v>
      </c>
      <c r="H141" s="324">
        <v>0</v>
      </c>
      <c r="I141" s="324">
        <v>0</v>
      </c>
      <c r="J141" s="324"/>
      <c r="K141" s="324">
        <f t="shared" si="38"/>
        <v>0</v>
      </c>
      <c r="L141" s="335"/>
    </row>
    <row r="142" spans="1:12" x14ac:dyDescent="0.2">
      <c r="A142" s="315" t="str">
        <f t="shared" si="25"/>
        <v>Viljandi Linnaraamatukogu</v>
      </c>
      <c r="B142" s="321" t="str">
        <f t="shared" si="26"/>
        <v>32</v>
      </c>
      <c r="C142" s="321" t="str">
        <f t="shared" si="27"/>
        <v>3224</v>
      </c>
      <c r="D142" s="333" t="s">
        <v>1627</v>
      </c>
      <c r="E142" s="579" t="s">
        <v>967</v>
      </c>
      <c r="F142" s="324">
        <v>0</v>
      </c>
      <c r="G142" s="324">
        <v>0</v>
      </c>
      <c r="H142" s="324">
        <v>0</v>
      </c>
      <c r="I142" s="324">
        <v>0</v>
      </c>
      <c r="J142" s="324"/>
      <c r="K142" s="324">
        <f t="shared" si="38"/>
        <v>0</v>
      </c>
      <c r="L142" s="335"/>
    </row>
    <row r="143" spans="1:12" x14ac:dyDescent="0.2">
      <c r="A143" s="315" t="str">
        <f t="shared" si="25"/>
        <v>Viljandi Linnaraamatukogu</v>
      </c>
      <c r="B143" s="321" t="str">
        <f t="shared" si="26"/>
        <v>32</v>
      </c>
      <c r="C143" s="321" t="str">
        <f t="shared" si="27"/>
        <v>3224</v>
      </c>
      <c r="D143" s="333" t="s">
        <v>1628</v>
      </c>
      <c r="E143" s="579" t="s">
        <v>968</v>
      </c>
      <c r="F143" s="324">
        <v>0</v>
      </c>
      <c r="G143" s="324">
        <v>0</v>
      </c>
      <c r="H143" s="324">
        <v>0</v>
      </c>
      <c r="I143" s="324">
        <v>0</v>
      </c>
      <c r="J143" s="324"/>
      <c r="K143" s="324">
        <f t="shared" si="38"/>
        <v>0</v>
      </c>
      <c r="L143" s="335"/>
    </row>
    <row r="144" spans="1:12" x14ac:dyDescent="0.2">
      <c r="A144" s="315" t="str">
        <f t="shared" si="25"/>
        <v>Viljandi Linnaraamatukogu</v>
      </c>
      <c r="B144" s="321"/>
      <c r="C144" s="321"/>
      <c r="D144" s="352" t="s">
        <v>157</v>
      </c>
      <c r="E144" s="354" t="s">
        <v>133</v>
      </c>
      <c r="F144" s="355">
        <f>SUM(F145:F150)</f>
        <v>124153.18</v>
      </c>
      <c r="G144" s="355">
        <f t="shared" ref="G144:I144" si="41">SUM(G145:G150)</f>
        <v>121886</v>
      </c>
      <c r="H144" s="355">
        <f t="shared" si="41"/>
        <v>118065</v>
      </c>
      <c r="I144" s="355">
        <f t="shared" si="41"/>
        <v>116270</v>
      </c>
      <c r="J144" s="355">
        <f>SUM(J145:J150)</f>
        <v>0</v>
      </c>
      <c r="K144" s="355">
        <f t="shared" si="38"/>
        <v>116270</v>
      </c>
      <c r="L144" s="356"/>
    </row>
    <row r="145" spans="1:12" x14ac:dyDescent="0.2">
      <c r="A145" s="315" t="str">
        <f t="shared" si="25"/>
        <v>Viljandi Linnaraamatukogu</v>
      </c>
      <c r="B145" s="321" t="str">
        <f t="shared" si="26"/>
        <v>35</v>
      </c>
      <c r="C145" s="321" t="str">
        <f t="shared" si="27"/>
        <v>3500</v>
      </c>
      <c r="D145" s="333" t="s">
        <v>1596</v>
      </c>
      <c r="E145" s="334" t="s">
        <v>832</v>
      </c>
      <c r="F145" s="324">
        <v>118967</v>
      </c>
      <c r="G145" s="324">
        <v>116454</v>
      </c>
      <c r="H145" s="324">
        <v>118065</v>
      </c>
      <c r="I145" s="324">
        <v>116270</v>
      </c>
      <c r="J145" s="324"/>
      <c r="K145" s="324">
        <f t="shared" si="38"/>
        <v>116270</v>
      </c>
      <c r="L145" s="335"/>
    </row>
    <row r="146" spans="1:12" x14ac:dyDescent="0.2">
      <c r="A146" s="315" t="str">
        <f t="shared" si="25"/>
        <v>Viljandi Linnaraamatukogu</v>
      </c>
      <c r="B146" s="321" t="str">
        <f t="shared" si="26"/>
        <v>35</v>
      </c>
      <c r="C146" s="321" t="str">
        <f t="shared" si="27"/>
        <v>3500</v>
      </c>
      <c r="D146" s="333" t="s">
        <v>1631</v>
      </c>
      <c r="E146" s="334" t="s">
        <v>833</v>
      </c>
      <c r="F146" s="324">
        <v>0</v>
      </c>
      <c r="G146" s="324">
        <v>0</v>
      </c>
      <c r="H146" s="324">
        <v>0</v>
      </c>
      <c r="I146" s="324">
        <v>0</v>
      </c>
      <c r="J146" s="324"/>
      <c r="K146" s="324">
        <f t="shared" si="38"/>
        <v>0</v>
      </c>
      <c r="L146" s="335"/>
    </row>
    <row r="147" spans="1:12" x14ac:dyDescent="0.2">
      <c r="A147" s="315" t="str">
        <f t="shared" si="25"/>
        <v>Viljandi Linnaraamatukogu</v>
      </c>
      <c r="B147" s="321" t="str">
        <f t="shared" si="26"/>
        <v>35</v>
      </c>
      <c r="C147" s="321" t="str">
        <f t="shared" si="27"/>
        <v>3500</v>
      </c>
      <c r="D147" s="333" t="s">
        <v>1597</v>
      </c>
      <c r="E147" s="334" t="s">
        <v>834</v>
      </c>
      <c r="F147" s="324">
        <v>709.78</v>
      </c>
      <c r="G147" s="324">
        <v>1095</v>
      </c>
      <c r="H147" s="324">
        <v>0</v>
      </c>
      <c r="I147" s="324">
        <v>0</v>
      </c>
      <c r="J147" s="324"/>
      <c r="K147" s="324">
        <f t="shared" si="38"/>
        <v>0</v>
      </c>
      <c r="L147" s="335"/>
    </row>
    <row r="148" spans="1:12" x14ac:dyDescent="0.2">
      <c r="A148" s="315" t="str">
        <f t="shared" si="25"/>
        <v>Viljandi Linnaraamatukogu</v>
      </c>
      <c r="B148" s="321" t="str">
        <f t="shared" si="26"/>
        <v>35</v>
      </c>
      <c r="C148" s="321" t="str">
        <f t="shared" si="27"/>
        <v>3500</v>
      </c>
      <c r="D148" s="333" t="s">
        <v>1598</v>
      </c>
      <c r="E148" s="334" t="s">
        <v>835</v>
      </c>
      <c r="F148" s="324">
        <v>768</v>
      </c>
      <c r="G148" s="324">
        <v>477</v>
      </c>
      <c r="H148" s="324">
        <v>0</v>
      </c>
      <c r="I148" s="324">
        <v>0</v>
      </c>
      <c r="J148" s="324"/>
      <c r="K148" s="324">
        <f t="shared" si="38"/>
        <v>0</v>
      </c>
      <c r="L148" s="335"/>
    </row>
    <row r="149" spans="1:12" x14ac:dyDescent="0.2">
      <c r="A149" s="315" t="str">
        <f t="shared" si="25"/>
        <v>Viljandi Linnaraamatukogu</v>
      </c>
      <c r="B149" s="321" t="str">
        <f t="shared" si="26"/>
        <v>35</v>
      </c>
      <c r="C149" s="321" t="str">
        <f t="shared" si="27"/>
        <v>3500</v>
      </c>
      <c r="D149" s="333" t="s">
        <v>1607</v>
      </c>
      <c r="E149" s="334" t="s">
        <v>836</v>
      </c>
      <c r="F149" s="324">
        <v>0</v>
      </c>
      <c r="G149" s="324">
        <v>0</v>
      </c>
      <c r="H149" s="324">
        <v>0</v>
      </c>
      <c r="I149" s="324">
        <v>0</v>
      </c>
      <c r="J149" s="324"/>
      <c r="K149" s="324">
        <f t="shared" si="38"/>
        <v>0</v>
      </c>
      <c r="L149" s="335"/>
    </row>
    <row r="150" spans="1:12" x14ac:dyDescent="0.2">
      <c r="A150" s="315" t="str">
        <f t="shared" si="25"/>
        <v>Viljandi Linnaraamatukogu</v>
      </c>
      <c r="B150" s="321" t="str">
        <f t="shared" si="26"/>
        <v>35</v>
      </c>
      <c r="C150" s="321" t="str">
        <f t="shared" si="27"/>
        <v>3500</v>
      </c>
      <c r="D150" s="333" t="s">
        <v>1599</v>
      </c>
      <c r="E150" s="334" t="s">
        <v>837</v>
      </c>
      <c r="F150" s="324">
        <v>3708.4</v>
      </c>
      <c r="G150" s="324">
        <v>3860</v>
      </c>
      <c r="H150" s="324">
        <v>0</v>
      </c>
      <c r="I150" s="324">
        <v>0</v>
      </c>
      <c r="J150" s="324"/>
      <c r="K150" s="324">
        <f t="shared" si="38"/>
        <v>0</v>
      </c>
      <c r="L150" s="335"/>
    </row>
    <row r="151" spans="1:12" x14ac:dyDescent="0.2">
      <c r="A151" s="315" t="str">
        <f t="shared" si="25"/>
        <v>Viljandi Linnaraamatukogu</v>
      </c>
      <c r="B151" s="321"/>
      <c r="C151" s="321"/>
      <c r="D151" s="352" t="s">
        <v>158</v>
      </c>
      <c r="E151" s="354" t="s">
        <v>151</v>
      </c>
      <c r="F151" s="355">
        <f>SUM(F152:F152)</f>
        <v>0</v>
      </c>
      <c r="G151" s="355">
        <f t="shared" ref="G151:I151" si="42">SUM(G152:G152)</f>
        <v>0</v>
      </c>
      <c r="H151" s="355">
        <f t="shared" si="42"/>
        <v>0</v>
      </c>
      <c r="I151" s="355">
        <f t="shared" si="42"/>
        <v>0</v>
      </c>
      <c r="J151" s="355">
        <f>SUM(J152:J152)</f>
        <v>0</v>
      </c>
      <c r="K151" s="355">
        <f t="shared" si="38"/>
        <v>0</v>
      </c>
      <c r="L151" s="356"/>
    </row>
    <row r="152" spans="1:12" x14ac:dyDescent="0.2">
      <c r="A152" s="315" t="str">
        <f t="shared" si="25"/>
        <v>Viljandi Linnaraamatukogu</v>
      </c>
      <c r="B152" s="321" t="str">
        <f>LEFT(D152,2)</f>
        <v>38</v>
      </c>
      <c r="C152" s="321" t="str">
        <f>LEFT(D152,4)</f>
        <v>3888</v>
      </c>
      <c r="D152" s="333" t="s">
        <v>1600</v>
      </c>
      <c r="E152" s="334" t="s">
        <v>152</v>
      </c>
      <c r="F152" s="324">
        <v>0</v>
      </c>
      <c r="G152" s="324">
        <v>0</v>
      </c>
      <c r="H152" s="324">
        <v>0</v>
      </c>
      <c r="I152" s="324">
        <v>0</v>
      </c>
      <c r="J152" s="324"/>
      <c r="K152" s="324">
        <f t="shared" si="38"/>
        <v>0</v>
      </c>
      <c r="L152" s="335"/>
    </row>
    <row r="158" spans="1:12" x14ac:dyDescent="0.2">
      <c r="E158" s="305"/>
      <c r="F158" s="305"/>
      <c r="G158" s="305"/>
      <c r="H158" s="305"/>
      <c r="I158" s="305"/>
      <c r="J158" s="305"/>
      <c r="K158" s="305"/>
      <c r="L158" s="310"/>
    </row>
    <row r="166" spans="5:12" x14ac:dyDescent="0.2">
      <c r="E166" s="306"/>
      <c r="F166" s="306"/>
      <c r="G166" s="306"/>
      <c r="H166" s="306"/>
      <c r="I166" s="306"/>
      <c r="J166" s="306"/>
      <c r="K166" s="306"/>
      <c r="L166" s="309"/>
    </row>
    <row r="171" spans="5:12" x14ac:dyDescent="0.2">
      <c r="E171" s="306"/>
      <c r="F171" s="306"/>
      <c r="G171" s="306"/>
      <c r="H171" s="306"/>
      <c r="I171" s="306"/>
      <c r="J171" s="306"/>
      <c r="K171" s="306"/>
      <c r="L171" s="309"/>
    </row>
    <row r="176" spans="5:12" x14ac:dyDescent="0.2">
      <c r="E176" s="304"/>
      <c r="F176" s="304"/>
      <c r="G176" s="304"/>
      <c r="H176" s="304"/>
      <c r="I176" s="304"/>
      <c r="J176" s="304"/>
      <c r="K176" s="304"/>
      <c r="L176" s="309"/>
    </row>
  </sheetData>
  <printOptions gridLines="1"/>
  <pageMargins left="0.39370078740157483" right="0" top="0" bottom="0" header="0" footer="0"/>
  <pageSetup paperSize="9" scale="59" orientation="portrait" r:id="rId1"/>
  <headerFooter alignWithMargins="0">
    <oddFooter>&amp;A</oddFooter>
  </headerFooter>
  <rowBreaks count="1" manualBreakCount="1">
    <brk id="116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176"/>
  <sheetViews>
    <sheetView zoomScaleNormal="100" workbookViewId="0">
      <pane ySplit="2" topLeftCell="A3" activePane="bottomLeft" state="frozen"/>
      <selection activeCell="E70" sqref="E70"/>
      <selection pane="bottomLeft" activeCell="L3" sqref="L3"/>
    </sheetView>
  </sheetViews>
  <sheetFormatPr defaultRowHeight="12.75" x14ac:dyDescent="0.2"/>
  <cols>
    <col min="1" max="1" width="19.85546875" style="298" hidden="1" customWidth="1"/>
    <col min="2" max="2" width="3.28515625" style="298" hidden="1" customWidth="1"/>
    <col min="3" max="3" width="5" style="298" hidden="1" customWidth="1"/>
    <col min="4" max="4" width="10.28515625" style="299" customWidth="1"/>
    <col min="5" max="5" width="45.42578125" style="301" customWidth="1"/>
    <col min="6" max="9" width="10.85546875" style="301" customWidth="1"/>
    <col min="10" max="10" width="12.28515625" style="301" customWidth="1"/>
    <col min="11" max="11" width="10.85546875" style="301" customWidth="1"/>
    <col min="12" max="12" width="43" style="308" customWidth="1"/>
    <col min="13" max="16384" width="9.140625" style="298"/>
  </cols>
  <sheetData>
    <row r="1" spans="1:12" x14ac:dyDescent="0.2">
      <c r="E1" s="300" t="s">
        <v>964</v>
      </c>
      <c r="F1" s="298" t="s">
        <v>1632</v>
      </c>
      <c r="G1" s="300"/>
      <c r="H1" s="300"/>
      <c r="I1" s="300"/>
      <c r="J1" s="300"/>
      <c r="K1" s="300"/>
      <c r="L1" s="307"/>
    </row>
    <row r="2" spans="1:12" ht="54.75" x14ac:dyDescent="0.2">
      <c r="A2" s="358" t="s">
        <v>826</v>
      </c>
      <c r="B2" s="311" t="s">
        <v>827</v>
      </c>
      <c r="C2" s="311" t="s">
        <v>831</v>
      </c>
      <c r="D2" s="357" t="s">
        <v>830</v>
      </c>
      <c r="E2" s="312" t="s">
        <v>828</v>
      </c>
      <c r="F2" s="313" t="s">
        <v>848</v>
      </c>
      <c r="G2" s="313" t="s">
        <v>1553</v>
      </c>
      <c r="H2" s="313" t="s">
        <v>1634</v>
      </c>
      <c r="I2" s="313" t="s">
        <v>1633</v>
      </c>
      <c r="J2" s="656" t="s">
        <v>863</v>
      </c>
      <c r="K2" s="313" t="s">
        <v>1554</v>
      </c>
      <c r="L2" s="657" t="s">
        <v>849</v>
      </c>
    </row>
    <row r="3" spans="1:12" ht="13.5" x14ac:dyDescent="0.25">
      <c r="A3" s="315" t="str">
        <f t="shared" ref="A3:A75" si="0">+$E$1</f>
        <v>Viljandi Päevakeskus</v>
      </c>
      <c r="B3" s="311"/>
      <c r="C3" s="311"/>
      <c r="D3" s="316" t="s">
        <v>187</v>
      </c>
      <c r="E3" s="317" t="s">
        <v>180</v>
      </c>
      <c r="F3" s="318">
        <f>SUM(F4:F8)</f>
        <v>0</v>
      </c>
      <c r="G3" s="318">
        <f t="shared" ref="G3:I3" si="1">SUM(G4:G8)</f>
        <v>0</v>
      </c>
      <c r="H3" s="318">
        <f t="shared" si="1"/>
        <v>0</v>
      </c>
      <c r="I3" s="318">
        <f t="shared" si="1"/>
        <v>0</v>
      </c>
      <c r="J3" s="319">
        <f t="shared" ref="J3:K3" si="2">SUM(J4:J8)</f>
        <v>0</v>
      </c>
      <c r="K3" s="319">
        <f t="shared" si="2"/>
        <v>0</v>
      </c>
      <c r="L3" s="320"/>
    </row>
    <row r="4" spans="1:12" x14ac:dyDescent="0.2">
      <c r="A4" s="315" t="str">
        <f t="shared" si="0"/>
        <v>Viljandi Päevakeskus</v>
      </c>
      <c r="B4" s="321" t="str">
        <f>LEFT(D4,2)</f>
        <v>41</v>
      </c>
      <c r="C4" s="321" t="str">
        <f>LEFT(D4,4)</f>
        <v>4134</v>
      </c>
      <c r="D4" s="322" t="s">
        <v>1601</v>
      </c>
      <c r="E4" s="323" t="s">
        <v>178</v>
      </c>
      <c r="F4" s="324">
        <v>0</v>
      </c>
      <c r="G4" s="324">
        <v>0</v>
      </c>
      <c r="H4" s="324">
        <v>0</v>
      </c>
      <c r="I4" s="324">
        <v>0</v>
      </c>
      <c r="J4" s="324"/>
      <c r="K4" s="324">
        <f t="shared" ref="K4:K8" si="3">+I4+J4</f>
        <v>0</v>
      </c>
      <c r="L4" s="325"/>
    </row>
    <row r="5" spans="1:12" x14ac:dyDescent="0.2">
      <c r="A5" s="315" t="str">
        <f t="shared" si="0"/>
        <v>Viljandi Päevakeskus</v>
      </c>
      <c r="B5" s="321" t="str">
        <f>LEFT(D5,2)</f>
        <v>41</v>
      </c>
      <c r="C5" s="321" t="str">
        <f>LEFT(D5,4)</f>
        <v>4134</v>
      </c>
      <c r="D5" s="322" t="s">
        <v>1608</v>
      </c>
      <c r="E5" s="323" t="s">
        <v>1625</v>
      </c>
      <c r="F5" s="324">
        <v>0</v>
      </c>
      <c r="G5" s="324">
        <v>0</v>
      </c>
      <c r="H5" s="324">
        <v>0</v>
      </c>
      <c r="I5" s="324">
        <v>0</v>
      </c>
      <c r="J5" s="324"/>
      <c r="K5" s="324">
        <f t="shared" si="3"/>
        <v>0</v>
      </c>
      <c r="L5" s="325"/>
    </row>
    <row r="6" spans="1:12" x14ac:dyDescent="0.2">
      <c r="A6" s="315"/>
      <c r="B6" s="321"/>
      <c r="C6" s="321"/>
      <c r="D6" s="322" t="s">
        <v>1131</v>
      </c>
      <c r="E6" s="323" t="s">
        <v>1656</v>
      </c>
      <c r="F6" s="324">
        <v>0</v>
      </c>
      <c r="G6" s="324">
        <v>0</v>
      </c>
      <c r="H6" s="324">
        <v>0</v>
      </c>
      <c r="I6" s="324">
        <v>0</v>
      </c>
      <c r="J6" s="324"/>
      <c r="K6" s="324">
        <f t="shared" si="3"/>
        <v>0</v>
      </c>
      <c r="L6" s="325"/>
    </row>
    <row r="7" spans="1:12" x14ac:dyDescent="0.2">
      <c r="A7" s="315" t="str">
        <f t="shared" si="0"/>
        <v>Viljandi Päevakeskus</v>
      </c>
      <c r="B7" s="321" t="str">
        <f t="shared" ref="B7:B76" si="4">LEFT(D7,2)</f>
        <v>45</v>
      </c>
      <c r="C7" s="321" t="str">
        <f t="shared" ref="C7:C76" si="5">LEFT(D7,4)</f>
        <v>4500</v>
      </c>
      <c r="D7" s="322" t="s">
        <v>357</v>
      </c>
      <c r="E7" s="323" t="s">
        <v>358</v>
      </c>
      <c r="F7" s="324">
        <v>0</v>
      </c>
      <c r="G7" s="324">
        <v>0</v>
      </c>
      <c r="H7" s="324">
        <v>0</v>
      </c>
      <c r="I7" s="324">
        <v>0</v>
      </c>
      <c r="J7" s="324"/>
      <c r="K7" s="324">
        <f t="shared" si="3"/>
        <v>0</v>
      </c>
      <c r="L7" s="325"/>
    </row>
    <row r="8" spans="1:12" x14ac:dyDescent="0.2">
      <c r="A8" s="315"/>
      <c r="B8" s="321"/>
      <c r="C8" s="321"/>
      <c r="D8" s="322" t="s">
        <v>1072</v>
      </c>
      <c r="E8" s="323" t="s">
        <v>1651</v>
      </c>
      <c r="F8" s="324">
        <v>0</v>
      </c>
      <c r="G8" s="324">
        <v>0</v>
      </c>
      <c r="H8" s="324">
        <v>0</v>
      </c>
      <c r="I8" s="324">
        <v>0</v>
      </c>
      <c r="J8" s="324"/>
      <c r="K8" s="324">
        <f t="shared" si="3"/>
        <v>0</v>
      </c>
      <c r="L8" s="325"/>
    </row>
    <row r="9" spans="1:12" ht="13.5" x14ac:dyDescent="0.25">
      <c r="A9" s="315" t="str">
        <f t="shared" si="0"/>
        <v>Viljandi Päevakeskus</v>
      </c>
      <c r="B9" s="321"/>
      <c r="C9" s="321"/>
      <c r="D9" s="326" t="s">
        <v>184</v>
      </c>
      <c r="E9" s="327" t="s">
        <v>183</v>
      </c>
      <c r="F9" s="319">
        <f t="shared" ref="F9:K9" si="6">F10+F17+F18+F19+F20+F21+F22+F26</f>
        <v>236963.69000000003</v>
      </c>
      <c r="G9" s="319">
        <f t="shared" si="6"/>
        <v>204258.07000000004</v>
      </c>
      <c r="H9" s="319">
        <f t="shared" si="6"/>
        <v>195018.23999999999</v>
      </c>
      <c r="I9" s="319">
        <f t="shared" si="6"/>
        <v>195018.23999999999</v>
      </c>
      <c r="J9" s="319">
        <f t="shared" si="6"/>
        <v>0</v>
      </c>
      <c r="K9" s="319">
        <f t="shared" si="6"/>
        <v>195018.23999999999</v>
      </c>
      <c r="L9" s="328"/>
    </row>
    <row r="10" spans="1:12" ht="25.5" x14ac:dyDescent="0.2">
      <c r="A10" s="315" t="str">
        <f t="shared" si="0"/>
        <v>Viljandi Päevakeskus</v>
      </c>
      <c r="B10" s="321"/>
      <c r="C10" s="321"/>
      <c r="D10" s="329" t="s">
        <v>850</v>
      </c>
      <c r="E10" s="330" t="s">
        <v>360</v>
      </c>
      <c r="F10" s="331">
        <f>SUM(F11:F16)</f>
        <v>176879.75000000003</v>
      </c>
      <c r="G10" s="331">
        <f t="shared" ref="G10:I10" si="7">SUM(G11:G16)</f>
        <v>151231.33000000002</v>
      </c>
      <c r="H10" s="331">
        <f t="shared" si="7"/>
        <v>145536</v>
      </c>
      <c r="I10" s="331">
        <f t="shared" si="7"/>
        <v>145536</v>
      </c>
      <c r="J10" s="331">
        <f t="shared" ref="J10" si="8">SUM(J11:J14)</f>
        <v>0</v>
      </c>
      <c r="K10" s="331">
        <f>SUM(K11:K16)</f>
        <v>145536</v>
      </c>
      <c r="L10" s="640" t="s">
        <v>1555</v>
      </c>
    </row>
    <row r="11" spans="1:12" x14ac:dyDescent="0.2">
      <c r="A11" s="315" t="str">
        <f t="shared" si="0"/>
        <v>Viljandi Päevakeskus</v>
      </c>
      <c r="B11" s="321" t="str">
        <f t="shared" si="4"/>
        <v>50</v>
      </c>
      <c r="C11" s="321" t="str">
        <f t="shared" si="5"/>
        <v>5002</v>
      </c>
      <c r="D11" s="333" t="s">
        <v>361</v>
      </c>
      <c r="E11" s="334" t="s">
        <v>847</v>
      </c>
      <c r="F11" s="324">
        <v>0</v>
      </c>
      <c r="G11" s="324">
        <v>0</v>
      </c>
      <c r="H11" s="324">
        <v>0</v>
      </c>
      <c r="I11" s="324">
        <v>0</v>
      </c>
      <c r="J11" s="324"/>
      <c r="K11" s="324">
        <f>SUM(I11:J11)</f>
        <v>0</v>
      </c>
      <c r="L11" s="335"/>
    </row>
    <row r="12" spans="1:12" x14ac:dyDescent="0.2">
      <c r="A12" s="315" t="str">
        <f t="shared" si="0"/>
        <v>Viljandi Päevakeskus</v>
      </c>
      <c r="B12" s="321" t="str">
        <f t="shared" si="4"/>
        <v>50</v>
      </c>
      <c r="C12" s="321" t="str">
        <f t="shared" si="5"/>
        <v>5002</v>
      </c>
      <c r="D12" s="333" t="s">
        <v>363</v>
      </c>
      <c r="E12" s="334" t="s">
        <v>194</v>
      </c>
      <c r="F12" s="324">
        <v>176749.75000000003</v>
      </c>
      <c r="G12" s="324">
        <v>146762.44</v>
      </c>
      <c r="H12" s="324">
        <v>145536</v>
      </c>
      <c r="I12" s="324">
        <v>145536</v>
      </c>
      <c r="J12" s="324"/>
      <c r="K12" s="324">
        <f t="shared" ref="K12:K76" si="9">SUM(I12:J12)</f>
        <v>145536</v>
      </c>
      <c r="L12" s="335"/>
    </row>
    <row r="13" spans="1:12" x14ac:dyDescent="0.2">
      <c r="A13" s="315" t="str">
        <f t="shared" si="0"/>
        <v>Viljandi Päevakeskus</v>
      </c>
      <c r="B13" s="321" t="str">
        <f t="shared" si="4"/>
        <v>50</v>
      </c>
      <c r="C13" s="321" t="str">
        <f t="shared" si="5"/>
        <v>5002</v>
      </c>
      <c r="D13" s="333" t="s">
        <v>365</v>
      </c>
      <c r="E13" s="334" t="s">
        <v>328</v>
      </c>
      <c r="F13" s="324">
        <v>0</v>
      </c>
      <c r="G13" s="324">
        <v>4403.8900000000003</v>
      </c>
      <c r="H13" s="324">
        <v>0</v>
      </c>
      <c r="I13" s="324">
        <v>0</v>
      </c>
      <c r="J13" s="324"/>
      <c r="K13" s="324">
        <f t="shared" si="9"/>
        <v>0</v>
      </c>
      <c r="L13" s="335"/>
    </row>
    <row r="14" spans="1:12" x14ac:dyDescent="0.2">
      <c r="A14" s="315" t="str">
        <f t="shared" si="0"/>
        <v>Viljandi Päevakeskus</v>
      </c>
      <c r="B14" s="321" t="str">
        <f t="shared" si="4"/>
        <v>50</v>
      </c>
      <c r="C14" s="321" t="str">
        <f t="shared" si="5"/>
        <v>5002</v>
      </c>
      <c r="D14" s="333" t="s">
        <v>367</v>
      </c>
      <c r="E14" s="336" t="s">
        <v>368</v>
      </c>
      <c r="F14" s="324">
        <v>130</v>
      </c>
      <c r="G14" s="324">
        <v>65</v>
      </c>
      <c r="H14" s="324">
        <v>0</v>
      </c>
      <c r="I14" s="324">
        <v>0</v>
      </c>
      <c r="J14" s="324"/>
      <c r="K14" s="324">
        <f t="shared" si="9"/>
        <v>0</v>
      </c>
      <c r="L14" s="325"/>
    </row>
    <row r="15" spans="1:12" x14ac:dyDescent="0.2">
      <c r="A15" s="315"/>
      <c r="B15" s="321"/>
      <c r="C15" s="321"/>
      <c r="D15" s="333" t="s">
        <v>1602</v>
      </c>
      <c r="E15" s="336" t="s">
        <v>1652</v>
      </c>
      <c r="F15" s="324">
        <v>0</v>
      </c>
      <c r="G15" s="324">
        <v>0</v>
      </c>
      <c r="H15" s="324">
        <v>0</v>
      </c>
      <c r="I15" s="324">
        <v>0</v>
      </c>
      <c r="J15" s="324"/>
      <c r="K15" s="324">
        <f t="shared" si="9"/>
        <v>0</v>
      </c>
      <c r="L15" s="325"/>
    </row>
    <row r="16" spans="1:12" x14ac:dyDescent="0.2">
      <c r="A16" s="315"/>
      <c r="B16" s="321"/>
      <c r="C16" s="321"/>
      <c r="D16" s="333" t="s">
        <v>1621</v>
      </c>
      <c r="E16" s="336" t="s">
        <v>1653</v>
      </c>
      <c r="F16" s="324">
        <v>0</v>
      </c>
      <c r="G16" s="324">
        <v>0</v>
      </c>
      <c r="H16" s="324">
        <v>0</v>
      </c>
      <c r="I16" s="324">
        <v>0</v>
      </c>
      <c r="J16" s="324"/>
      <c r="K16" s="324">
        <f t="shared" si="9"/>
        <v>0</v>
      </c>
      <c r="L16" s="325"/>
    </row>
    <row r="17" spans="1:12" x14ac:dyDescent="0.2">
      <c r="A17" s="315" t="str">
        <f t="shared" si="0"/>
        <v>Viljandi Päevakeskus</v>
      </c>
      <c r="B17" s="321" t="str">
        <f t="shared" si="4"/>
        <v>50</v>
      </c>
      <c r="C17" s="321" t="str">
        <f t="shared" si="5"/>
        <v>5005</v>
      </c>
      <c r="D17" s="322" t="s">
        <v>369</v>
      </c>
      <c r="E17" s="323" t="s">
        <v>370</v>
      </c>
      <c r="F17" s="324">
        <v>0</v>
      </c>
      <c r="G17" s="324">
        <v>0</v>
      </c>
      <c r="H17" s="324">
        <v>0</v>
      </c>
      <c r="I17" s="324">
        <v>0</v>
      </c>
      <c r="J17" s="324"/>
      <c r="K17" s="324">
        <f t="shared" si="9"/>
        <v>0</v>
      </c>
      <c r="L17" s="325"/>
    </row>
    <row r="18" spans="1:12" x14ac:dyDescent="0.2">
      <c r="A18" s="315" t="str">
        <f t="shared" si="0"/>
        <v>Viljandi Päevakeskus</v>
      </c>
      <c r="B18" s="321" t="str">
        <f t="shared" si="4"/>
        <v>50</v>
      </c>
      <c r="C18" s="321" t="str">
        <f t="shared" si="5"/>
        <v>5051</v>
      </c>
      <c r="D18" s="322" t="s">
        <v>371</v>
      </c>
      <c r="E18" s="323" t="s">
        <v>202</v>
      </c>
      <c r="F18" s="324">
        <v>170.56</v>
      </c>
      <c r="G18" s="324">
        <v>0</v>
      </c>
      <c r="H18" s="324">
        <v>0</v>
      </c>
      <c r="I18" s="324">
        <v>0</v>
      </c>
      <c r="J18" s="324"/>
      <c r="K18" s="324">
        <f t="shared" si="9"/>
        <v>0</v>
      </c>
      <c r="L18" s="325"/>
    </row>
    <row r="19" spans="1:12" x14ac:dyDescent="0.2">
      <c r="A19" s="315" t="str">
        <f t="shared" si="0"/>
        <v>Viljandi Päevakeskus</v>
      </c>
      <c r="B19" s="321" t="str">
        <f t="shared" si="4"/>
        <v>50</v>
      </c>
      <c r="C19" s="321" t="str">
        <f t="shared" si="5"/>
        <v>5053</v>
      </c>
      <c r="D19" s="322" t="s">
        <v>372</v>
      </c>
      <c r="E19" s="323" t="s">
        <v>373</v>
      </c>
      <c r="F19" s="324">
        <v>0</v>
      </c>
      <c r="G19" s="324">
        <v>0</v>
      </c>
      <c r="H19" s="324">
        <v>0</v>
      </c>
      <c r="I19" s="324">
        <v>0</v>
      </c>
      <c r="J19" s="324"/>
      <c r="K19" s="324">
        <f t="shared" si="9"/>
        <v>0</v>
      </c>
      <c r="L19" s="325"/>
    </row>
    <row r="20" spans="1:12" x14ac:dyDescent="0.2">
      <c r="A20" s="315" t="str">
        <f t="shared" si="0"/>
        <v>Viljandi Päevakeskus</v>
      </c>
      <c r="B20" s="321" t="str">
        <f t="shared" si="4"/>
        <v>50</v>
      </c>
      <c r="C20" s="321" t="str">
        <f t="shared" si="5"/>
        <v>5061</v>
      </c>
      <c r="D20" s="322" t="s">
        <v>374</v>
      </c>
      <c r="E20" s="323" t="s">
        <v>375</v>
      </c>
      <c r="F20" s="324">
        <v>88.89</v>
      </c>
      <c r="G20" s="324">
        <v>0</v>
      </c>
      <c r="H20" s="324">
        <v>0</v>
      </c>
      <c r="I20" s="324">
        <v>0</v>
      </c>
      <c r="J20" s="324"/>
      <c r="K20" s="324">
        <f t="shared" si="9"/>
        <v>0</v>
      </c>
      <c r="L20" s="325"/>
    </row>
    <row r="21" spans="1:12" x14ac:dyDescent="0.2">
      <c r="A21" s="315" t="str">
        <f t="shared" si="0"/>
        <v>Viljandi Päevakeskus</v>
      </c>
      <c r="B21" s="321" t="str">
        <f t="shared" si="4"/>
        <v>50</v>
      </c>
      <c r="C21" s="321" t="str">
        <f t="shared" si="5"/>
        <v>5062</v>
      </c>
      <c r="D21" s="322" t="s">
        <v>376</v>
      </c>
      <c r="E21" s="323" t="s">
        <v>377</v>
      </c>
      <c r="F21" s="324">
        <v>56.61</v>
      </c>
      <c r="G21" s="324">
        <v>0</v>
      </c>
      <c r="H21" s="324">
        <v>0</v>
      </c>
      <c r="I21" s="324">
        <v>0</v>
      </c>
      <c r="J21" s="324"/>
      <c r="K21" s="324">
        <f t="shared" si="9"/>
        <v>0</v>
      </c>
      <c r="L21" s="325"/>
    </row>
    <row r="22" spans="1:12" x14ac:dyDescent="0.2">
      <c r="A22" s="315" t="str">
        <f t="shared" si="0"/>
        <v>Viljandi Päevakeskus</v>
      </c>
      <c r="B22" s="321"/>
      <c r="C22" s="321"/>
      <c r="D22" s="329" t="s">
        <v>851</v>
      </c>
      <c r="E22" s="330" t="s">
        <v>379</v>
      </c>
      <c r="F22" s="337">
        <f>SUM(F23:F25)</f>
        <v>57335.42</v>
      </c>
      <c r="G22" s="337">
        <f t="shared" ref="G22:I22" si="10">SUM(G23:G25)</f>
        <v>50936.07</v>
      </c>
      <c r="H22" s="337">
        <f t="shared" si="10"/>
        <v>48026.880000000005</v>
      </c>
      <c r="I22" s="337">
        <f t="shared" si="10"/>
        <v>48026.880000000005</v>
      </c>
      <c r="J22" s="337">
        <f t="shared" ref="J22" si="11">SUM(J23:J24)</f>
        <v>0</v>
      </c>
      <c r="K22" s="337">
        <f>SUM(K23:K25)</f>
        <v>48026.880000000005</v>
      </c>
      <c r="L22" s="332"/>
    </row>
    <row r="23" spans="1:12" x14ac:dyDescent="0.2">
      <c r="A23" s="315" t="str">
        <f t="shared" si="0"/>
        <v>Viljandi Päevakeskus</v>
      </c>
      <c r="B23" s="321" t="str">
        <f t="shared" si="4"/>
        <v>50</v>
      </c>
      <c r="C23" s="321" t="str">
        <f t="shared" si="5"/>
        <v>5063</v>
      </c>
      <c r="D23" s="333" t="s">
        <v>380</v>
      </c>
      <c r="E23" s="334" t="s">
        <v>381</v>
      </c>
      <c r="F23" s="324">
        <v>0</v>
      </c>
      <c r="G23" s="324">
        <v>0</v>
      </c>
      <c r="H23" s="324">
        <f>SUM(H11+H15)*0.33</f>
        <v>0</v>
      </c>
      <c r="I23" s="324">
        <f>SUM(I11+I15)*0.33</f>
        <v>0</v>
      </c>
      <c r="J23" s="324"/>
      <c r="K23" s="324">
        <f t="shared" si="9"/>
        <v>0</v>
      </c>
      <c r="L23" s="335"/>
    </row>
    <row r="24" spans="1:12" x14ac:dyDescent="0.2">
      <c r="A24" s="315" t="str">
        <f t="shared" si="0"/>
        <v>Viljandi Päevakeskus</v>
      </c>
      <c r="B24" s="321" t="str">
        <f t="shared" si="4"/>
        <v>50</v>
      </c>
      <c r="C24" s="321" t="str">
        <f t="shared" si="5"/>
        <v>5063</v>
      </c>
      <c r="D24" s="333" t="s">
        <v>382</v>
      </c>
      <c r="E24" s="334" t="s">
        <v>383</v>
      </c>
      <c r="F24" s="324">
        <v>57335.42</v>
      </c>
      <c r="G24" s="324">
        <v>50936.07</v>
      </c>
      <c r="H24" s="324">
        <f>SUM(H12+H13+H14+H17)*0.33</f>
        <v>48026.880000000005</v>
      </c>
      <c r="I24" s="324">
        <f>SUM(I12+I13+I14+I17)*0.33</f>
        <v>48026.880000000005</v>
      </c>
      <c r="J24" s="324">
        <f t="shared" ref="J24" si="12">SUM(J10+J17)*0.33</f>
        <v>0</v>
      </c>
      <c r="K24" s="324">
        <f t="shared" si="9"/>
        <v>48026.880000000005</v>
      </c>
      <c r="L24" s="335"/>
    </row>
    <row r="25" spans="1:12" x14ac:dyDescent="0.2">
      <c r="A25" s="315"/>
      <c r="B25" s="321"/>
      <c r="C25" s="321"/>
      <c r="D25" s="333" t="s">
        <v>1622</v>
      </c>
      <c r="E25" s="334" t="s">
        <v>1623</v>
      </c>
      <c r="F25" s="324">
        <v>0</v>
      </c>
      <c r="G25" s="324">
        <v>0</v>
      </c>
      <c r="H25" s="324">
        <f>SUM(H16*0.33)</f>
        <v>0</v>
      </c>
      <c r="I25" s="324">
        <f>SUM(I16*0.33)</f>
        <v>0</v>
      </c>
      <c r="J25" s="324"/>
      <c r="K25" s="324">
        <f t="shared" si="9"/>
        <v>0</v>
      </c>
      <c r="L25" s="335"/>
    </row>
    <row r="26" spans="1:12" x14ac:dyDescent="0.2">
      <c r="A26" s="315" t="str">
        <f t="shared" si="0"/>
        <v>Viljandi Päevakeskus</v>
      </c>
      <c r="B26" s="321"/>
      <c r="C26" s="321"/>
      <c r="D26" s="329" t="s">
        <v>852</v>
      </c>
      <c r="E26" s="330" t="s">
        <v>385</v>
      </c>
      <c r="F26" s="337">
        <f>SUM(F27:F29)</f>
        <v>2432.46</v>
      </c>
      <c r="G26" s="337">
        <f t="shared" ref="G26:I26" si="13">SUM(G27:G29)</f>
        <v>2090.67</v>
      </c>
      <c r="H26" s="337">
        <f t="shared" si="13"/>
        <v>1455.3600000000001</v>
      </c>
      <c r="I26" s="337">
        <f t="shared" si="13"/>
        <v>1455.3600000000001</v>
      </c>
      <c r="J26" s="337">
        <f t="shared" ref="J26" si="14">SUM(J27:J28)</f>
        <v>0</v>
      </c>
      <c r="K26" s="337">
        <f>SUM(K27:K29)</f>
        <v>1455.3600000000001</v>
      </c>
      <c r="L26" s="332"/>
    </row>
    <row r="27" spans="1:12" x14ac:dyDescent="0.2">
      <c r="A27" s="315" t="str">
        <f t="shared" si="0"/>
        <v>Viljandi Päevakeskus</v>
      </c>
      <c r="B27" s="321" t="str">
        <f t="shared" si="4"/>
        <v>50</v>
      </c>
      <c r="C27" s="321" t="str">
        <f t="shared" si="5"/>
        <v>5064</v>
      </c>
      <c r="D27" s="333" t="s">
        <v>386</v>
      </c>
      <c r="E27" s="334" t="s">
        <v>1654</v>
      </c>
      <c r="F27" s="324">
        <v>0</v>
      </c>
      <c r="G27" s="324">
        <v>0</v>
      </c>
      <c r="H27" s="324">
        <f>SUM(H11+H15)*0.01</f>
        <v>0</v>
      </c>
      <c r="I27" s="324">
        <v>0</v>
      </c>
      <c r="J27" s="324"/>
      <c r="K27" s="324">
        <f t="shared" si="9"/>
        <v>0</v>
      </c>
      <c r="L27" s="335"/>
    </row>
    <row r="28" spans="1:12" x14ac:dyDescent="0.2">
      <c r="A28" s="315" t="str">
        <f t="shared" si="0"/>
        <v>Viljandi Päevakeskus</v>
      </c>
      <c r="B28" s="321" t="str">
        <f t="shared" si="4"/>
        <v>50</v>
      </c>
      <c r="C28" s="321" t="str">
        <f t="shared" si="5"/>
        <v>5064</v>
      </c>
      <c r="D28" s="333" t="s">
        <v>388</v>
      </c>
      <c r="E28" s="334" t="s">
        <v>389</v>
      </c>
      <c r="F28" s="324">
        <v>2432.46</v>
      </c>
      <c r="G28" s="324">
        <v>2090.67</v>
      </c>
      <c r="H28" s="324">
        <f>SUM(H12+H13+H14+H17)*0.01</f>
        <v>1455.3600000000001</v>
      </c>
      <c r="I28" s="324">
        <f>SUM(I12+I13+I14+I17)*0.01</f>
        <v>1455.3600000000001</v>
      </c>
      <c r="J28" s="324">
        <f t="shared" ref="J28" si="15">SUM(J10+J17)*0.01</f>
        <v>0</v>
      </c>
      <c r="K28" s="324">
        <f t="shared" si="9"/>
        <v>1455.3600000000001</v>
      </c>
      <c r="L28" s="335"/>
    </row>
    <row r="29" spans="1:12" x14ac:dyDescent="0.2">
      <c r="A29" s="315"/>
      <c r="B29" s="321"/>
      <c r="C29" s="321"/>
      <c r="D29" s="333" t="s">
        <v>1624</v>
      </c>
      <c r="E29" s="334" t="s">
        <v>1655</v>
      </c>
      <c r="F29" s="324">
        <v>0</v>
      </c>
      <c r="G29" s="324">
        <v>0</v>
      </c>
      <c r="H29" s="324">
        <f>SUM(H16*0.01)</f>
        <v>0</v>
      </c>
      <c r="I29" s="324">
        <v>0</v>
      </c>
      <c r="J29" s="324"/>
      <c r="K29" s="324">
        <f t="shared" si="9"/>
        <v>0</v>
      </c>
      <c r="L29" s="335"/>
    </row>
    <row r="30" spans="1:12" s="301" customFormat="1" ht="13.5" x14ac:dyDescent="0.25">
      <c r="A30" s="315" t="str">
        <f t="shared" si="0"/>
        <v>Viljandi Päevakeskus</v>
      </c>
      <c r="B30" s="321"/>
      <c r="C30" s="321"/>
      <c r="D30" s="326" t="s">
        <v>186</v>
      </c>
      <c r="E30" s="327" t="s">
        <v>185</v>
      </c>
      <c r="F30" s="319">
        <f>F31+F41+F44+F48+F59+F65+F72+F79+F86+F87+F88+F92+F93+F99+F100+F103+F104</f>
        <v>104154.84000000001</v>
      </c>
      <c r="G30" s="319">
        <v>112103.76</v>
      </c>
      <c r="H30" s="319">
        <f t="shared" ref="H30:J30" si="16">H31+H41+H44+H48+H59+H65+H72+H79+H86+H87+H88+H92+H93+H99+H101+H103+H104</f>
        <v>153808.38</v>
      </c>
      <c r="I30" s="319">
        <f t="shared" si="16"/>
        <v>144980.35150000002</v>
      </c>
      <c r="J30" s="319">
        <f t="shared" si="16"/>
        <v>0</v>
      </c>
      <c r="K30" s="319">
        <f t="shared" si="9"/>
        <v>144980.35150000002</v>
      </c>
      <c r="L30" s="328"/>
    </row>
    <row r="31" spans="1:12" ht="13.5" x14ac:dyDescent="0.25">
      <c r="A31" s="315" t="str">
        <f t="shared" si="0"/>
        <v>Viljandi Päevakeskus</v>
      </c>
      <c r="B31" s="321"/>
      <c r="C31" s="321"/>
      <c r="D31" s="329" t="s">
        <v>853</v>
      </c>
      <c r="E31" s="330" t="s">
        <v>391</v>
      </c>
      <c r="F31" s="337">
        <f t="shared" ref="F31:J31" si="17">SUM(F32:F40)</f>
        <v>5560.6399999999994</v>
      </c>
      <c r="G31" s="337">
        <f t="shared" si="17"/>
        <v>4125.34</v>
      </c>
      <c r="H31" s="337">
        <f t="shared" si="17"/>
        <v>6951</v>
      </c>
      <c r="I31" s="337">
        <f t="shared" si="17"/>
        <v>6985.7549999999992</v>
      </c>
      <c r="J31" s="337">
        <f t="shared" si="17"/>
        <v>0</v>
      </c>
      <c r="K31" s="319">
        <f t="shared" si="9"/>
        <v>6985.7549999999992</v>
      </c>
      <c r="L31" s="332"/>
    </row>
    <row r="32" spans="1:12" x14ac:dyDescent="0.2">
      <c r="A32" s="315" t="str">
        <f t="shared" si="0"/>
        <v>Viljandi Päevakeskus</v>
      </c>
      <c r="B32" s="321" t="str">
        <f t="shared" si="4"/>
        <v>55</v>
      </c>
      <c r="C32" s="321" t="str">
        <f t="shared" si="5"/>
        <v>5500</v>
      </c>
      <c r="D32" s="333" t="s">
        <v>392</v>
      </c>
      <c r="E32" s="334" t="s">
        <v>393</v>
      </c>
      <c r="F32" s="324">
        <v>609.24</v>
      </c>
      <c r="G32" s="324">
        <v>808.85</v>
      </c>
      <c r="H32" s="324">
        <v>875</v>
      </c>
      <c r="I32" s="324">
        <v>879.37499999999989</v>
      </c>
      <c r="J32" s="324"/>
      <c r="K32" s="324">
        <f t="shared" si="9"/>
        <v>879.37499999999989</v>
      </c>
      <c r="L32" s="335"/>
    </row>
    <row r="33" spans="1:12" x14ac:dyDescent="0.2">
      <c r="A33" s="315" t="str">
        <f t="shared" si="0"/>
        <v>Viljandi Päevakeskus</v>
      </c>
      <c r="B33" s="321" t="str">
        <f t="shared" si="4"/>
        <v>55</v>
      </c>
      <c r="C33" s="321" t="str">
        <f t="shared" si="5"/>
        <v>5500</v>
      </c>
      <c r="D33" s="333" t="s">
        <v>394</v>
      </c>
      <c r="E33" s="334" t="s">
        <v>395</v>
      </c>
      <c r="F33" s="324">
        <v>572.65</v>
      </c>
      <c r="G33" s="324">
        <v>47.2</v>
      </c>
      <c r="H33" s="324">
        <v>448</v>
      </c>
      <c r="I33" s="324">
        <v>450.23999999999995</v>
      </c>
      <c r="J33" s="324"/>
      <c r="K33" s="324">
        <f t="shared" si="9"/>
        <v>450.23999999999995</v>
      </c>
      <c r="L33" s="335"/>
    </row>
    <row r="34" spans="1:12" x14ac:dyDescent="0.2">
      <c r="A34" s="315" t="str">
        <f t="shared" si="0"/>
        <v>Viljandi Päevakeskus</v>
      </c>
      <c r="B34" s="321" t="str">
        <f t="shared" si="4"/>
        <v>55</v>
      </c>
      <c r="C34" s="321" t="str">
        <f t="shared" si="5"/>
        <v>5500</v>
      </c>
      <c r="D34" s="333" t="s">
        <v>396</v>
      </c>
      <c r="E34" s="334" t="s">
        <v>397</v>
      </c>
      <c r="F34" s="324">
        <v>287.39</v>
      </c>
      <c r="G34" s="324">
        <v>130</v>
      </c>
      <c r="H34" s="324">
        <v>371</v>
      </c>
      <c r="I34" s="324">
        <v>372.85499999999996</v>
      </c>
      <c r="J34" s="324"/>
      <c r="K34" s="324">
        <f t="shared" si="9"/>
        <v>372.85499999999996</v>
      </c>
      <c r="L34" s="335"/>
    </row>
    <row r="35" spans="1:12" x14ac:dyDescent="0.2">
      <c r="A35" s="315" t="str">
        <f t="shared" si="0"/>
        <v>Viljandi Päevakeskus</v>
      </c>
      <c r="B35" s="321" t="str">
        <f t="shared" si="4"/>
        <v>55</v>
      </c>
      <c r="C35" s="321" t="str">
        <f t="shared" si="5"/>
        <v>5500</v>
      </c>
      <c r="D35" s="333" t="s">
        <v>398</v>
      </c>
      <c r="E35" s="334" t="s">
        <v>399</v>
      </c>
      <c r="F35" s="324">
        <v>1131.93</v>
      </c>
      <c r="G35" s="324">
        <v>753.13</v>
      </c>
      <c r="H35" s="324">
        <v>1150</v>
      </c>
      <c r="I35" s="324">
        <v>1155.7499999999998</v>
      </c>
      <c r="J35" s="324"/>
      <c r="K35" s="324">
        <f t="shared" si="9"/>
        <v>1155.7499999999998</v>
      </c>
      <c r="L35" s="335"/>
    </row>
    <row r="36" spans="1:12" x14ac:dyDescent="0.2">
      <c r="A36" s="315" t="str">
        <f t="shared" si="0"/>
        <v>Viljandi Päevakeskus</v>
      </c>
      <c r="B36" s="321" t="str">
        <f t="shared" si="4"/>
        <v>55</v>
      </c>
      <c r="C36" s="321" t="str">
        <f t="shared" si="5"/>
        <v>5500</v>
      </c>
      <c r="D36" s="333" t="s">
        <v>400</v>
      </c>
      <c r="E36" s="334" t="s">
        <v>401</v>
      </c>
      <c r="F36" s="324">
        <v>0</v>
      </c>
      <c r="G36" s="324">
        <v>0</v>
      </c>
      <c r="H36" s="324">
        <v>64</v>
      </c>
      <c r="I36" s="324">
        <v>64.319999999999993</v>
      </c>
      <c r="J36" s="324"/>
      <c r="K36" s="324">
        <f t="shared" si="9"/>
        <v>64.319999999999993</v>
      </c>
      <c r="L36" s="335"/>
    </row>
    <row r="37" spans="1:12" x14ac:dyDescent="0.2">
      <c r="A37" s="315" t="str">
        <f t="shared" si="0"/>
        <v>Viljandi Päevakeskus</v>
      </c>
      <c r="B37" s="321" t="str">
        <f t="shared" si="4"/>
        <v>55</v>
      </c>
      <c r="C37" s="321" t="str">
        <f t="shared" si="5"/>
        <v>5500</v>
      </c>
      <c r="D37" s="333" t="s">
        <v>402</v>
      </c>
      <c r="E37" s="334" t="s">
        <v>403</v>
      </c>
      <c r="F37" s="324">
        <v>0</v>
      </c>
      <c r="G37" s="324">
        <v>0</v>
      </c>
      <c r="H37" s="324">
        <v>0</v>
      </c>
      <c r="I37" s="324">
        <v>0</v>
      </c>
      <c r="J37" s="324"/>
      <c r="K37" s="324">
        <f t="shared" si="9"/>
        <v>0</v>
      </c>
      <c r="L37" s="335"/>
    </row>
    <row r="38" spans="1:12" x14ac:dyDescent="0.2">
      <c r="A38" s="315" t="str">
        <f t="shared" si="0"/>
        <v>Viljandi Päevakeskus</v>
      </c>
      <c r="B38" s="321" t="str">
        <f t="shared" si="4"/>
        <v>55</v>
      </c>
      <c r="C38" s="321" t="str">
        <f t="shared" si="5"/>
        <v>5500</v>
      </c>
      <c r="D38" s="333" t="s">
        <v>404</v>
      </c>
      <c r="E38" s="334" t="s">
        <v>405</v>
      </c>
      <c r="F38" s="324">
        <v>0</v>
      </c>
      <c r="G38" s="324">
        <v>0</v>
      </c>
      <c r="H38" s="324">
        <v>0</v>
      </c>
      <c r="I38" s="324">
        <v>0</v>
      </c>
      <c r="J38" s="324"/>
      <c r="K38" s="324">
        <f t="shared" si="9"/>
        <v>0</v>
      </c>
      <c r="L38" s="335"/>
    </row>
    <row r="39" spans="1:12" x14ac:dyDescent="0.2">
      <c r="A39" s="315" t="str">
        <f t="shared" si="0"/>
        <v>Viljandi Päevakeskus</v>
      </c>
      <c r="B39" s="321" t="str">
        <f t="shared" si="4"/>
        <v>55</v>
      </c>
      <c r="C39" s="321" t="str">
        <f t="shared" si="5"/>
        <v>5500</v>
      </c>
      <c r="D39" s="333" t="s">
        <v>406</v>
      </c>
      <c r="E39" s="334" t="s">
        <v>846</v>
      </c>
      <c r="F39" s="324">
        <v>62.610000000000007</v>
      </c>
      <c r="G39" s="324">
        <v>0</v>
      </c>
      <c r="H39" s="324">
        <v>64</v>
      </c>
      <c r="I39" s="324">
        <v>64.319999999999993</v>
      </c>
      <c r="J39" s="324"/>
      <c r="K39" s="324">
        <f t="shared" si="9"/>
        <v>64.319999999999993</v>
      </c>
      <c r="L39" s="335"/>
    </row>
    <row r="40" spans="1:12" x14ac:dyDescent="0.2">
      <c r="A40" s="315" t="str">
        <f t="shared" si="0"/>
        <v>Viljandi Päevakeskus</v>
      </c>
      <c r="B40" s="321" t="str">
        <f t="shared" si="4"/>
        <v>55</v>
      </c>
      <c r="C40" s="321" t="str">
        <f t="shared" si="5"/>
        <v>5500</v>
      </c>
      <c r="D40" s="333" t="s">
        <v>408</v>
      </c>
      <c r="E40" s="334" t="s">
        <v>409</v>
      </c>
      <c r="F40" s="324">
        <v>2896.8199999999997</v>
      </c>
      <c r="G40" s="324">
        <v>2386.16</v>
      </c>
      <c r="H40" s="324">
        <v>3979</v>
      </c>
      <c r="I40" s="324">
        <v>3998.8949999999995</v>
      </c>
      <c r="J40" s="324"/>
      <c r="K40" s="324">
        <f t="shared" si="9"/>
        <v>3998.8949999999995</v>
      </c>
      <c r="L40" s="335"/>
    </row>
    <row r="41" spans="1:12" x14ac:dyDescent="0.2">
      <c r="A41" s="315" t="str">
        <f t="shared" si="0"/>
        <v>Viljandi Päevakeskus</v>
      </c>
      <c r="B41" s="321"/>
      <c r="C41" s="321"/>
      <c r="D41" s="329" t="s">
        <v>854</v>
      </c>
      <c r="E41" s="330" t="s">
        <v>411</v>
      </c>
      <c r="F41" s="337">
        <f t="shared" ref="F41:J41" si="18">SUM(F42:F43)</f>
        <v>0</v>
      </c>
      <c r="G41" s="337">
        <v>64</v>
      </c>
      <c r="H41" s="337">
        <f>SUM(H42:H43)</f>
        <v>64</v>
      </c>
      <c r="I41" s="337">
        <f>SUM(I42:I43)</f>
        <v>64.319999999999993</v>
      </c>
      <c r="J41" s="337">
        <f t="shared" si="18"/>
        <v>0</v>
      </c>
      <c r="K41" s="337">
        <f t="shared" si="9"/>
        <v>64.319999999999993</v>
      </c>
      <c r="L41" s="332"/>
    </row>
    <row r="42" spans="1:12" x14ac:dyDescent="0.2">
      <c r="A42" s="315" t="str">
        <f t="shared" si="0"/>
        <v>Viljandi Päevakeskus</v>
      </c>
      <c r="B42" s="321" t="str">
        <f t="shared" si="4"/>
        <v>55</v>
      </c>
      <c r="C42" s="321" t="str">
        <f t="shared" si="5"/>
        <v>5503</v>
      </c>
      <c r="D42" s="333" t="s">
        <v>412</v>
      </c>
      <c r="E42" s="334" t="s">
        <v>413</v>
      </c>
      <c r="F42" s="324">
        <v>0</v>
      </c>
      <c r="G42" s="324">
        <v>0</v>
      </c>
      <c r="H42" s="324">
        <v>64</v>
      </c>
      <c r="I42" s="324">
        <v>64.319999999999993</v>
      </c>
      <c r="J42" s="324"/>
      <c r="K42" s="324">
        <f t="shared" si="9"/>
        <v>64.319999999999993</v>
      </c>
      <c r="L42" s="335"/>
    </row>
    <row r="43" spans="1:12" x14ac:dyDescent="0.2">
      <c r="A43" s="315" t="str">
        <f t="shared" si="0"/>
        <v>Viljandi Päevakeskus</v>
      </c>
      <c r="B43" s="321" t="str">
        <f t="shared" si="4"/>
        <v>55</v>
      </c>
      <c r="C43" s="321" t="str">
        <f t="shared" si="5"/>
        <v>5503</v>
      </c>
      <c r="D43" s="333" t="s">
        <v>414</v>
      </c>
      <c r="E43" s="334" t="s">
        <v>415</v>
      </c>
      <c r="F43" s="324">
        <v>0</v>
      </c>
      <c r="G43" s="324">
        <v>64</v>
      </c>
      <c r="H43" s="324">
        <v>0</v>
      </c>
      <c r="I43" s="324">
        <v>0</v>
      </c>
      <c r="J43" s="324"/>
      <c r="K43" s="324">
        <f t="shared" si="9"/>
        <v>0</v>
      </c>
      <c r="L43" s="335"/>
    </row>
    <row r="44" spans="1:12" x14ac:dyDescent="0.2">
      <c r="A44" s="315" t="str">
        <f t="shared" si="0"/>
        <v>Viljandi Päevakeskus</v>
      </c>
      <c r="B44" s="321"/>
      <c r="C44" s="321"/>
      <c r="D44" s="329" t="s">
        <v>855</v>
      </c>
      <c r="E44" s="330" t="s">
        <v>417</v>
      </c>
      <c r="F44" s="337">
        <f t="shared" ref="F44:J44" si="19">SUM(F45:F47)</f>
        <v>177.8</v>
      </c>
      <c r="G44" s="337">
        <f t="shared" si="19"/>
        <v>262.8</v>
      </c>
      <c r="H44" s="337">
        <f t="shared" si="19"/>
        <v>992</v>
      </c>
      <c r="I44" s="337">
        <f t="shared" si="19"/>
        <v>996.95999999999981</v>
      </c>
      <c r="J44" s="337">
        <f t="shared" si="19"/>
        <v>0</v>
      </c>
      <c r="K44" s="337">
        <f t="shared" si="9"/>
        <v>996.95999999999981</v>
      </c>
      <c r="L44" s="332"/>
    </row>
    <row r="45" spans="1:12" x14ac:dyDescent="0.2">
      <c r="A45" s="315" t="str">
        <f t="shared" si="0"/>
        <v>Viljandi Päevakeskus</v>
      </c>
      <c r="B45" s="321" t="str">
        <f t="shared" si="4"/>
        <v>55</v>
      </c>
      <c r="C45" s="321" t="str">
        <f t="shared" si="5"/>
        <v>5504</v>
      </c>
      <c r="D45" s="333" t="s">
        <v>418</v>
      </c>
      <c r="E45" s="334" t="s">
        <v>419</v>
      </c>
      <c r="F45" s="324">
        <v>177.8</v>
      </c>
      <c r="G45" s="324">
        <v>247.8</v>
      </c>
      <c r="H45" s="324">
        <v>928</v>
      </c>
      <c r="I45" s="324">
        <v>932.63999999999987</v>
      </c>
      <c r="J45" s="324"/>
      <c r="K45" s="324">
        <f t="shared" si="9"/>
        <v>932.63999999999987</v>
      </c>
      <c r="L45" s="335"/>
    </row>
    <row r="46" spans="1:12" x14ac:dyDescent="0.2">
      <c r="A46" s="315" t="str">
        <f t="shared" si="0"/>
        <v>Viljandi Päevakeskus</v>
      </c>
      <c r="B46" s="321" t="str">
        <f t="shared" si="4"/>
        <v>55</v>
      </c>
      <c r="C46" s="321" t="str">
        <f t="shared" si="5"/>
        <v>5504</v>
      </c>
      <c r="D46" s="333" t="s">
        <v>420</v>
      </c>
      <c r="E46" s="334" t="s">
        <v>421</v>
      </c>
      <c r="F46" s="324">
        <v>0</v>
      </c>
      <c r="G46" s="324">
        <v>0</v>
      </c>
      <c r="H46" s="324">
        <v>0</v>
      </c>
      <c r="I46" s="324">
        <v>0</v>
      </c>
      <c r="J46" s="324"/>
      <c r="K46" s="324">
        <f t="shared" si="9"/>
        <v>0</v>
      </c>
      <c r="L46" s="335"/>
    </row>
    <row r="47" spans="1:12" x14ac:dyDescent="0.2">
      <c r="A47" s="315" t="str">
        <f t="shared" si="0"/>
        <v>Viljandi Päevakeskus</v>
      </c>
      <c r="B47" s="321" t="str">
        <f t="shared" si="4"/>
        <v>55</v>
      </c>
      <c r="C47" s="321" t="str">
        <f t="shared" si="5"/>
        <v>5504</v>
      </c>
      <c r="D47" s="333" t="s">
        <v>422</v>
      </c>
      <c r="E47" s="334" t="s">
        <v>423</v>
      </c>
      <c r="F47" s="324">
        <v>0</v>
      </c>
      <c r="G47" s="324">
        <v>15</v>
      </c>
      <c r="H47" s="324">
        <v>64</v>
      </c>
      <c r="I47" s="324">
        <v>64.319999999999993</v>
      </c>
      <c r="J47" s="324"/>
      <c r="K47" s="324">
        <f t="shared" si="9"/>
        <v>64.319999999999993</v>
      </c>
      <c r="L47" s="335"/>
    </row>
    <row r="48" spans="1:12" x14ac:dyDescent="0.2">
      <c r="A48" s="315" t="str">
        <f t="shared" si="0"/>
        <v>Viljandi Päevakeskus</v>
      </c>
      <c r="B48" s="321"/>
      <c r="C48" s="321"/>
      <c r="D48" s="329" t="s">
        <v>856</v>
      </c>
      <c r="E48" s="330" t="s">
        <v>425</v>
      </c>
      <c r="F48" s="337">
        <f>SUM(F49:F58)</f>
        <v>44753.479999999996</v>
      </c>
      <c r="G48" s="337">
        <f t="shared" ref="G48:I48" si="20">SUM(G49:G58)</f>
        <v>45932.58</v>
      </c>
      <c r="H48" s="337">
        <f t="shared" si="20"/>
        <v>86436.94</v>
      </c>
      <c r="I48" s="337">
        <f t="shared" si="20"/>
        <v>80675.02429999999</v>
      </c>
      <c r="J48" s="337">
        <f>SUM(J50:J58)</f>
        <v>0</v>
      </c>
      <c r="K48" s="337">
        <f t="shared" si="9"/>
        <v>80675.02429999999</v>
      </c>
      <c r="L48" s="332"/>
    </row>
    <row r="49" spans="1:12" x14ac:dyDescent="0.2">
      <c r="A49" s="315" t="str">
        <f t="shared" si="0"/>
        <v>Viljandi Päevakeskus</v>
      </c>
      <c r="B49" s="321" t="str">
        <f t="shared" si="4"/>
        <v>55</v>
      </c>
      <c r="C49" s="321" t="str">
        <f t="shared" si="5"/>
        <v>5511</v>
      </c>
      <c r="D49" s="338" t="s">
        <v>253</v>
      </c>
      <c r="E49" s="339" t="s">
        <v>254</v>
      </c>
      <c r="F49" s="324">
        <v>217.63</v>
      </c>
      <c r="G49" s="324">
        <v>0</v>
      </c>
      <c r="H49" s="324">
        <v>1500</v>
      </c>
      <c r="I49" s="324">
        <v>1507.4999999999998</v>
      </c>
      <c r="J49" s="324"/>
      <c r="K49" s="324">
        <f t="shared" si="9"/>
        <v>1507.4999999999998</v>
      </c>
      <c r="L49" s="340"/>
    </row>
    <row r="50" spans="1:12" x14ac:dyDescent="0.2">
      <c r="A50" s="315" t="str">
        <f t="shared" si="0"/>
        <v>Viljandi Päevakeskus</v>
      </c>
      <c r="B50" s="321" t="str">
        <f t="shared" si="4"/>
        <v>55</v>
      </c>
      <c r="C50" s="321" t="str">
        <f t="shared" si="5"/>
        <v>5511</v>
      </c>
      <c r="D50" s="333" t="s">
        <v>426</v>
      </c>
      <c r="E50" s="334" t="s">
        <v>427</v>
      </c>
      <c r="F50" s="324">
        <v>0</v>
      </c>
      <c r="G50" s="324">
        <v>0</v>
      </c>
      <c r="H50" s="324">
        <v>0</v>
      </c>
      <c r="I50" s="324">
        <v>0</v>
      </c>
      <c r="J50" s="324"/>
      <c r="K50" s="324">
        <f t="shared" si="9"/>
        <v>0</v>
      </c>
      <c r="L50" s="335"/>
    </row>
    <row r="51" spans="1:12" x14ac:dyDescent="0.2">
      <c r="A51" s="315" t="str">
        <f t="shared" si="0"/>
        <v>Viljandi Päevakeskus</v>
      </c>
      <c r="B51" s="321" t="str">
        <f t="shared" si="4"/>
        <v>55</v>
      </c>
      <c r="C51" s="321" t="str">
        <f t="shared" si="5"/>
        <v>5511</v>
      </c>
      <c r="D51" s="333" t="s">
        <v>428</v>
      </c>
      <c r="E51" s="334" t="s">
        <v>2</v>
      </c>
      <c r="F51" s="324">
        <v>20750.940000000002</v>
      </c>
      <c r="G51" s="324">
        <v>22758.12</v>
      </c>
      <c r="H51" s="324">
        <v>37988.199999999997</v>
      </c>
      <c r="I51" s="324">
        <v>31917.845999999998</v>
      </c>
      <c r="J51" s="324"/>
      <c r="K51" s="324">
        <f t="shared" si="9"/>
        <v>31917.845999999998</v>
      </c>
      <c r="L51" s="335"/>
    </row>
    <row r="52" spans="1:12" x14ac:dyDescent="0.2">
      <c r="A52" s="315" t="str">
        <f t="shared" si="0"/>
        <v>Viljandi Päevakeskus</v>
      </c>
      <c r="B52" s="321" t="str">
        <f t="shared" si="4"/>
        <v>55</v>
      </c>
      <c r="C52" s="321" t="str">
        <f t="shared" si="5"/>
        <v>5511</v>
      </c>
      <c r="D52" s="333" t="s">
        <v>3</v>
      </c>
      <c r="E52" s="334" t="s">
        <v>4</v>
      </c>
      <c r="F52" s="324">
        <v>3045.4300000000003</v>
      </c>
      <c r="G52" s="324">
        <v>3009.88</v>
      </c>
      <c r="H52" s="324">
        <v>3252.0800000000004</v>
      </c>
      <c r="I52" s="324">
        <v>3083.3399999999997</v>
      </c>
      <c r="J52" s="324"/>
      <c r="K52" s="324">
        <f t="shared" si="9"/>
        <v>3083.3399999999997</v>
      </c>
      <c r="L52" s="335"/>
    </row>
    <row r="53" spans="1:12" x14ac:dyDescent="0.2">
      <c r="A53" s="315" t="str">
        <f t="shared" si="0"/>
        <v>Viljandi Päevakeskus</v>
      </c>
      <c r="B53" s="321" t="str">
        <f t="shared" si="4"/>
        <v>55</v>
      </c>
      <c r="C53" s="321" t="str">
        <f t="shared" si="5"/>
        <v>5511</v>
      </c>
      <c r="D53" s="333" t="s">
        <v>5</v>
      </c>
      <c r="E53" s="334" t="s">
        <v>6</v>
      </c>
      <c r="F53" s="324">
        <v>4140.87</v>
      </c>
      <c r="G53" s="324">
        <v>5112.8599999999997</v>
      </c>
      <c r="H53" s="324">
        <v>4760.66</v>
      </c>
      <c r="I53" s="324">
        <v>4784.4632999999994</v>
      </c>
      <c r="J53" s="324"/>
      <c r="K53" s="324">
        <f t="shared" si="9"/>
        <v>4784.4632999999994</v>
      </c>
      <c r="L53" s="335"/>
    </row>
    <row r="54" spans="1:12" x14ac:dyDescent="0.2">
      <c r="A54" s="315" t="str">
        <f t="shared" si="0"/>
        <v>Viljandi Päevakeskus</v>
      </c>
      <c r="B54" s="321" t="str">
        <f t="shared" si="4"/>
        <v>55</v>
      </c>
      <c r="C54" s="321" t="str">
        <f t="shared" si="5"/>
        <v>5511</v>
      </c>
      <c r="D54" s="333" t="s">
        <v>7</v>
      </c>
      <c r="E54" s="334" t="s">
        <v>8</v>
      </c>
      <c r="F54" s="324">
        <v>304.88999999999993</v>
      </c>
      <c r="G54" s="324">
        <v>236.22</v>
      </c>
      <c r="H54" s="324">
        <v>352</v>
      </c>
      <c r="I54" s="324">
        <v>353.76</v>
      </c>
      <c r="J54" s="324"/>
      <c r="K54" s="324">
        <f t="shared" si="9"/>
        <v>353.76</v>
      </c>
      <c r="L54" s="335"/>
    </row>
    <row r="55" spans="1:12" x14ac:dyDescent="0.2">
      <c r="A55" s="315" t="str">
        <f t="shared" si="0"/>
        <v>Viljandi Päevakeskus</v>
      </c>
      <c r="B55" s="321" t="str">
        <f t="shared" si="4"/>
        <v>55</v>
      </c>
      <c r="C55" s="321" t="str">
        <f t="shared" si="5"/>
        <v>5511</v>
      </c>
      <c r="D55" s="333" t="s">
        <v>9</v>
      </c>
      <c r="E55" s="334" t="s">
        <v>10</v>
      </c>
      <c r="F55" s="324">
        <v>326.17</v>
      </c>
      <c r="G55" s="324">
        <v>231.91</v>
      </c>
      <c r="H55" s="324">
        <v>1000</v>
      </c>
      <c r="I55" s="324">
        <v>642.19499999999994</v>
      </c>
      <c r="J55" s="324"/>
      <c r="K55" s="324">
        <f t="shared" si="9"/>
        <v>642.19499999999994</v>
      </c>
      <c r="L55" s="335"/>
    </row>
    <row r="56" spans="1:12" x14ac:dyDescent="0.2">
      <c r="A56" s="315" t="str">
        <f t="shared" si="0"/>
        <v>Viljandi Päevakeskus</v>
      </c>
      <c r="B56" s="321" t="str">
        <f t="shared" si="4"/>
        <v>55</v>
      </c>
      <c r="C56" s="321" t="str">
        <f t="shared" si="5"/>
        <v>5511</v>
      </c>
      <c r="D56" s="333" t="s">
        <v>11</v>
      </c>
      <c r="E56" s="334" t="s">
        <v>12</v>
      </c>
      <c r="F56" s="324">
        <v>147.22999999999999</v>
      </c>
      <c r="G56" s="324">
        <v>216.06</v>
      </c>
      <c r="H56" s="324">
        <v>160</v>
      </c>
      <c r="I56" s="324">
        <v>160.79999999999998</v>
      </c>
      <c r="J56" s="324"/>
      <c r="K56" s="324">
        <f t="shared" si="9"/>
        <v>160.79999999999998</v>
      </c>
      <c r="L56" s="335"/>
    </row>
    <row r="57" spans="1:12" x14ac:dyDescent="0.2">
      <c r="A57" s="315" t="str">
        <f t="shared" si="0"/>
        <v>Viljandi Päevakeskus</v>
      </c>
      <c r="B57" s="321" t="str">
        <f t="shared" si="4"/>
        <v>55</v>
      </c>
      <c r="C57" s="321" t="str">
        <f t="shared" si="5"/>
        <v>5511</v>
      </c>
      <c r="D57" s="333" t="s">
        <v>13</v>
      </c>
      <c r="E57" s="334" t="s">
        <v>14</v>
      </c>
      <c r="F57" s="324">
        <v>15591.83</v>
      </c>
      <c r="G57" s="324">
        <v>14328.19</v>
      </c>
      <c r="H57" s="324">
        <v>37200</v>
      </c>
      <c r="I57" s="324">
        <v>38000</v>
      </c>
      <c r="J57" s="324"/>
      <c r="K57" s="324">
        <f t="shared" si="9"/>
        <v>38000</v>
      </c>
      <c r="L57" s="335"/>
    </row>
    <row r="58" spans="1:12" x14ac:dyDescent="0.2">
      <c r="A58" s="315" t="str">
        <f t="shared" si="0"/>
        <v>Viljandi Päevakeskus</v>
      </c>
      <c r="B58" s="321" t="str">
        <f t="shared" si="4"/>
        <v>55</v>
      </c>
      <c r="C58" s="321" t="str">
        <f t="shared" si="5"/>
        <v>5511</v>
      </c>
      <c r="D58" s="333" t="s">
        <v>15</v>
      </c>
      <c r="E58" s="334" t="s">
        <v>16</v>
      </c>
      <c r="F58" s="324">
        <v>228.49</v>
      </c>
      <c r="G58" s="324">
        <v>39.340000000000003</v>
      </c>
      <c r="H58" s="324">
        <v>224</v>
      </c>
      <c r="I58" s="324">
        <v>225.11999999999998</v>
      </c>
      <c r="J58" s="324"/>
      <c r="K58" s="324">
        <f t="shared" si="9"/>
        <v>225.11999999999998</v>
      </c>
      <c r="L58" s="335"/>
    </row>
    <row r="59" spans="1:12" x14ac:dyDescent="0.2">
      <c r="A59" s="315" t="str">
        <f t="shared" si="0"/>
        <v>Viljandi Päevakeskus</v>
      </c>
      <c r="B59" s="321"/>
      <c r="C59" s="321"/>
      <c r="D59" s="329" t="s">
        <v>857</v>
      </c>
      <c r="E59" s="330" t="s">
        <v>18</v>
      </c>
      <c r="F59" s="337">
        <f>SUM(F60:F64)</f>
        <v>0</v>
      </c>
      <c r="G59" s="337">
        <f t="shared" ref="G59:I59" si="21">SUM(G60:G64)</f>
        <v>0</v>
      </c>
      <c r="H59" s="337">
        <f t="shared" si="21"/>
        <v>0</v>
      </c>
      <c r="I59" s="337">
        <f t="shared" si="21"/>
        <v>0</v>
      </c>
      <c r="J59" s="337">
        <f t="shared" ref="J59" si="22">SUM(J61:J64)</f>
        <v>0</v>
      </c>
      <c r="K59" s="337">
        <f t="shared" si="9"/>
        <v>0</v>
      </c>
      <c r="L59" s="332"/>
    </row>
    <row r="60" spans="1:12" x14ac:dyDescent="0.2">
      <c r="A60" s="315"/>
      <c r="B60" s="321"/>
      <c r="C60" s="321"/>
      <c r="D60" s="333" t="s">
        <v>1629</v>
      </c>
      <c r="E60" s="334" t="s">
        <v>427</v>
      </c>
      <c r="F60" s="324">
        <v>0</v>
      </c>
      <c r="G60" s="324">
        <v>0</v>
      </c>
      <c r="H60" s="324">
        <v>0</v>
      </c>
      <c r="I60" s="324">
        <v>0</v>
      </c>
      <c r="J60" s="324"/>
      <c r="K60" s="324">
        <f t="shared" si="9"/>
        <v>0</v>
      </c>
      <c r="L60" s="335"/>
    </row>
    <row r="61" spans="1:12" x14ac:dyDescent="0.2">
      <c r="A61" s="315" t="str">
        <f t="shared" si="0"/>
        <v>Viljandi Päevakeskus</v>
      </c>
      <c r="B61" s="321" t="str">
        <f t="shared" si="4"/>
        <v>55</v>
      </c>
      <c r="C61" s="321" t="str">
        <f t="shared" si="5"/>
        <v>5512</v>
      </c>
      <c r="D61" s="333" t="s">
        <v>19</v>
      </c>
      <c r="E61" s="334" t="s">
        <v>6</v>
      </c>
      <c r="F61" s="324">
        <v>0</v>
      </c>
      <c r="G61" s="324">
        <v>0</v>
      </c>
      <c r="H61" s="324">
        <v>0</v>
      </c>
      <c r="I61" s="324">
        <v>0</v>
      </c>
      <c r="J61" s="324"/>
      <c r="K61" s="324">
        <f t="shared" si="9"/>
        <v>0</v>
      </c>
      <c r="L61" s="335"/>
    </row>
    <row r="62" spans="1:12" x14ac:dyDescent="0.2">
      <c r="A62" s="315" t="str">
        <f t="shared" si="0"/>
        <v>Viljandi Päevakeskus</v>
      </c>
      <c r="B62" s="321" t="str">
        <f t="shared" si="4"/>
        <v>55</v>
      </c>
      <c r="C62" s="321" t="str">
        <f t="shared" si="5"/>
        <v>5512</v>
      </c>
      <c r="D62" s="333" t="s">
        <v>20</v>
      </c>
      <c r="E62" s="334" t="s">
        <v>8</v>
      </c>
      <c r="F62" s="324">
        <v>0</v>
      </c>
      <c r="G62" s="324">
        <v>0</v>
      </c>
      <c r="H62" s="324">
        <v>0</v>
      </c>
      <c r="I62" s="324">
        <v>0</v>
      </c>
      <c r="J62" s="324"/>
      <c r="K62" s="324">
        <f t="shared" si="9"/>
        <v>0</v>
      </c>
      <c r="L62" s="335"/>
    </row>
    <row r="63" spans="1:12" x14ac:dyDescent="0.2">
      <c r="A63" s="315" t="str">
        <f t="shared" si="0"/>
        <v>Viljandi Päevakeskus</v>
      </c>
      <c r="B63" s="321" t="str">
        <f t="shared" si="4"/>
        <v>55</v>
      </c>
      <c r="C63" s="321" t="str">
        <f t="shared" si="5"/>
        <v>5512</v>
      </c>
      <c r="D63" s="333" t="s">
        <v>21</v>
      </c>
      <c r="E63" s="334" t="s">
        <v>10</v>
      </c>
      <c r="F63" s="324">
        <v>0</v>
      </c>
      <c r="G63" s="324">
        <v>0</v>
      </c>
      <c r="H63" s="324">
        <v>0</v>
      </c>
      <c r="I63" s="324">
        <v>0</v>
      </c>
      <c r="J63" s="324"/>
      <c r="K63" s="324">
        <f t="shared" si="9"/>
        <v>0</v>
      </c>
      <c r="L63" s="335"/>
    </row>
    <row r="64" spans="1:12" x14ac:dyDescent="0.2">
      <c r="A64" s="315" t="str">
        <f t="shared" si="0"/>
        <v>Viljandi Päevakeskus</v>
      </c>
      <c r="B64" s="321" t="str">
        <f t="shared" si="4"/>
        <v>55</v>
      </c>
      <c r="C64" s="321" t="str">
        <f t="shared" si="5"/>
        <v>5512</v>
      </c>
      <c r="D64" s="333" t="s">
        <v>22</v>
      </c>
      <c r="E64" s="334" t="s">
        <v>16</v>
      </c>
      <c r="F64" s="324">
        <v>0</v>
      </c>
      <c r="G64" s="324">
        <v>0</v>
      </c>
      <c r="H64" s="324">
        <v>0</v>
      </c>
      <c r="I64" s="324">
        <v>0</v>
      </c>
      <c r="J64" s="324"/>
      <c r="K64" s="324">
        <f t="shared" si="9"/>
        <v>0</v>
      </c>
      <c r="L64" s="335"/>
    </row>
    <row r="65" spans="1:12" x14ac:dyDescent="0.2">
      <c r="A65" s="315" t="str">
        <f t="shared" si="0"/>
        <v>Viljandi Päevakeskus</v>
      </c>
      <c r="B65" s="321"/>
      <c r="C65" s="321"/>
      <c r="D65" s="329" t="s">
        <v>858</v>
      </c>
      <c r="E65" s="330" t="s">
        <v>24</v>
      </c>
      <c r="F65" s="337">
        <f t="shared" ref="F65:J65" si="23">SUM(F66:F71)</f>
        <v>9837.3000000000011</v>
      </c>
      <c r="G65" s="337">
        <f t="shared" si="23"/>
        <v>13369.74</v>
      </c>
      <c r="H65" s="337">
        <f t="shared" si="23"/>
        <v>20361</v>
      </c>
      <c r="I65" s="337">
        <f t="shared" si="23"/>
        <v>17230.724999999999</v>
      </c>
      <c r="J65" s="337">
        <f t="shared" si="23"/>
        <v>0</v>
      </c>
      <c r="K65" s="337">
        <f t="shared" si="9"/>
        <v>17230.724999999999</v>
      </c>
      <c r="L65" s="332"/>
    </row>
    <row r="66" spans="1:12" x14ac:dyDescent="0.2">
      <c r="A66" s="315" t="str">
        <f t="shared" si="0"/>
        <v>Viljandi Päevakeskus</v>
      </c>
      <c r="B66" s="321" t="str">
        <f t="shared" si="4"/>
        <v>55</v>
      </c>
      <c r="C66" s="321" t="str">
        <f t="shared" si="5"/>
        <v>5513</v>
      </c>
      <c r="D66" s="333" t="s">
        <v>25</v>
      </c>
      <c r="E66" s="334" t="s">
        <v>26</v>
      </c>
      <c r="F66" s="324">
        <v>5019.34</v>
      </c>
      <c r="G66" s="324">
        <v>5213.18</v>
      </c>
      <c r="H66" s="324">
        <v>6180.4</v>
      </c>
      <c r="I66" s="324">
        <v>6397.2269999999999</v>
      </c>
      <c r="J66" s="324"/>
      <c r="K66" s="324">
        <f t="shared" si="9"/>
        <v>6397.2269999999999</v>
      </c>
      <c r="L66" s="335"/>
    </row>
    <row r="67" spans="1:12" x14ac:dyDescent="0.2">
      <c r="A67" s="315" t="str">
        <f t="shared" si="0"/>
        <v>Viljandi Päevakeskus</v>
      </c>
      <c r="B67" s="321" t="str">
        <f t="shared" si="4"/>
        <v>55</v>
      </c>
      <c r="C67" s="321" t="str">
        <f t="shared" si="5"/>
        <v>5513</v>
      </c>
      <c r="D67" s="333" t="s">
        <v>27</v>
      </c>
      <c r="E67" s="334" t="s">
        <v>28</v>
      </c>
      <c r="F67" s="324">
        <v>1864.3</v>
      </c>
      <c r="G67" s="324">
        <v>3915.41</v>
      </c>
      <c r="H67" s="324">
        <v>4000.0600000000004</v>
      </c>
      <c r="I67" s="324">
        <v>4453.2152999999998</v>
      </c>
      <c r="J67" s="324"/>
      <c r="K67" s="324">
        <f t="shared" si="9"/>
        <v>4453.2152999999998</v>
      </c>
      <c r="L67" s="335"/>
    </row>
    <row r="68" spans="1:12" x14ac:dyDescent="0.2">
      <c r="A68" s="315" t="str">
        <f t="shared" si="0"/>
        <v>Viljandi Päevakeskus</v>
      </c>
      <c r="B68" s="321" t="str">
        <f t="shared" si="4"/>
        <v>55</v>
      </c>
      <c r="C68" s="321" t="str">
        <f t="shared" si="5"/>
        <v>5513</v>
      </c>
      <c r="D68" s="333" t="s">
        <v>29</v>
      </c>
      <c r="E68" s="334" t="s">
        <v>12</v>
      </c>
      <c r="F68" s="324">
        <v>426.34000000000003</v>
      </c>
      <c r="G68" s="324">
        <v>1241.96</v>
      </c>
      <c r="H68" s="324">
        <v>2039.4</v>
      </c>
      <c r="I68" s="324">
        <v>2049.5969999999998</v>
      </c>
      <c r="J68" s="324"/>
      <c r="K68" s="324">
        <f t="shared" si="9"/>
        <v>2049.5969999999998</v>
      </c>
      <c r="L68" s="335"/>
    </row>
    <row r="69" spans="1:12" x14ac:dyDescent="0.2">
      <c r="A69" s="315" t="str">
        <f t="shared" si="0"/>
        <v>Viljandi Päevakeskus</v>
      </c>
      <c r="B69" s="321" t="str">
        <f t="shared" si="4"/>
        <v>55</v>
      </c>
      <c r="C69" s="321" t="str">
        <f t="shared" si="5"/>
        <v>5513</v>
      </c>
      <c r="D69" s="333" t="s">
        <v>30</v>
      </c>
      <c r="E69" s="334" t="s">
        <v>14</v>
      </c>
      <c r="F69" s="324">
        <v>1759.3200000000002</v>
      </c>
      <c r="G69" s="324">
        <v>2743.19</v>
      </c>
      <c r="H69" s="324">
        <v>7541.1399999999994</v>
      </c>
      <c r="I69" s="324">
        <v>3558.8456999999994</v>
      </c>
      <c r="J69" s="324"/>
      <c r="K69" s="324">
        <f t="shared" si="9"/>
        <v>3558.8456999999994</v>
      </c>
      <c r="L69" s="335"/>
    </row>
    <row r="70" spans="1:12" x14ac:dyDescent="0.2">
      <c r="A70" s="315" t="str">
        <f t="shared" si="0"/>
        <v>Viljandi Päevakeskus</v>
      </c>
      <c r="B70" s="321" t="str">
        <f t="shared" si="4"/>
        <v>55</v>
      </c>
      <c r="C70" s="321" t="str">
        <f t="shared" si="5"/>
        <v>5513</v>
      </c>
      <c r="D70" s="333" t="s">
        <v>31</v>
      </c>
      <c r="E70" s="334" t="s">
        <v>799</v>
      </c>
      <c r="F70" s="324">
        <v>768</v>
      </c>
      <c r="G70" s="324">
        <v>256</v>
      </c>
      <c r="H70" s="324">
        <v>600</v>
      </c>
      <c r="I70" s="324">
        <v>771.83999999999992</v>
      </c>
      <c r="J70" s="324"/>
      <c r="K70" s="324">
        <f t="shared" si="9"/>
        <v>771.83999999999992</v>
      </c>
      <c r="L70" s="335"/>
    </row>
    <row r="71" spans="1:12" x14ac:dyDescent="0.2">
      <c r="A71" s="315" t="str">
        <f t="shared" si="0"/>
        <v>Viljandi Päevakeskus</v>
      </c>
      <c r="B71" s="321" t="str">
        <f t="shared" si="4"/>
        <v>55</v>
      </c>
      <c r="C71" s="321" t="str">
        <f t="shared" si="5"/>
        <v>5513</v>
      </c>
      <c r="D71" s="333" t="s">
        <v>33</v>
      </c>
      <c r="E71" s="334" t="s">
        <v>34</v>
      </c>
      <c r="F71" s="324">
        <v>0</v>
      </c>
      <c r="G71" s="324">
        <v>0</v>
      </c>
      <c r="H71" s="324">
        <v>0</v>
      </c>
      <c r="I71" s="324">
        <v>0</v>
      </c>
      <c r="J71" s="324"/>
      <c r="K71" s="324">
        <f t="shared" si="9"/>
        <v>0</v>
      </c>
      <c r="L71" s="335"/>
    </row>
    <row r="72" spans="1:12" x14ac:dyDescent="0.2">
      <c r="A72" s="315" t="str">
        <f t="shared" si="0"/>
        <v>Viljandi Päevakeskus</v>
      </c>
      <c r="B72" s="321"/>
      <c r="C72" s="321"/>
      <c r="D72" s="329" t="s">
        <v>859</v>
      </c>
      <c r="E72" s="330" t="s">
        <v>36</v>
      </c>
      <c r="F72" s="337">
        <f t="shared" ref="F72:J72" si="24">SUM(F73:F78)</f>
        <v>667.21</v>
      </c>
      <c r="G72" s="337">
        <f t="shared" si="24"/>
        <v>746</v>
      </c>
      <c r="H72" s="337">
        <f t="shared" si="24"/>
        <v>876</v>
      </c>
      <c r="I72" s="337">
        <f t="shared" si="24"/>
        <v>880.37999999999988</v>
      </c>
      <c r="J72" s="337">
        <f t="shared" si="24"/>
        <v>0</v>
      </c>
      <c r="K72" s="337">
        <f t="shared" si="9"/>
        <v>880.37999999999988</v>
      </c>
      <c r="L72" s="332"/>
    </row>
    <row r="73" spans="1:12" x14ac:dyDescent="0.2">
      <c r="A73" s="315" t="str">
        <f t="shared" si="0"/>
        <v>Viljandi Päevakeskus</v>
      </c>
      <c r="B73" s="321" t="str">
        <f t="shared" si="4"/>
        <v>55</v>
      </c>
      <c r="C73" s="321" t="str">
        <f t="shared" si="5"/>
        <v>5514</v>
      </c>
      <c r="D73" s="333" t="s">
        <v>37</v>
      </c>
      <c r="E73" s="334" t="s">
        <v>38</v>
      </c>
      <c r="F73" s="324">
        <v>0</v>
      </c>
      <c r="G73" s="324">
        <v>0</v>
      </c>
      <c r="H73" s="324">
        <v>0</v>
      </c>
      <c r="I73" s="324">
        <v>0</v>
      </c>
      <c r="J73" s="324"/>
      <c r="K73" s="324">
        <f t="shared" si="9"/>
        <v>0</v>
      </c>
      <c r="L73" s="335"/>
    </row>
    <row r="74" spans="1:12" x14ac:dyDescent="0.2">
      <c r="A74" s="315" t="str">
        <f t="shared" si="0"/>
        <v>Viljandi Päevakeskus</v>
      </c>
      <c r="B74" s="321" t="str">
        <f t="shared" si="4"/>
        <v>55</v>
      </c>
      <c r="C74" s="321" t="str">
        <f t="shared" si="5"/>
        <v>5514</v>
      </c>
      <c r="D74" s="333" t="s">
        <v>39</v>
      </c>
      <c r="E74" s="334" t="s">
        <v>40</v>
      </c>
      <c r="F74" s="324">
        <v>239.44</v>
      </c>
      <c r="G74" s="324">
        <v>46.5</v>
      </c>
      <c r="H74" s="324">
        <v>236</v>
      </c>
      <c r="I74" s="324">
        <v>237.17999999999998</v>
      </c>
      <c r="J74" s="324"/>
      <c r="K74" s="324">
        <f t="shared" si="9"/>
        <v>237.17999999999998</v>
      </c>
      <c r="L74" s="335"/>
    </row>
    <row r="75" spans="1:12" x14ac:dyDescent="0.2">
      <c r="A75" s="315" t="str">
        <f t="shared" si="0"/>
        <v>Viljandi Päevakeskus</v>
      </c>
      <c r="B75" s="321" t="str">
        <f t="shared" si="4"/>
        <v>55</v>
      </c>
      <c r="C75" s="321" t="str">
        <f t="shared" si="5"/>
        <v>5514</v>
      </c>
      <c r="D75" s="333" t="s">
        <v>41</v>
      </c>
      <c r="E75" s="334" t="s">
        <v>42</v>
      </c>
      <c r="F75" s="324">
        <v>0</v>
      </c>
      <c r="G75" s="324">
        <v>0</v>
      </c>
      <c r="H75" s="324">
        <v>0</v>
      </c>
      <c r="I75" s="324">
        <v>0</v>
      </c>
      <c r="J75" s="324"/>
      <c r="K75" s="324">
        <f t="shared" si="9"/>
        <v>0</v>
      </c>
      <c r="L75" s="335"/>
    </row>
    <row r="76" spans="1:12" s="303" customFormat="1" x14ac:dyDescent="0.2">
      <c r="A76" s="315" t="str">
        <f t="shared" ref="A76:A152" si="25">+$E$1</f>
        <v>Viljandi Päevakeskus</v>
      </c>
      <c r="B76" s="321" t="str">
        <f t="shared" si="4"/>
        <v>55</v>
      </c>
      <c r="C76" s="321" t="str">
        <f t="shared" si="5"/>
        <v>5514</v>
      </c>
      <c r="D76" s="341" t="s">
        <v>43</v>
      </c>
      <c r="E76" s="342" t="s">
        <v>44</v>
      </c>
      <c r="F76" s="324">
        <v>427.77</v>
      </c>
      <c r="G76" s="324">
        <v>484.1</v>
      </c>
      <c r="H76" s="324">
        <v>460</v>
      </c>
      <c r="I76" s="324">
        <v>462.29999999999995</v>
      </c>
      <c r="J76" s="324"/>
      <c r="K76" s="324">
        <f t="shared" si="9"/>
        <v>462.29999999999995</v>
      </c>
      <c r="L76" s="343"/>
    </row>
    <row r="77" spans="1:12" x14ac:dyDescent="0.2">
      <c r="A77" s="315" t="str">
        <f t="shared" si="25"/>
        <v>Viljandi Päevakeskus</v>
      </c>
      <c r="B77" s="321" t="str">
        <f t="shared" ref="B77:B150" si="26">LEFT(D77,2)</f>
        <v>55</v>
      </c>
      <c r="C77" s="321" t="str">
        <f t="shared" ref="C77:C150" si="27">LEFT(D77,4)</f>
        <v>5514</v>
      </c>
      <c r="D77" s="333" t="s">
        <v>45</v>
      </c>
      <c r="E77" s="334" t="s">
        <v>46</v>
      </c>
      <c r="F77" s="324">
        <v>0</v>
      </c>
      <c r="G77" s="324">
        <v>0</v>
      </c>
      <c r="H77" s="324">
        <v>0</v>
      </c>
      <c r="I77" s="324">
        <v>0</v>
      </c>
      <c r="J77" s="324"/>
      <c r="K77" s="324">
        <f t="shared" ref="K77:K113" si="28">SUM(I77:J77)</f>
        <v>0</v>
      </c>
      <c r="L77" s="335"/>
    </row>
    <row r="78" spans="1:12" x14ac:dyDescent="0.2">
      <c r="A78" s="315" t="str">
        <f t="shared" si="25"/>
        <v>Viljandi Päevakeskus</v>
      </c>
      <c r="B78" s="321" t="str">
        <f t="shared" si="26"/>
        <v>55</v>
      </c>
      <c r="C78" s="321" t="str">
        <f t="shared" si="27"/>
        <v>5514</v>
      </c>
      <c r="D78" s="333" t="s">
        <v>47</v>
      </c>
      <c r="E78" s="334" t="s">
        <v>48</v>
      </c>
      <c r="F78" s="324">
        <v>0</v>
      </c>
      <c r="G78" s="324">
        <v>215.4</v>
      </c>
      <c r="H78" s="324">
        <v>180</v>
      </c>
      <c r="I78" s="324">
        <v>180.89999999999998</v>
      </c>
      <c r="J78" s="324"/>
      <c r="K78" s="324">
        <f t="shared" si="28"/>
        <v>180.89999999999998</v>
      </c>
      <c r="L78" s="335"/>
    </row>
    <row r="79" spans="1:12" x14ac:dyDescent="0.2">
      <c r="A79" s="315" t="str">
        <f t="shared" si="25"/>
        <v>Viljandi Päevakeskus</v>
      </c>
      <c r="B79" s="321"/>
      <c r="C79" s="321"/>
      <c r="D79" s="329" t="s">
        <v>860</v>
      </c>
      <c r="E79" s="330" t="s">
        <v>50</v>
      </c>
      <c r="F79" s="337">
        <f t="shared" ref="F79:J79" si="29">SUM(F80:F85)</f>
        <v>11265.830000000002</v>
      </c>
      <c r="G79" s="337">
        <v>12466.52</v>
      </c>
      <c r="H79" s="337">
        <f>SUM(H80:H85)</f>
        <v>2842</v>
      </c>
      <c r="I79" s="337">
        <f>SUM(I80:I85)</f>
        <v>2856.21</v>
      </c>
      <c r="J79" s="337">
        <f t="shared" si="29"/>
        <v>0</v>
      </c>
      <c r="K79" s="337">
        <f t="shared" si="28"/>
        <v>2856.21</v>
      </c>
      <c r="L79" s="332"/>
    </row>
    <row r="80" spans="1:12" x14ac:dyDescent="0.2">
      <c r="A80" s="315" t="str">
        <f t="shared" si="25"/>
        <v>Viljandi Päevakeskus</v>
      </c>
      <c r="B80" s="321" t="str">
        <f t="shared" si="26"/>
        <v>55</v>
      </c>
      <c r="C80" s="321" t="str">
        <f t="shared" si="27"/>
        <v>5515</v>
      </c>
      <c r="D80" s="333" t="s">
        <v>51</v>
      </c>
      <c r="E80" s="334" t="s">
        <v>52</v>
      </c>
      <c r="F80" s="324">
        <v>8.4499999999999993</v>
      </c>
      <c r="G80" s="324">
        <v>0</v>
      </c>
      <c r="H80" s="324">
        <v>0</v>
      </c>
      <c r="I80" s="324">
        <v>0</v>
      </c>
      <c r="J80" s="324"/>
      <c r="K80" s="324">
        <f t="shared" si="28"/>
        <v>0</v>
      </c>
      <c r="L80" s="335"/>
    </row>
    <row r="81" spans="1:12" x14ac:dyDescent="0.2">
      <c r="A81" s="315" t="str">
        <f t="shared" si="25"/>
        <v>Viljandi Päevakeskus</v>
      </c>
      <c r="B81" s="321" t="str">
        <f t="shared" si="26"/>
        <v>55</v>
      </c>
      <c r="C81" s="321" t="str">
        <f t="shared" si="27"/>
        <v>5515</v>
      </c>
      <c r="D81" s="333" t="s">
        <v>53</v>
      </c>
      <c r="E81" s="334" t="s">
        <v>54</v>
      </c>
      <c r="F81" s="324">
        <v>695.26</v>
      </c>
      <c r="G81" s="324">
        <v>610.78</v>
      </c>
      <c r="H81" s="324">
        <v>767</v>
      </c>
      <c r="I81" s="324">
        <v>770.83499999999992</v>
      </c>
      <c r="J81" s="324"/>
      <c r="K81" s="324">
        <f t="shared" si="28"/>
        <v>770.83499999999992</v>
      </c>
      <c r="L81" s="335"/>
    </row>
    <row r="82" spans="1:12" x14ac:dyDescent="0.2">
      <c r="A82" s="315" t="str">
        <f t="shared" si="25"/>
        <v>Viljandi Päevakeskus</v>
      </c>
      <c r="B82" s="321" t="str">
        <f t="shared" si="26"/>
        <v>55</v>
      </c>
      <c r="C82" s="321" t="str">
        <f t="shared" si="27"/>
        <v>5515</v>
      </c>
      <c r="D82" s="333" t="s">
        <v>70</v>
      </c>
      <c r="E82" s="334" t="s">
        <v>71</v>
      </c>
      <c r="F82" s="324">
        <v>624.91999999999996</v>
      </c>
      <c r="G82" s="324">
        <v>1918.54</v>
      </c>
      <c r="H82" s="324">
        <v>2075</v>
      </c>
      <c r="I82" s="324">
        <v>2085.375</v>
      </c>
      <c r="J82" s="324"/>
      <c r="K82" s="324">
        <f t="shared" si="28"/>
        <v>2085.375</v>
      </c>
      <c r="L82" s="335"/>
    </row>
    <row r="83" spans="1:12" x14ac:dyDescent="0.2">
      <c r="A83" s="315" t="str">
        <f t="shared" si="25"/>
        <v>Viljandi Päevakeskus</v>
      </c>
      <c r="B83" s="321" t="str">
        <f t="shared" si="26"/>
        <v>55</v>
      </c>
      <c r="C83" s="321" t="str">
        <f t="shared" si="27"/>
        <v>5515</v>
      </c>
      <c r="D83" s="333" t="s">
        <v>72</v>
      </c>
      <c r="E83" s="334" t="s">
        <v>73</v>
      </c>
      <c r="F83" s="324">
        <v>9937.2000000000025</v>
      </c>
      <c r="G83" s="324">
        <v>9937.2000000000007</v>
      </c>
      <c r="H83" s="324">
        <v>0</v>
      </c>
      <c r="I83" s="324">
        <v>0</v>
      </c>
      <c r="J83" s="324"/>
      <c r="K83" s="324">
        <f t="shared" si="28"/>
        <v>0</v>
      </c>
      <c r="L83" s="335"/>
    </row>
    <row r="84" spans="1:12" x14ac:dyDescent="0.2">
      <c r="A84" s="315" t="str">
        <f t="shared" si="25"/>
        <v>Viljandi Päevakeskus</v>
      </c>
      <c r="B84" s="321" t="str">
        <f t="shared" si="26"/>
        <v>55</v>
      </c>
      <c r="C84" s="321" t="str">
        <f t="shared" si="27"/>
        <v>5515</v>
      </c>
      <c r="D84" s="333" t="s">
        <v>74</v>
      </c>
      <c r="E84" s="334" t="s">
        <v>75</v>
      </c>
      <c r="F84" s="324">
        <v>0</v>
      </c>
      <c r="G84" s="324">
        <v>0</v>
      </c>
      <c r="H84" s="324">
        <v>0</v>
      </c>
      <c r="I84" s="324">
        <v>0</v>
      </c>
      <c r="J84" s="324"/>
      <c r="K84" s="324">
        <f t="shared" si="28"/>
        <v>0</v>
      </c>
      <c r="L84" s="335"/>
    </row>
    <row r="85" spans="1:12" x14ac:dyDescent="0.2">
      <c r="A85" s="315" t="str">
        <f t="shared" si="25"/>
        <v>Viljandi Päevakeskus</v>
      </c>
      <c r="B85" s="321" t="str">
        <f t="shared" si="26"/>
        <v>55</v>
      </c>
      <c r="C85" s="321" t="str">
        <f t="shared" si="27"/>
        <v>5515</v>
      </c>
      <c r="D85" s="333" t="s">
        <v>76</v>
      </c>
      <c r="E85" s="334" t="s">
        <v>77</v>
      </c>
      <c r="F85" s="324">
        <v>0</v>
      </c>
      <c r="G85" s="324">
        <v>0</v>
      </c>
      <c r="H85" s="324">
        <v>0</v>
      </c>
      <c r="I85" s="324">
        <v>0</v>
      </c>
      <c r="J85" s="324"/>
      <c r="K85" s="324">
        <f t="shared" si="28"/>
        <v>0</v>
      </c>
      <c r="L85" s="335"/>
    </row>
    <row r="86" spans="1:12" x14ac:dyDescent="0.2">
      <c r="A86" s="315" t="str">
        <f t="shared" si="25"/>
        <v>Viljandi Päevakeskus</v>
      </c>
      <c r="B86" s="321" t="str">
        <f t="shared" si="26"/>
        <v>55</v>
      </c>
      <c r="C86" s="321" t="str">
        <f t="shared" si="27"/>
        <v>5516</v>
      </c>
      <c r="D86" s="322" t="s">
        <v>78</v>
      </c>
      <c r="E86" s="344" t="s">
        <v>79</v>
      </c>
      <c r="F86" s="345">
        <v>0</v>
      </c>
      <c r="G86" s="324">
        <v>0</v>
      </c>
      <c r="H86" s="324">
        <v>0</v>
      </c>
      <c r="I86" s="324">
        <v>0</v>
      </c>
      <c r="J86" s="345"/>
      <c r="K86" s="324">
        <f t="shared" si="28"/>
        <v>0</v>
      </c>
      <c r="L86" s="325"/>
    </row>
    <row r="87" spans="1:12" x14ac:dyDescent="0.2">
      <c r="A87" s="315" t="str">
        <f t="shared" si="25"/>
        <v>Viljandi Päevakeskus</v>
      </c>
      <c r="B87" s="321" t="str">
        <f t="shared" si="26"/>
        <v>55</v>
      </c>
      <c r="C87" s="321" t="str">
        <f t="shared" si="27"/>
        <v>5521</v>
      </c>
      <c r="D87" s="322" t="s">
        <v>80</v>
      </c>
      <c r="E87" s="323" t="s">
        <v>81</v>
      </c>
      <c r="F87" s="345">
        <v>31168.26</v>
      </c>
      <c r="G87" s="324">
        <v>34482.839999999997</v>
      </c>
      <c r="H87" s="324">
        <v>34178</v>
      </c>
      <c r="I87" s="324">
        <v>34178</v>
      </c>
      <c r="J87" s="345"/>
      <c r="K87" s="324">
        <f t="shared" si="28"/>
        <v>34178</v>
      </c>
      <c r="L87" s="325"/>
    </row>
    <row r="88" spans="1:12" x14ac:dyDescent="0.2">
      <c r="A88" s="315" t="str">
        <f t="shared" si="25"/>
        <v>Viljandi Päevakeskus</v>
      </c>
      <c r="B88" s="321"/>
      <c r="C88" s="321"/>
      <c r="D88" s="329" t="s">
        <v>861</v>
      </c>
      <c r="E88" s="330" t="s">
        <v>83</v>
      </c>
      <c r="F88" s="337">
        <f t="shared" ref="F88:J88" si="30">SUM(F89:F91)</f>
        <v>724.32</v>
      </c>
      <c r="G88" s="337">
        <f t="shared" si="30"/>
        <v>653.94000000000005</v>
      </c>
      <c r="H88" s="337">
        <f t="shared" si="30"/>
        <v>1107.44</v>
      </c>
      <c r="I88" s="337">
        <f t="shared" si="30"/>
        <v>1112.9771999999998</v>
      </c>
      <c r="J88" s="337">
        <f t="shared" si="30"/>
        <v>0</v>
      </c>
      <c r="K88" s="337">
        <f t="shared" si="28"/>
        <v>1112.9771999999998</v>
      </c>
      <c r="L88" s="332"/>
    </row>
    <row r="89" spans="1:12" x14ac:dyDescent="0.2">
      <c r="A89" s="315" t="str">
        <f t="shared" si="25"/>
        <v>Viljandi Päevakeskus</v>
      </c>
      <c r="B89" s="321" t="str">
        <f t="shared" si="26"/>
        <v>55</v>
      </c>
      <c r="C89" s="321" t="str">
        <f t="shared" si="27"/>
        <v>5522</v>
      </c>
      <c r="D89" s="333" t="s">
        <v>84</v>
      </c>
      <c r="E89" s="334" t="s">
        <v>85</v>
      </c>
      <c r="F89" s="324">
        <v>702.33</v>
      </c>
      <c r="G89" s="324">
        <v>404.19</v>
      </c>
      <c r="H89" s="324">
        <v>667.44</v>
      </c>
      <c r="I89" s="324">
        <v>670.77719999999999</v>
      </c>
      <c r="J89" s="324"/>
      <c r="K89" s="324">
        <f t="shared" si="28"/>
        <v>670.77719999999999</v>
      </c>
      <c r="L89" s="335"/>
    </row>
    <row r="90" spans="1:12" x14ac:dyDescent="0.2">
      <c r="A90" s="315" t="str">
        <f t="shared" si="25"/>
        <v>Viljandi Päevakeskus</v>
      </c>
      <c r="B90" s="321" t="str">
        <f t="shared" si="26"/>
        <v>55</v>
      </c>
      <c r="C90" s="321" t="str">
        <f t="shared" si="27"/>
        <v>5522</v>
      </c>
      <c r="D90" s="333" t="s">
        <v>86</v>
      </c>
      <c r="E90" s="334" t="s">
        <v>87</v>
      </c>
      <c r="F90" s="324">
        <v>0</v>
      </c>
      <c r="G90" s="324">
        <v>118.93</v>
      </c>
      <c r="H90" s="324">
        <v>312</v>
      </c>
      <c r="I90" s="324">
        <v>313.55999999999995</v>
      </c>
      <c r="J90" s="324"/>
      <c r="K90" s="324">
        <f t="shared" si="28"/>
        <v>313.55999999999995</v>
      </c>
      <c r="L90" s="335"/>
    </row>
    <row r="91" spans="1:12" x14ac:dyDescent="0.2">
      <c r="A91" s="315" t="str">
        <f t="shared" si="25"/>
        <v>Viljandi Päevakeskus</v>
      </c>
      <c r="B91" s="321" t="str">
        <f t="shared" si="26"/>
        <v>55</v>
      </c>
      <c r="C91" s="321" t="str">
        <f t="shared" si="27"/>
        <v>5522</v>
      </c>
      <c r="D91" s="333" t="s">
        <v>88</v>
      </c>
      <c r="E91" s="334" t="s">
        <v>89</v>
      </c>
      <c r="F91" s="324">
        <v>21.989999999999995</v>
      </c>
      <c r="G91" s="324">
        <v>130.82</v>
      </c>
      <c r="H91" s="324">
        <v>128</v>
      </c>
      <c r="I91" s="324">
        <v>128.63999999999999</v>
      </c>
      <c r="J91" s="324"/>
      <c r="K91" s="324">
        <f t="shared" si="28"/>
        <v>128.63999999999999</v>
      </c>
      <c r="L91" s="335"/>
    </row>
    <row r="92" spans="1:12" x14ac:dyDescent="0.2">
      <c r="A92" s="315" t="str">
        <f t="shared" si="25"/>
        <v>Viljandi Päevakeskus</v>
      </c>
      <c r="B92" s="321" t="str">
        <f t="shared" si="26"/>
        <v>55</v>
      </c>
      <c r="C92" s="321" t="str">
        <f t="shared" si="27"/>
        <v>5523</v>
      </c>
      <c r="D92" s="322" t="s">
        <v>90</v>
      </c>
      <c r="E92" s="323" t="s">
        <v>91</v>
      </c>
      <c r="F92" s="324">
        <v>0</v>
      </c>
      <c r="G92" s="324">
        <v>0</v>
      </c>
      <c r="H92" s="324">
        <v>0</v>
      </c>
      <c r="I92" s="324">
        <v>0</v>
      </c>
      <c r="J92" s="324"/>
      <c r="K92" s="324">
        <f t="shared" si="28"/>
        <v>0</v>
      </c>
      <c r="L92" s="325"/>
    </row>
    <row r="93" spans="1:12" x14ac:dyDescent="0.2">
      <c r="A93" s="315" t="str">
        <f t="shared" si="25"/>
        <v>Viljandi Päevakeskus</v>
      </c>
      <c r="B93" s="321"/>
      <c r="C93" s="321"/>
      <c r="D93" s="329" t="s">
        <v>862</v>
      </c>
      <c r="E93" s="330" t="s">
        <v>93</v>
      </c>
      <c r="F93" s="337">
        <f>SUM(F94:F98)</f>
        <v>0</v>
      </c>
      <c r="G93" s="337">
        <f t="shared" ref="G93:I93" si="31">SUM(G94:G98)</f>
        <v>0</v>
      </c>
      <c r="H93" s="337">
        <f t="shared" si="31"/>
        <v>0</v>
      </c>
      <c r="I93" s="337">
        <f t="shared" si="31"/>
        <v>0</v>
      </c>
      <c r="J93" s="337">
        <f>SUM(J94:J98)</f>
        <v>0</v>
      </c>
      <c r="K93" s="337">
        <f t="shared" si="28"/>
        <v>0</v>
      </c>
      <c r="L93" s="332"/>
    </row>
    <row r="94" spans="1:12" x14ac:dyDescent="0.2">
      <c r="A94" s="315" t="str">
        <f t="shared" si="25"/>
        <v>Viljandi Päevakeskus</v>
      </c>
      <c r="B94" s="321" t="str">
        <f t="shared" si="26"/>
        <v>55</v>
      </c>
      <c r="C94" s="321" t="str">
        <f t="shared" si="27"/>
        <v>5524</v>
      </c>
      <c r="D94" s="333" t="s">
        <v>94</v>
      </c>
      <c r="E94" s="334" t="s">
        <v>95</v>
      </c>
      <c r="F94" s="324">
        <v>0</v>
      </c>
      <c r="G94" s="324">
        <v>0</v>
      </c>
      <c r="H94" s="324">
        <v>0</v>
      </c>
      <c r="I94" s="324">
        <v>0</v>
      </c>
      <c r="J94" s="324"/>
      <c r="K94" s="324">
        <f t="shared" si="28"/>
        <v>0</v>
      </c>
      <c r="L94" s="335"/>
    </row>
    <row r="95" spans="1:12" x14ac:dyDescent="0.2">
      <c r="A95" s="315" t="str">
        <f t="shared" si="25"/>
        <v>Viljandi Päevakeskus</v>
      </c>
      <c r="B95" s="321" t="str">
        <f t="shared" si="26"/>
        <v>55</v>
      </c>
      <c r="C95" s="321" t="str">
        <f t="shared" si="27"/>
        <v>5524</v>
      </c>
      <c r="D95" s="333" t="s">
        <v>96</v>
      </c>
      <c r="E95" s="334" t="s">
        <v>97</v>
      </c>
      <c r="F95" s="324">
        <v>0</v>
      </c>
      <c r="G95" s="324">
        <v>0</v>
      </c>
      <c r="H95" s="324">
        <v>0</v>
      </c>
      <c r="I95" s="324">
        <v>0</v>
      </c>
      <c r="J95" s="324"/>
      <c r="K95" s="324">
        <f t="shared" si="28"/>
        <v>0</v>
      </c>
      <c r="L95" s="335"/>
    </row>
    <row r="96" spans="1:12" x14ac:dyDescent="0.2">
      <c r="A96" s="315" t="str">
        <f t="shared" si="25"/>
        <v>Viljandi Päevakeskus</v>
      </c>
      <c r="B96" s="321" t="str">
        <f t="shared" si="26"/>
        <v>55</v>
      </c>
      <c r="C96" s="321" t="str">
        <f t="shared" si="27"/>
        <v>5524</v>
      </c>
      <c r="D96" s="333" t="s">
        <v>98</v>
      </c>
      <c r="E96" s="334" t="s">
        <v>99</v>
      </c>
      <c r="F96" s="324">
        <v>0</v>
      </c>
      <c r="G96" s="324">
        <v>0</v>
      </c>
      <c r="H96" s="324">
        <v>0</v>
      </c>
      <c r="I96" s="324">
        <v>0</v>
      </c>
      <c r="J96" s="324"/>
      <c r="K96" s="324">
        <f t="shared" si="28"/>
        <v>0</v>
      </c>
      <c r="L96" s="335"/>
    </row>
    <row r="97" spans="1:12" x14ac:dyDescent="0.2">
      <c r="A97" s="315" t="str">
        <f t="shared" si="25"/>
        <v>Viljandi Päevakeskus</v>
      </c>
      <c r="B97" s="321" t="str">
        <f t="shared" si="26"/>
        <v>55</v>
      </c>
      <c r="C97" s="321" t="str">
        <f t="shared" si="27"/>
        <v>5524</v>
      </c>
      <c r="D97" s="333" t="s">
        <v>100</v>
      </c>
      <c r="E97" s="334" t="s">
        <v>101</v>
      </c>
      <c r="F97" s="324">
        <v>0</v>
      </c>
      <c r="G97" s="324">
        <v>0</v>
      </c>
      <c r="H97" s="324">
        <v>0</v>
      </c>
      <c r="I97" s="324">
        <v>0</v>
      </c>
      <c r="J97" s="324"/>
      <c r="K97" s="324">
        <f t="shared" si="28"/>
        <v>0</v>
      </c>
      <c r="L97" s="335"/>
    </row>
    <row r="98" spans="1:12" x14ac:dyDescent="0.2">
      <c r="A98" s="315" t="str">
        <f t="shared" si="25"/>
        <v>Viljandi Päevakeskus</v>
      </c>
      <c r="B98" s="321" t="str">
        <f t="shared" si="26"/>
        <v>55</v>
      </c>
      <c r="C98" s="321" t="str">
        <f t="shared" si="27"/>
        <v>5524</v>
      </c>
      <c r="D98" s="333" t="s">
        <v>102</v>
      </c>
      <c r="E98" s="334" t="s">
        <v>103</v>
      </c>
      <c r="F98" s="324">
        <v>0</v>
      </c>
      <c r="G98" s="324">
        <v>0</v>
      </c>
      <c r="H98" s="324">
        <v>0</v>
      </c>
      <c r="I98" s="324">
        <v>0</v>
      </c>
      <c r="J98" s="324"/>
      <c r="K98" s="324">
        <f t="shared" si="28"/>
        <v>0</v>
      </c>
      <c r="L98" s="335"/>
    </row>
    <row r="99" spans="1:12" x14ac:dyDescent="0.2">
      <c r="A99" s="315" t="str">
        <f t="shared" si="25"/>
        <v>Viljandi Päevakeskus</v>
      </c>
      <c r="B99" s="321" t="str">
        <f t="shared" si="26"/>
        <v>55</v>
      </c>
      <c r="C99" s="321" t="str">
        <f t="shared" si="27"/>
        <v>5525</v>
      </c>
      <c r="D99" s="322" t="s">
        <v>104</v>
      </c>
      <c r="E99" s="323" t="s">
        <v>844</v>
      </c>
      <c r="F99" s="345">
        <v>0</v>
      </c>
      <c r="G99" s="345">
        <v>0</v>
      </c>
      <c r="H99" s="345">
        <v>0</v>
      </c>
      <c r="I99" s="345">
        <v>0</v>
      </c>
      <c r="J99" s="345"/>
      <c r="K99" s="345">
        <f t="shared" si="28"/>
        <v>0</v>
      </c>
      <c r="L99" s="576"/>
    </row>
    <row r="100" spans="1:12" x14ac:dyDescent="0.2">
      <c r="A100" s="315"/>
      <c r="B100" s="321"/>
      <c r="C100" s="321"/>
      <c r="D100" s="329" t="s">
        <v>259</v>
      </c>
      <c r="E100" s="330" t="s">
        <v>1616</v>
      </c>
      <c r="F100" s="337">
        <f>SUM(F101:F102)</f>
        <v>0</v>
      </c>
      <c r="G100" s="337">
        <f t="shared" ref="G100:I100" si="32">SUM(G101:G102)</f>
        <v>0</v>
      </c>
      <c r="H100" s="337">
        <f t="shared" si="32"/>
        <v>400</v>
      </c>
      <c r="I100" s="337">
        <f t="shared" si="32"/>
        <v>400</v>
      </c>
      <c r="J100" s="337">
        <f>SUM(J101:J102)</f>
        <v>0</v>
      </c>
      <c r="K100" s="337">
        <f t="shared" ref="K100" si="33">SUM(K101:K102)</f>
        <v>400</v>
      </c>
      <c r="L100" s="576"/>
    </row>
    <row r="101" spans="1:12" x14ac:dyDescent="0.2">
      <c r="A101" s="315" t="str">
        <f t="shared" si="25"/>
        <v>Viljandi Päevakeskus</v>
      </c>
      <c r="B101" s="321" t="str">
        <f t="shared" si="26"/>
        <v>55</v>
      </c>
      <c r="C101" s="321" t="str">
        <f t="shared" si="27"/>
        <v>5526</v>
      </c>
      <c r="D101" s="627" t="s">
        <v>106</v>
      </c>
      <c r="E101" s="336" t="s">
        <v>107</v>
      </c>
      <c r="F101" s="324">
        <v>0</v>
      </c>
      <c r="G101" s="324">
        <v>0</v>
      </c>
      <c r="H101" s="324">
        <v>0</v>
      </c>
      <c r="I101" s="324">
        <v>0</v>
      </c>
      <c r="J101" s="324"/>
      <c r="K101" s="324">
        <f t="shared" si="28"/>
        <v>0</v>
      </c>
      <c r="L101" s="576"/>
    </row>
    <row r="102" spans="1:12" x14ac:dyDescent="0.2">
      <c r="A102" s="315"/>
      <c r="B102" s="321"/>
      <c r="C102" s="321"/>
      <c r="D102" s="627" t="s">
        <v>1617</v>
      </c>
      <c r="E102" s="336" t="s">
        <v>1657</v>
      </c>
      <c r="F102" s="324">
        <v>0</v>
      </c>
      <c r="G102" s="324">
        <v>0</v>
      </c>
      <c r="H102" s="324">
        <v>400</v>
      </c>
      <c r="I102" s="324">
        <v>400</v>
      </c>
      <c r="J102" s="324"/>
      <c r="K102" s="324">
        <f t="shared" si="28"/>
        <v>400</v>
      </c>
      <c r="L102" s="576"/>
    </row>
    <row r="103" spans="1:12" x14ac:dyDescent="0.2">
      <c r="A103" s="315" t="str">
        <f t="shared" si="25"/>
        <v>Viljandi Päevakeskus</v>
      </c>
      <c r="B103" s="321" t="str">
        <f t="shared" si="26"/>
        <v>55</v>
      </c>
      <c r="C103" s="321" t="str">
        <f t="shared" si="27"/>
        <v>5539</v>
      </c>
      <c r="D103" s="322" t="s">
        <v>108</v>
      </c>
      <c r="E103" s="323" t="s">
        <v>845</v>
      </c>
      <c r="F103" s="345">
        <v>0</v>
      </c>
      <c r="G103" s="345">
        <v>0</v>
      </c>
      <c r="H103" s="345">
        <v>0</v>
      </c>
      <c r="I103" s="345">
        <v>0</v>
      </c>
      <c r="J103" s="345"/>
      <c r="K103" s="345">
        <f t="shared" si="28"/>
        <v>0</v>
      </c>
      <c r="L103" s="576"/>
    </row>
    <row r="104" spans="1:12" x14ac:dyDescent="0.2">
      <c r="A104" s="315" t="str">
        <f t="shared" si="25"/>
        <v>Viljandi Päevakeskus</v>
      </c>
      <c r="B104" s="321" t="str">
        <f t="shared" si="26"/>
        <v>55</v>
      </c>
      <c r="C104" s="321" t="str">
        <f t="shared" si="27"/>
        <v>5540</v>
      </c>
      <c r="D104" s="322" t="s">
        <v>110</v>
      </c>
      <c r="E104" s="323" t="s">
        <v>111</v>
      </c>
      <c r="F104" s="345">
        <v>0</v>
      </c>
      <c r="G104" s="345">
        <v>0</v>
      </c>
      <c r="H104" s="345">
        <v>0</v>
      </c>
      <c r="I104" s="345">
        <v>0</v>
      </c>
      <c r="J104" s="345"/>
      <c r="K104" s="345">
        <f t="shared" si="28"/>
        <v>0</v>
      </c>
      <c r="L104" s="576"/>
    </row>
    <row r="105" spans="1:12" ht="13.5" x14ac:dyDescent="0.25">
      <c r="A105" s="315" t="str">
        <f t="shared" si="25"/>
        <v>Viljandi Päevakeskus</v>
      </c>
      <c r="B105" s="321"/>
      <c r="C105" s="321"/>
      <c r="D105" s="326" t="s">
        <v>189</v>
      </c>
      <c r="E105" s="327" t="s">
        <v>188</v>
      </c>
      <c r="F105" s="319">
        <f>F106+F107</f>
        <v>0</v>
      </c>
      <c r="G105" s="319">
        <f t="shared" ref="G105:I105" si="34">G106+G107</f>
        <v>0</v>
      </c>
      <c r="H105" s="319">
        <f t="shared" si="34"/>
        <v>0</v>
      </c>
      <c r="I105" s="319">
        <f t="shared" si="34"/>
        <v>0</v>
      </c>
      <c r="J105" s="319">
        <f>J106+J107</f>
        <v>0</v>
      </c>
      <c r="K105" s="337">
        <f t="shared" si="28"/>
        <v>0</v>
      </c>
      <c r="L105" s="577"/>
    </row>
    <row r="106" spans="1:12" x14ac:dyDescent="0.2">
      <c r="A106" s="315" t="str">
        <f t="shared" si="25"/>
        <v>Viljandi Päevakeskus</v>
      </c>
      <c r="B106" s="321" t="str">
        <f t="shared" si="26"/>
        <v>60</v>
      </c>
      <c r="C106" s="321" t="str">
        <f t="shared" si="27"/>
        <v>6011</v>
      </c>
      <c r="D106" s="322" t="s">
        <v>112</v>
      </c>
      <c r="E106" s="323" t="s">
        <v>113</v>
      </c>
      <c r="F106" s="345">
        <v>0</v>
      </c>
      <c r="G106" s="324">
        <v>0</v>
      </c>
      <c r="H106" s="324">
        <v>0</v>
      </c>
      <c r="I106" s="324">
        <v>0</v>
      </c>
      <c r="J106" s="345"/>
      <c r="K106" s="324">
        <f t="shared" si="28"/>
        <v>0</v>
      </c>
      <c r="L106" s="576"/>
    </row>
    <row r="107" spans="1:12" x14ac:dyDescent="0.2">
      <c r="A107" s="315" t="str">
        <f t="shared" si="25"/>
        <v>Viljandi Päevakeskus</v>
      </c>
      <c r="B107" s="321" t="str">
        <f t="shared" si="26"/>
        <v>65</v>
      </c>
      <c r="C107" s="321" t="str">
        <f t="shared" si="27"/>
        <v>6502</v>
      </c>
      <c r="D107" s="322" t="s">
        <v>114</v>
      </c>
      <c r="E107" s="323" t="s">
        <v>115</v>
      </c>
      <c r="F107" s="345">
        <v>0</v>
      </c>
      <c r="G107" s="324">
        <v>0</v>
      </c>
      <c r="H107" s="324">
        <v>0</v>
      </c>
      <c r="I107" s="324">
        <v>0</v>
      </c>
      <c r="J107" s="345"/>
      <c r="K107" s="324">
        <f t="shared" si="28"/>
        <v>0</v>
      </c>
      <c r="L107" s="576"/>
    </row>
    <row r="108" spans="1:12" ht="13.5" x14ac:dyDescent="0.25">
      <c r="A108" s="315" t="str">
        <f t="shared" si="25"/>
        <v>Viljandi Päevakeskus</v>
      </c>
      <c r="B108" s="321"/>
      <c r="C108" s="321"/>
      <c r="D108" s="326" t="s">
        <v>181</v>
      </c>
      <c r="E108" s="346" t="s">
        <v>179</v>
      </c>
      <c r="F108" s="319">
        <f>F109+F110+F111</f>
        <v>0</v>
      </c>
      <c r="G108" s="319">
        <f t="shared" ref="G108:I108" si="35">G109+G110+G111</f>
        <v>0</v>
      </c>
      <c r="H108" s="319">
        <f t="shared" si="35"/>
        <v>0</v>
      </c>
      <c r="I108" s="319">
        <f t="shared" si="35"/>
        <v>0</v>
      </c>
      <c r="J108" s="319">
        <f>J109+J110+J111</f>
        <v>0</v>
      </c>
      <c r="K108" s="337">
        <f t="shared" si="28"/>
        <v>0</v>
      </c>
      <c r="L108" s="578"/>
    </row>
    <row r="109" spans="1:12" x14ac:dyDescent="0.2">
      <c r="A109" s="315" t="str">
        <f t="shared" si="25"/>
        <v>Viljandi Päevakeskus</v>
      </c>
      <c r="B109" s="321" t="str">
        <f t="shared" si="26"/>
        <v>15</v>
      </c>
      <c r="C109" s="321" t="str">
        <f t="shared" si="27"/>
        <v>1551</v>
      </c>
      <c r="D109" s="322" t="s">
        <v>116</v>
      </c>
      <c r="E109" s="323" t="s">
        <v>117</v>
      </c>
      <c r="F109" s="324">
        <v>0</v>
      </c>
      <c r="G109" s="324">
        <v>0</v>
      </c>
      <c r="H109" s="324">
        <v>0</v>
      </c>
      <c r="I109" s="324">
        <v>0</v>
      </c>
      <c r="J109" s="324"/>
      <c r="K109" s="324">
        <f t="shared" si="28"/>
        <v>0</v>
      </c>
      <c r="L109" s="576"/>
    </row>
    <row r="110" spans="1:12" x14ac:dyDescent="0.2">
      <c r="A110" s="315" t="str">
        <f t="shared" si="25"/>
        <v>Viljandi Päevakeskus</v>
      </c>
      <c r="B110" s="321" t="str">
        <f t="shared" si="26"/>
        <v>15</v>
      </c>
      <c r="C110" s="321" t="str">
        <f t="shared" si="27"/>
        <v>1554</v>
      </c>
      <c r="D110" s="322" t="s">
        <v>118</v>
      </c>
      <c r="E110" s="323" t="s">
        <v>119</v>
      </c>
      <c r="F110" s="324">
        <v>0</v>
      </c>
      <c r="G110" s="324">
        <v>0</v>
      </c>
      <c r="H110" s="324">
        <v>0</v>
      </c>
      <c r="I110" s="324">
        <v>0</v>
      </c>
      <c r="J110" s="324"/>
      <c r="K110" s="324">
        <f t="shared" si="28"/>
        <v>0</v>
      </c>
      <c r="L110" s="576"/>
    </row>
    <row r="111" spans="1:12" x14ac:dyDescent="0.2">
      <c r="A111" s="315" t="str">
        <f t="shared" si="25"/>
        <v>Viljandi Päevakeskus</v>
      </c>
      <c r="B111" s="321" t="str">
        <f t="shared" si="26"/>
        <v>15</v>
      </c>
      <c r="C111" s="321" t="str">
        <f t="shared" si="27"/>
        <v>1555</v>
      </c>
      <c r="D111" s="322" t="s">
        <v>120</v>
      </c>
      <c r="E111" s="323" t="s">
        <v>125</v>
      </c>
      <c r="F111" s="324">
        <v>0</v>
      </c>
      <c r="G111" s="324">
        <v>0</v>
      </c>
      <c r="H111" s="324">
        <v>0</v>
      </c>
      <c r="I111" s="324">
        <v>0</v>
      </c>
      <c r="J111" s="324"/>
      <c r="K111" s="324">
        <f t="shared" si="28"/>
        <v>0</v>
      </c>
      <c r="L111" s="576"/>
    </row>
    <row r="112" spans="1:12" ht="13.5" x14ac:dyDescent="0.25">
      <c r="A112" s="315" t="str">
        <f t="shared" si="25"/>
        <v>Viljandi Päevakeskus</v>
      </c>
      <c r="B112" s="321" t="str">
        <f t="shared" si="26"/>
        <v/>
      </c>
      <c r="C112" s="321" t="str">
        <f t="shared" si="27"/>
        <v/>
      </c>
      <c r="D112" s="347"/>
      <c r="E112" s="327" t="s">
        <v>182</v>
      </c>
      <c r="F112" s="319">
        <f>F113</f>
        <v>0</v>
      </c>
      <c r="G112" s="319">
        <f t="shared" ref="G112:I112" si="36">G113</f>
        <v>0</v>
      </c>
      <c r="H112" s="319">
        <f t="shared" si="36"/>
        <v>0</v>
      </c>
      <c r="I112" s="319">
        <f t="shared" si="36"/>
        <v>0</v>
      </c>
      <c r="J112" s="319">
        <f>J113</f>
        <v>0</v>
      </c>
      <c r="K112" s="337">
        <f t="shared" si="28"/>
        <v>0</v>
      </c>
      <c r="L112" s="577"/>
    </row>
    <row r="113" spans="1:12" x14ac:dyDescent="0.2">
      <c r="A113" s="315" t="str">
        <f t="shared" si="25"/>
        <v>Viljandi Päevakeskus</v>
      </c>
      <c r="B113" s="321" t="str">
        <f t="shared" si="26"/>
        <v>20</v>
      </c>
      <c r="C113" s="321" t="str">
        <f t="shared" si="27"/>
        <v>2082</v>
      </c>
      <c r="D113" s="322" t="s">
        <v>988</v>
      </c>
      <c r="E113" s="323" t="s">
        <v>127</v>
      </c>
      <c r="F113" s="324">
        <v>0</v>
      </c>
      <c r="G113" s="324">
        <v>0</v>
      </c>
      <c r="H113" s="324">
        <v>0</v>
      </c>
      <c r="I113" s="324">
        <v>0</v>
      </c>
      <c r="J113" s="324"/>
      <c r="K113" s="324">
        <f t="shared" si="28"/>
        <v>0</v>
      </c>
      <c r="L113" s="576"/>
    </row>
    <row r="114" spans="1:12" x14ac:dyDescent="0.2">
      <c r="A114" s="315" t="str">
        <f t="shared" si="25"/>
        <v>Viljandi Päevakeskus</v>
      </c>
      <c r="B114" s="321" t="str">
        <f t="shared" si="26"/>
        <v/>
      </c>
      <c r="C114" s="321" t="str">
        <f t="shared" si="27"/>
        <v/>
      </c>
      <c r="D114" s="348"/>
      <c r="E114" s="349" t="s">
        <v>128</v>
      </c>
      <c r="F114" s="350">
        <f>F4+F5+F6+F7+F8+F10+F17+F18+F19+F20+F21+F22+F26+F31+F41+F44+F48+F59+F65+F72+F79+F86+F87+F88+F92+F93+F99+F100+F103+F104+F106+F107+F108+F112</f>
        <v>341118.53</v>
      </c>
      <c r="G114" s="350">
        <f t="shared" ref="G114:I114" si="37">G4+G5+G6+G7+G8+G10+G17+G18+G19+G20+G21+G22+G26+G31+G41+G44+G48+G59+G65+G72+G79+G86+G87+G88+G92+G93+G99+G100+G103+G104+G106+G107+G108+G112</f>
        <v>316361.83</v>
      </c>
      <c r="H114" s="350">
        <f t="shared" si="37"/>
        <v>349226.62</v>
      </c>
      <c r="I114" s="350">
        <f t="shared" si="37"/>
        <v>340398.59149999998</v>
      </c>
      <c r="J114" s="350">
        <f>J4+J10+J17+J18+J19+J20+J21+J22+J26+J31+J41+J44+J48+J59+J65+J72+J79+J86+J87+J88+J92+J93+J99+J101+J103+J104+J106+J107+J110+J111+J112</f>
        <v>0</v>
      </c>
      <c r="K114" s="350">
        <f t="shared" ref="K114:K152" si="38">+I114+J114</f>
        <v>340398.59149999998</v>
      </c>
      <c r="L114" s="351"/>
    </row>
    <row r="115" spans="1:12" x14ac:dyDescent="0.2">
      <c r="A115" s="315" t="str">
        <f t="shared" si="25"/>
        <v>Viljandi Päevakeskus</v>
      </c>
      <c r="B115" s="321" t="str">
        <f t="shared" si="26"/>
        <v/>
      </c>
      <c r="C115" s="321" t="str">
        <f t="shared" si="27"/>
        <v/>
      </c>
      <c r="D115" s="348"/>
      <c r="E115" s="349"/>
      <c r="F115" s="349"/>
      <c r="G115" s="349"/>
      <c r="H115" s="349"/>
      <c r="I115" s="349"/>
      <c r="J115" s="349"/>
      <c r="K115" s="349"/>
      <c r="L115" s="351"/>
    </row>
    <row r="116" spans="1:12" x14ac:dyDescent="0.2">
      <c r="A116" s="315" t="str">
        <f t="shared" si="25"/>
        <v>Viljandi Päevakeskus</v>
      </c>
      <c r="B116" s="321" t="str">
        <f t="shared" si="26"/>
        <v/>
      </c>
      <c r="C116" s="321" t="str">
        <f t="shared" si="27"/>
        <v/>
      </c>
      <c r="D116" s="348"/>
      <c r="E116" s="349"/>
      <c r="F116" s="349"/>
      <c r="G116" s="349"/>
      <c r="H116" s="349"/>
      <c r="I116" s="349"/>
      <c r="J116" s="349"/>
      <c r="K116" s="349"/>
      <c r="L116" s="351"/>
    </row>
    <row r="117" spans="1:12" x14ac:dyDescent="0.2">
      <c r="A117" s="315" t="str">
        <f t="shared" si="25"/>
        <v>Viljandi Päevakeskus</v>
      </c>
      <c r="B117" s="321" t="str">
        <f t="shared" si="26"/>
        <v/>
      </c>
      <c r="C117" s="321" t="str">
        <f t="shared" si="27"/>
        <v/>
      </c>
      <c r="D117" s="352"/>
      <c r="E117" s="330" t="s">
        <v>129</v>
      </c>
      <c r="F117" s="353">
        <f>F118+F144+F151</f>
        <v>78452.19</v>
      </c>
      <c r="G117" s="353">
        <f t="shared" ref="G117:I117" si="39">G118+G144+G151</f>
        <v>100041.3</v>
      </c>
      <c r="H117" s="353">
        <f t="shared" si="39"/>
        <v>90002.48000000001</v>
      </c>
      <c r="I117" s="353">
        <f t="shared" si="39"/>
        <v>90002.48000000001</v>
      </c>
      <c r="J117" s="353">
        <f>J118+J144+J151</f>
        <v>0</v>
      </c>
      <c r="K117" s="353">
        <f t="shared" si="38"/>
        <v>90002.48000000001</v>
      </c>
      <c r="L117" s="332"/>
    </row>
    <row r="118" spans="1:12" x14ac:dyDescent="0.2">
      <c r="A118" s="315" t="str">
        <f t="shared" si="25"/>
        <v>Viljandi Päevakeskus</v>
      </c>
      <c r="B118" s="321"/>
      <c r="C118" s="321"/>
      <c r="D118" s="352" t="s">
        <v>156</v>
      </c>
      <c r="E118" s="354" t="s">
        <v>130</v>
      </c>
      <c r="F118" s="355">
        <f>SUM(F119:F143)</f>
        <v>78452.19</v>
      </c>
      <c r="G118" s="355">
        <f t="shared" ref="G118:I118" si="40">SUM(G119:G143)</f>
        <v>100041.3</v>
      </c>
      <c r="H118" s="355">
        <f t="shared" si="40"/>
        <v>90002.48000000001</v>
      </c>
      <c r="I118" s="355">
        <f t="shared" si="40"/>
        <v>90002.48000000001</v>
      </c>
      <c r="J118" s="355">
        <f>SUM(J119:J143)</f>
        <v>0</v>
      </c>
      <c r="K118" s="355">
        <f t="shared" si="38"/>
        <v>90002.48000000001</v>
      </c>
      <c r="L118" s="356"/>
    </row>
    <row r="119" spans="1:12" x14ac:dyDescent="0.2">
      <c r="A119" s="315" t="str">
        <f t="shared" si="25"/>
        <v>Viljandi Päevakeskus</v>
      </c>
      <c r="B119" s="321" t="str">
        <f t="shared" si="26"/>
        <v>32</v>
      </c>
      <c r="C119" s="321" t="str">
        <f t="shared" si="27"/>
        <v>3220</v>
      </c>
      <c r="D119" s="333" t="s">
        <v>1589</v>
      </c>
      <c r="E119" s="334" t="s">
        <v>166</v>
      </c>
      <c r="F119" s="324">
        <v>0</v>
      </c>
      <c r="G119" s="324">
        <v>0</v>
      </c>
      <c r="H119" s="324">
        <v>0</v>
      </c>
      <c r="I119" s="324">
        <v>0</v>
      </c>
      <c r="J119" s="324"/>
      <c r="K119" s="324">
        <f t="shared" si="38"/>
        <v>0</v>
      </c>
      <c r="L119" s="335"/>
    </row>
    <row r="120" spans="1:12" x14ac:dyDescent="0.2">
      <c r="A120" s="315" t="str">
        <f t="shared" si="25"/>
        <v>Viljandi Päevakeskus</v>
      </c>
      <c r="B120" s="321" t="str">
        <f t="shared" si="26"/>
        <v>32</v>
      </c>
      <c r="C120" s="321" t="str">
        <f t="shared" si="27"/>
        <v>3220</v>
      </c>
      <c r="D120" s="333" t="s">
        <v>1590</v>
      </c>
      <c r="E120" s="334" t="s">
        <v>838</v>
      </c>
      <c r="F120" s="324">
        <v>0</v>
      </c>
      <c r="G120" s="324">
        <v>0</v>
      </c>
      <c r="H120" s="324">
        <v>0</v>
      </c>
      <c r="I120" s="324">
        <v>0</v>
      </c>
      <c r="J120" s="324"/>
      <c r="K120" s="324">
        <f t="shared" si="38"/>
        <v>0</v>
      </c>
      <c r="L120" s="335"/>
    </row>
    <row r="121" spans="1:12" x14ac:dyDescent="0.2">
      <c r="A121" s="315" t="str">
        <f t="shared" si="25"/>
        <v>Viljandi Päevakeskus</v>
      </c>
      <c r="B121" s="321" t="str">
        <f t="shared" si="26"/>
        <v>32</v>
      </c>
      <c r="C121" s="321" t="str">
        <f t="shared" si="27"/>
        <v>3220</v>
      </c>
      <c r="D121" s="333" t="s">
        <v>1591</v>
      </c>
      <c r="E121" s="334" t="s">
        <v>839</v>
      </c>
      <c r="F121" s="324">
        <v>0</v>
      </c>
      <c r="G121" s="324">
        <v>0</v>
      </c>
      <c r="H121" s="324">
        <v>0</v>
      </c>
      <c r="I121" s="324">
        <v>0</v>
      </c>
      <c r="J121" s="324"/>
      <c r="K121" s="324">
        <f t="shared" si="38"/>
        <v>0</v>
      </c>
      <c r="L121" s="335"/>
    </row>
    <row r="122" spans="1:12" x14ac:dyDescent="0.2">
      <c r="A122" s="315" t="str">
        <f t="shared" si="25"/>
        <v>Viljandi Päevakeskus</v>
      </c>
      <c r="B122" s="321" t="str">
        <f t="shared" si="26"/>
        <v>32</v>
      </c>
      <c r="C122" s="321" t="str">
        <f t="shared" si="27"/>
        <v>3220</v>
      </c>
      <c r="D122" s="333" t="s">
        <v>1592</v>
      </c>
      <c r="E122" s="334" t="s">
        <v>840</v>
      </c>
      <c r="F122" s="324">
        <v>0</v>
      </c>
      <c r="G122" s="324">
        <v>0</v>
      </c>
      <c r="H122" s="324">
        <v>0</v>
      </c>
      <c r="I122" s="324">
        <v>0</v>
      </c>
      <c r="J122" s="324"/>
      <c r="K122" s="324">
        <f t="shared" si="38"/>
        <v>0</v>
      </c>
      <c r="L122" s="335"/>
    </row>
    <row r="123" spans="1:12" x14ac:dyDescent="0.2">
      <c r="A123" s="315" t="str">
        <f t="shared" si="25"/>
        <v>Viljandi Päevakeskus</v>
      </c>
      <c r="B123" s="321" t="str">
        <f t="shared" si="26"/>
        <v>32</v>
      </c>
      <c r="C123" s="321" t="str">
        <f t="shared" si="27"/>
        <v>3220</v>
      </c>
      <c r="D123" s="333" t="s">
        <v>1593</v>
      </c>
      <c r="E123" s="334" t="s">
        <v>841</v>
      </c>
      <c r="F123" s="324">
        <v>0</v>
      </c>
      <c r="G123" s="324">
        <v>0</v>
      </c>
      <c r="H123" s="324">
        <v>0</v>
      </c>
      <c r="I123" s="324">
        <v>0</v>
      </c>
      <c r="J123" s="324"/>
      <c r="K123" s="324">
        <f t="shared" si="38"/>
        <v>0</v>
      </c>
      <c r="L123" s="335"/>
    </row>
    <row r="124" spans="1:12" x14ac:dyDescent="0.2">
      <c r="A124" s="315" t="str">
        <f t="shared" si="25"/>
        <v>Viljandi Päevakeskus</v>
      </c>
      <c r="B124" s="321" t="str">
        <f t="shared" si="26"/>
        <v>32</v>
      </c>
      <c r="C124" s="321" t="str">
        <f t="shared" si="27"/>
        <v>3220</v>
      </c>
      <c r="D124" s="333" t="s">
        <v>1594</v>
      </c>
      <c r="E124" s="334" t="s">
        <v>842</v>
      </c>
      <c r="F124" s="324">
        <v>0</v>
      </c>
      <c r="G124" s="324">
        <v>0</v>
      </c>
      <c r="H124" s="324">
        <v>0</v>
      </c>
      <c r="I124" s="324">
        <v>0</v>
      </c>
      <c r="J124" s="324"/>
      <c r="K124" s="324">
        <f t="shared" si="38"/>
        <v>0</v>
      </c>
      <c r="L124" s="335"/>
    </row>
    <row r="125" spans="1:12" x14ac:dyDescent="0.2">
      <c r="A125" s="315" t="str">
        <f t="shared" si="25"/>
        <v>Viljandi Päevakeskus</v>
      </c>
      <c r="B125" s="321" t="str">
        <f t="shared" si="26"/>
        <v>32</v>
      </c>
      <c r="C125" s="321" t="str">
        <f t="shared" si="27"/>
        <v>3220</v>
      </c>
      <c r="D125" s="333" t="s">
        <v>1595</v>
      </c>
      <c r="E125" s="334" t="s">
        <v>843</v>
      </c>
      <c r="F125" s="324">
        <v>0</v>
      </c>
      <c r="G125" s="324">
        <v>0</v>
      </c>
      <c r="H125" s="324">
        <v>0</v>
      </c>
      <c r="I125" s="324">
        <v>0</v>
      </c>
      <c r="J125" s="324"/>
      <c r="K125" s="324">
        <f t="shared" si="38"/>
        <v>0</v>
      </c>
      <c r="L125" s="335"/>
    </row>
    <row r="126" spans="1:12" x14ac:dyDescent="0.2">
      <c r="A126" s="315" t="str">
        <f t="shared" si="25"/>
        <v>Viljandi Päevakeskus</v>
      </c>
      <c r="B126" s="321" t="str">
        <f t="shared" si="26"/>
        <v>32</v>
      </c>
      <c r="C126" s="321" t="str">
        <f t="shared" si="27"/>
        <v>3221</v>
      </c>
      <c r="D126" s="333" t="s">
        <v>1609</v>
      </c>
      <c r="E126" s="334" t="s">
        <v>969</v>
      </c>
      <c r="F126" s="324">
        <v>0</v>
      </c>
      <c r="G126" s="324">
        <v>0</v>
      </c>
      <c r="H126" s="324">
        <v>0</v>
      </c>
      <c r="I126" s="324">
        <v>0</v>
      </c>
      <c r="J126" s="324"/>
      <c r="K126" s="324">
        <f t="shared" si="38"/>
        <v>0</v>
      </c>
      <c r="L126" s="335"/>
    </row>
    <row r="127" spans="1:12" x14ac:dyDescent="0.2">
      <c r="A127" s="315" t="str">
        <f t="shared" si="25"/>
        <v>Viljandi Päevakeskus</v>
      </c>
      <c r="B127" s="321" t="str">
        <f t="shared" si="26"/>
        <v>32</v>
      </c>
      <c r="C127" s="321" t="str">
        <f t="shared" si="27"/>
        <v>3221</v>
      </c>
      <c r="D127" s="333" t="s">
        <v>1610</v>
      </c>
      <c r="E127" s="334" t="s">
        <v>970</v>
      </c>
      <c r="F127" s="324">
        <v>0</v>
      </c>
      <c r="G127" s="324">
        <v>0</v>
      </c>
      <c r="H127" s="324">
        <v>0</v>
      </c>
      <c r="I127" s="324">
        <v>0</v>
      </c>
      <c r="J127" s="324"/>
      <c r="K127" s="324">
        <f t="shared" si="38"/>
        <v>0</v>
      </c>
      <c r="L127" s="335"/>
    </row>
    <row r="128" spans="1:12" x14ac:dyDescent="0.2">
      <c r="A128" s="315" t="str">
        <f t="shared" si="25"/>
        <v>Viljandi Päevakeskus</v>
      </c>
      <c r="B128" s="321" t="str">
        <f t="shared" si="26"/>
        <v>32</v>
      </c>
      <c r="C128" s="321" t="str">
        <f t="shared" si="27"/>
        <v>3221</v>
      </c>
      <c r="D128" s="333" t="s">
        <v>1611</v>
      </c>
      <c r="E128" s="334" t="s">
        <v>971</v>
      </c>
      <c r="F128" s="324">
        <v>0</v>
      </c>
      <c r="G128" s="324">
        <v>0</v>
      </c>
      <c r="H128" s="324">
        <v>0</v>
      </c>
      <c r="I128" s="324">
        <v>0</v>
      </c>
      <c r="J128" s="324"/>
      <c r="K128" s="324">
        <f t="shared" si="38"/>
        <v>0</v>
      </c>
      <c r="L128" s="335"/>
    </row>
    <row r="129" spans="1:12" x14ac:dyDescent="0.2">
      <c r="A129" s="315" t="str">
        <f t="shared" si="25"/>
        <v>Viljandi Päevakeskus</v>
      </c>
      <c r="B129" s="321" t="str">
        <f t="shared" si="26"/>
        <v>32</v>
      </c>
      <c r="C129" s="321" t="str">
        <f t="shared" si="27"/>
        <v>3221</v>
      </c>
      <c r="D129" s="333" t="s">
        <v>1603</v>
      </c>
      <c r="E129" s="334" t="s">
        <v>972</v>
      </c>
      <c r="F129" s="324">
        <v>0</v>
      </c>
      <c r="G129" s="324">
        <v>0</v>
      </c>
      <c r="H129" s="324">
        <v>0</v>
      </c>
      <c r="I129" s="324">
        <v>0</v>
      </c>
      <c r="J129" s="324"/>
      <c r="K129" s="324">
        <f t="shared" si="38"/>
        <v>0</v>
      </c>
      <c r="L129" s="335"/>
    </row>
    <row r="130" spans="1:12" x14ac:dyDescent="0.2">
      <c r="A130" s="315" t="str">
        <f t="shared" si="25"/>
        <v>Viljandi Päevakeskus</v>
      </c>
      <c r="B130" s="321" t="str">
        <f t="shared" si="26"/>
        <v>32</v>
      </c>
      <c r="C130" s="321" t="str">
        <f t="shared" si="27"/>
        <v>3221</v>
      </c>
      <c r="D130" s="333" t="s">
        <v>1612</v>
      </c>
      <c r="E130" s="334" t="s">
        <v>973</v>
      </c>
      <c r="F130" s="324">
        <v>0</v>
      </c>
      <c r="G130" s="324">
        <v>0</v>
      </c>
      <c r="H130" s="324">
        <v>0</v>
      </c>
      <c r="I130" s="324">
        <v>0</v>
      </c>
      <c r="J130" s="324"/>
      <c r="K130" s="324">
        <f t="shared" si="38"/>
        <v>0</v>
      </c>
      <c r="L130" s="335"/>
    </row>
    <row r="131" spans="1:12" x14ac:dyDescent="0.2">
      <c r="A131" s="315" t="str">
        <f t="shared" si="25"/>
        <v>Viljandi Päevakeskus</v>
      </c>
      <c r="B131" s="321" t="str">
        <f t="shared" si="26"/>
        <v>32</v>
      </c>
      <c r="C131" s="321" t="str">
        <f t="shared" si="27"/>
        <v>3221</v>
      </c>
      <c r="D131" s="333" t="s">
        <v>1613</v>
      </c>
      <c r="E131" s="334" t="s">
        <v>974</v>
      </c>
      <c r="F131" s="324">
        <v>0</v>
      </c>
      <c r="G131" s="324">
        <v>0</v>
      </c>
      <c r="H131" s="324">
        <v>0</v>
      </c>
      <c r="I131" s="324">
        <v>0</v>
      </c>
      <c r="J131" s="324"/>
      <c r="K131" s="324">
        <f t="shared" si="38"/>
        <v>0</v>
      </c>
      <c r="L131" s="335"/>
    </row>
    <row r="132" spans="1:12" x14ac:dyDescent="0.2">
      <c r="A132" s="315" t="str">
        <f t="shared" si="25"/>
        <v>Viljandi Päevakeskus</v>
      </c>
      <c r="B132" s="321" t="str">
        <f t="shared" si="26"/>
        <v>32</v>
      </c>
      <c r="C132" s="321" t="str">
        <f t="shared" si="27"/>
        <v>3221</v>
      </c>
      <c r="D132" s="333" t="s">
        <v>1614</v>
      </c>
      <c r="E132" s="334" t="s">
        <v>975</v>
      </c>
      <c r="F132" s="324">
        <v>0</v>
      </c>
      <c r="G132" s="324">
        <v>0</v>
      </c>
      <c r="H132" s="324">
        <v>0</v>
      </c>
      <c r="I132" s="324">
        <v>0</v>
      </c>
      <c r="J132" s="324"/>
      <c r="K132" s="324">
        <f t="shared" si="38"/>
        <v>0</v>
      </c>
      <c r="L132" s="335"/>
    </row>
    <row r="133" spans="1:12" x14ac:dyDescent="0.2">
      <c r="A133" s="315" t="str">
        <f t="shared" si="25"/>
        <v>Viljandi Päevakeskus</v>
      </c>
      <c r="B133" s="321" t="str">
        <f t="shared" si="26"/>
        <v>32</v>
      </c>
      <c r="C133" s="321" t="str">
        <f t="shared" si="27"/>
        <v>3221</v>
      </c>
      <c r="D133" s="333" t="s">
        <v>1630</v>
      </c>
      <c r="E133" s="334" t="s">
        <v>976</v>
      </c>
      <c r="F133" s="324">
        <v>0</v>
      </c>
      <c r="G133" s="324">
        <v>0</v>
      </c>
      <c r="H133" s="324">
        <v>0</v>
      </c>
      <c r="I133" s="324">
        <v>0</v>
      </c>
      <c r="J133" s="324"/>
      <c r="K133" s="324">
        <f t="shared" si="38"/>
        <v>0</v>
      </c>
      <c r="L133" s="335"/>
    </row>
    <row r="134" spans="1:12" x14ac:dyDescent="0.2">
      <c r="A134" s="315" t="str">
        <f t="shared" si="25"/>
        <v>Viljandi Päevakeskus</v>
      </c>
      <c r="B134" s="321" t="str">
        <f t="shared" si="26"/>
        <v>32</v>
      </c>
      <c r="C134" s="321" t="str">
        <f t="shared" si="27"/>
        <v>3221</v>
      </c>
      <c r="D134" s="333" t="s">
        <v>1604</v>
      </c>
      <c r="E134" s="334" t="s">
        <v>977</v>
      </c>
      <c r="F134" s="324">
        <v>0</v>
      </c>
      <c r="G134" s="324">
        <v>0</v>
      </c>
      <c r="H134" s="324">
        <v>0</v>
      </c>
      <c r="I134" s="324">
        <v>0</v>
      </c>
      <c r="J134" s="324"/>
      <c r="K134" s="324">
        <f t="shared" si="38"/>
        <v>0</v>
      </c>
      <c r="L134" s="335"/>
    </row>
    <row r="135" spans="1:12" x14ac:dyDescent="0.2">
      <c r="A135" s="315" t="str">
        <f t="shared" si="25"/>
        <v>Viljandi Päevakeskus</v>
      </c>
      <c r="B135" s="321" t="str">
        <f t="shared" si="26"/>
        <v>32</v>
      </c>
      <c r="C135" s="321" t="str">
        <f t="shared" si="27"/>
        <v>3222</v>
      </c>
      <c r="D135" s="333" t="s">
        <v>1618</v>
      </c>
      <c r="E135" s="334" t="s">
        <v>984</v>
      </c>
      <c r="F135" s="324">
        <v>0</v>
      </c>
      <c r="G135" s="324">
        <v>0</v>
      </c>
      <c r="H135" s="324">
        <v>0</v>
      </c>
      <c r="I135" s="324">
        <v>0</v>
      </c>
      <c r="J135" s="324"/>
      <c r="K135" s="324">
        <f t="shared" si="38"/>
        <v>0</v>
      </c>
      <c r="L135" s="335"/>
    </row>
    <row r="136" spans="1:12" x14ac:dyDescent="0.2">
      <c r="A136" s="315" t="str">
        <f t="shared" si="25"/>
        <v>Viljandi Päevakeskus</v>
      </c>
      <c r="B136" s="321" t="str">
        <f t="shared" si="26"/>
        <v>32</v>
      </c>
      <c r="C136" s="321" t="str">
        <f t="shared" si="27"/>
        <v>3222</v>
      </c>
      <c r="D136" s="333" t="s">
        <v>1619</v>
      </c>
      <c r="E136" s="334" t="s">
        <v>985</v>
      </c>
      <c r="F136" s="324">
        <v>0</v>
      </c>
      <c r="G136" s="324">
        <v>0</v>
      </c>
      <c r="H136" s="324">
        <v>0</v>
      </c>
      <c r="I136" s="324">
        <v>0</v>
      </c>
      <c r="J136" s="324"/>
      <c r="K136" s="324">
        <f t="shared" si="38"/>
        <v>0</v>
      </c>
      <c r="L136" s="335"/>
    </row>
    <row r="137" spans="1:12" x14ac:dyDescent="0.2">
      <c r="A137" s="315" t="str">
        <f t="shared" si="25"/>
        <v>Viljandi Päevakeskus</v>
      </c>
      <c r="B137" s="321" t="str">
        <f t="shared" si="26"/>
        <v>32</v>
      </c>
      <c r="C137" s="321" t="str">
        <f t="shared" si="27"/>
        <v>3222</v>
      </c>
      <c r="D137" s="333" t="s">
        <v>1615</v>
      </c>
      <c r="E137" s="334" t="s">
        <v>986</v>
      </c>
      <c r="F137" s="324">
        <v>0</v>
      </c>
      <c r="G137" s="324">
        <v>0</v>
      </c>
      <c r="H137" s="324">
        <v>0</v>
      </c>
      <c r="I137" s="324">
        <v>0</v>
      </c>
      <c r="J137" s="324"/>
      <c r="K137" s="324">
        <f t="shared" si="38"/>
        <v>0</v>
      </c>
      <c r="L137" s="335"/>
    </row>
    <row r="138" spans="1:12" x14ac:dyDescent="0.2">
      <c r="A138" s="315" t="str">
        <f t="shared" si="25"/>
        <v>Viljandi Päevakeskus</v>
      </c>
      <c r="B138" s="321" t="str">
        <f t="shared" si="26"/>
        <v>32</v>
      </c>
      <c r="C138" s="321" t="str">
        <f t="shared" si="27"/>
        <v>3222</v>
      </c>
      <c r="D138" s="333" t="s">
        <v>1605</v>
      </c>
      <c r="E138" s="334" t="s">
        <v>986</v>
      </c>
      <c r="F138" s="324">
        <v>0</v>
      </c>
      <c r="G138" s="324">
        <v>0</v>
      </c>
      <c r="H138" s="324">
        <v>0</v>
      </c>
      <c r="I138" s="324">
        <v>0</v>
      </c>
      <c r="J138" s="324"/>
      <c r="K138" s="324">
        <f t="shared" si="38"/>
        <v>0</v>
      </c>
      <c r="L138" s="335"/>
    </row>
    <row r="139" spans="1:12" x14ac:dyDescent="0.2">
      <c r="A139" s="315" t="str">
        <f t="shared" si="25"/>
        <v>Viljandi Päevakeskus</v>
      </c>
      <c r="B139" s="321" t="str">
        <f t="shared" si="26"/>
        <v>32</v>
      </c>
      <c r="C139" s="321" t="str">
        <f t="shared" si="27"/>
        <v>3222</v>
      </c>
      <c r="D139" s="333" t="s">
        <v>1620</v>
      </c>
      <c r="E139" s="334" t="s">
        <v>987</v>
      </c>
      <c r="F139" s="324">
        <v>0</v>
      </c>
      <c r="G139" s="324">
        <v>0</v>
      </c>
      <c r="H139" s="324">
        <v>0</v>
      </c>
      <c r="I139" s="324">
        <v>0</v>
      </c>
      <c r="J139" s="324"/>
      <c r="K139" s="324">
        <f t="shared" si="38"/>
        <v>0</v>
      </c>
      <c r="L139" s="335"/>
    </row>
    <row r="140" spans="1:12" x14ac:dyDescent="0.2">
      <c r="A140" s="315" t="str">
        <f t="shared" si="25"/>
        <v>Viljandi Päevakeskus</v>
      </c>
      <c r="B140" s="321" t="str">
        <f t="shared" si="26"/>
        <v>32</v>
      </c>
      <c r="C140" s="321" t="str">
        <f t="shared" si="27"/>
        <v>3222</v>
      </c>
      <c r="D140" s="333" t="s">
        <v>1606</v>
      </c>
      <c r="E140" s="334" t="s">
        <v>982</v>
      </c>
      <c r="F140" s="324">
        <v>0</v>
      </c>
      <c r="G140" s="324">
        <v>0</v>
      </c>
      <c r="H140" s="324">
        <v>0</v>
      </c>
      <c r="I140" s="324">
        <v>0</v>
      </c>
      <c r="J140" s="324"/>
      <c r="K140" s="324">
        <f t="shared" si="38"/>
        <v>0</v>
      </c>
      <c r="L140" s="335"/>
    </row>
    <row r="141" spans="1:12" x14ac:dyDescent="0.2">
      <c r="A141" s="315" t="str">
        <f t="shared" si="25"/>
        <v>Viljandi Päevakeskus</v>
      </c>
      <c r="B141" s="321" t="str">
        <f t="shared" si="26"/>
        <v>32</v>
      </c>
      <c r="C141" s="321" t="str">
        <f t="shared" si="27"/>
        <v>3224</v>
      </c>
      <c r="D141" s="333" t="s">
        <v>1626</v>
      </c>
      <c r="E141" s="579" t="s">
        <v>966</v>
      </c>
      <c r="F141" s="324">
        <v>61638.559999999998</v>
      </c>
      <c r="G141" s="324">
        <v>76510.81</v>
      </c>
      <c r="H141" s="324">
        <v>70000.48000000001</v>
      </c>
      <c r="I141" s="324">
        <v>70000.48000000001</v>
      </c>
      <c r="J141" s="324"/>
      <c r="K141" s="324">
        <f t="shared" si="38"/>
        <v>70000.48000000001</v>
      </c>
      <c r="L141" s="335"/>
    </row>
    <row r="142" spans="1:12" x14ac:dyDescent="0.2">
      <c r="A142" s="315" t="str">
        <f t="shared" si="25"/>
        <v>Viljandi Päevakeskus</v>
      </c>
      <c r="B142" s="321" t="str">
        <f t="shared" si="26"/>
        <v>32</v>
      </c>
      <c r="C142" s="321" t="str">
        <f t="shared" si="27"/>
        <v>3224</v>
      </c>
      <c r="D142" s="333" t="s">
        <v>1627</v>
      </c>
      <c r="E142" s="579" t="s">
        <v>967</v>
      </c>
      <c r="F142" s="324">
        <v>1469.96</v>
      </c>
      <c r="G142" s="324">
        <v>282</v>
      </c>
      <c r="H142" s="324">
        <v>800</v>
      </c>
      <c r="I142" s="324">
        <v>800</v>
      </c>
      <c r="J142" s="324"/>
      <c r="K142" s="324">
        <f t="shared" si="38"/>
        <v>800</v>
      </c>
      <c r="L142" s="335"/>
    </row>
    <row r="143" spans="1:12" x14ac:dyDescent="0.2">
      <c r="A143" s="315" t="str">
        <f t="shared" si="25"/>
        <v>Viljandi Päevakeskus</v>
      </c>
      <c r="B143" s="321" t="str">
        <f t="shared" si="26"/>
        <v>32</v>
      </c>
      <c r="C143" s="321" t="str">
        <f t="shared" si="27"/>
        <v>3224</v>
      </c>
      <c r="D143" s="333" t="s">
        <v>1628</v>
      </c>
      <c r="E143" s="579" t="s">
        <v>968</v>
      </c>
      <c r="F143" s="324">
        <v>15343.67</v>
      </c>
      <c r="G143" s="324">
        <v>23248.49</v>
      </c>
      <c r="H143" s="324">
        <v>19202</v>
      </c>
      <c r="I143" s="324">
        <v>19202</v>
      </c>
      <c r="J143" s="324"/>
      <c r="K143" s="324">
        <f t="shared" si="38"/>
        <v>19202</v>
      </c>
      <c r="L143" s="335"/>
    </row>
    <row r="144" spans="1:12" x14ac:dyDescent="0.2">
      <c r="A144" s="315" t="str">
        <f t="shared" si="25"/>
        <v>Viljandi Päevakeskus</v>
      </c>
      <c r="B144" s="321"/>
      <c r="C144" s="321"/>
      <c r="D144" s="352" t="s">
        <v>157</v>
      </c>
      <c r="E144" s="354" t="s">
        <v>133</v>
      </c>
      <c r="F144" s="355">
        <f>SUM(F145:F150)</f>
        <v>0</v>
      </c>
      <c r="G144" s="355">
        <f t="shared" ref="G144:I144" si="41">SUM(G145:G150)</f>
        <v>0</v>
      </c>
      <c r="H144" s="355">
        <f t="shared" si="41"/>
        <v>0</v>
      </c>
      <c r="I144" s="355">
        <f t="shared" si="41"/>
        <v>0</v>
      </c>
      <c r="J144" s="355">
        <f>SUM(J145:J150)</f>
        <v>0</v>
      </c>
      <c r="K144" s="355">
        <f t="shared" si="38"/>
        <v>0</v>
      </c>
      <c r="L144" s="356"/>
    </row>
    <row r="145" spans="1:12" x14ac:dyDescent="0.2">
      <c r="A145" s="315" t="str">
        <f t="shared" si="25"/>
        <v>Viljandi Päevakeskus</v>
      </c>
      <c r="B145" s="321" t="str">
        <f t="shared" si="26"/>
        <v>35</v>
      </c>
      <c r="C145" s="321" t="str">
        <f t="shared" si="27"/>
        <v>3500</v>
      </c>
      <c r="D145" s="333" t="s">
        <v>1596</v>
      </c>
      <c r="E145" s="334" t="s">
        <v>832</v>
      </c>
      <c r="F145" s="324">
        <v>0</v>
      </c>
      <c r="G145" s="324">
        <v>0</v>
      </c>
      <c r="H145" s="324">
        <v>0</v>
      </c>
      <c r="I145" s="324">
        <v>0</v>
      </c>
      <c r="J145" s="324"/>
      <c r="K145" s="324">
        <f t="shared" si="38"/>
        <v>0</v>
      </c>
      <c r="L145" s="335"/>
    </row>
    <row r="146" spans="1:12" x14ac:dyDescent="0.2">
      <c r="A146" s="315" t="str">
        <f t="shared" si="25"/>
        <v>Viljandi Päevakeskus</v>
      </c>
      <c r="B146" s="321" t="str">
        <f t="shared" si="26"/>
        <v>35</v>
      </c>
      <c r="C146" s="321" t="str">
        <f t="shared" si="27"/>
        <v>3500</v>
      </c>
      <c r="D146" s="333" t="s">
        <v>1631</v>
      </c>
      <c r="E146" s="334" t="s">
        <v>833</v>
      </c>
      <c r="F146" s="324">
        <v>0</v>
      </c>
      <c r="G146" s="324">
        <v>0</v>
      </c>
      <c r="H146" s="324">
        <v>0</v>
      </c>
      <c r="I146" s="324">
        <v>0</v>
      </c>
      <c r="J146" s="324"/>
      <c r="K146" s="324">
        <f t="shared" si="38"/>
        <v>0</v>
      </c>
      <c r="L146" s="335"/>
    </row>
    <row r="147" spans="1:12" x14ac:dyDescent="0.2">
      <c r="A147" s="315" t="str">
        <f t="shared" si="25"/>
        <v>Viljandi Päevakeskus</v>
      </c>
      <c r="B147" s="321" t="str">
        <f t="shared" si="26"/>
        <v>35</v>
      </c>
      <c r="C147" s="321" t="str">
        <f t="shared" si="27"/>
        <v>3500</v>
      </c>
      <c r="D147" s="333" t="s">
        <v>1597</v>
      </c>
      <c r="E147" s="334" t="s">
        <v>834</v>
      </c>
      <c r="F147" s="324">
        <v>0</v>
      </c>
      <c r="G147" s="324">
        <v>0</v>
      </c>
      <c r="H147" s="324">
        <v>0</v>
      </c>
      <c r="I147" s="324">
        <v>0</v>
      </c>
      <c r="J147" s="324"/>
      <c r="K147" s="324">
        <f t="shared" si="38"/>
        <v>0</v>
      </c>
      <c r="L147" s="335"/>
    </row>
    <row r="148" spans="1:12" x14ac:dyDescent="0.2">
      <c r="A148" s="315" t="str">
        <f t="shared" si="25"/>
        <v>Viljandi Päevakeskus</v>
      </c>
      <c r="B148" s="321" t="str">
        <f t="shared" si="26"/>
        <v>35</v>
      </c>
      <c r="C148" s="321" t="str">
        <f t="shared" si="27"/>
        <v>3500</v>
      </c>
      <c r="D148" s="333" t="s">
        <v>1598</v>
      </c>
      <c r="E148" s="334" t="s">
        <v>835</v>
      </c>
      <c r="F148" s="324">
        <v>0</v>
      </c>
      <c r="G148" s="324">
        <v>0</v>
      </c>
      <c r="H148" s="324">
        <v>0</v>
      </c>
      <c r="I148" s="324">
        <v>0</v>
      </c>
      <c r="J148" s="324"/>
      <c r="K148" s="324">
        <f t="shared" si="38"/>
        <v>0</v>
      </c>
      <c r="L148" s="335"/>
    </row>
    <row r="149" spans="1:12" x14ac:dyDescent="0.2">
      <c r="A149" s="315" t="str">
        <f t="shared" si="25"/>
        <v>Viljandi Päevakeskus</v>
      </c>
      <c r="B149" s="321" t="str">
        <f t="shared" si="26"/>
        <v>35</v>
      </c>
      <c r="C149" s="321" t="str">
        <f t="shared" si="27"/>
        <v>3500</v>
      </c>
      <c r="D149" s="333" t="s">
        <v>1607</v>
      </c>
      <c r="E149" s="334" t="s">
        <v>836</v>
      </c>
      <c r="F149" s="324">
        <v>0</v>
      </c>
      <c r="G149" s="324">
        <v>0</v>
      </c>
      <c r="H149" s="324">
        <v>0</v>
      </c>
      <c r="I149" s="324">
        <v>0</v>
      </c>
      <c r="J149" s="324"/>
      <c r="K149" s="324">
        <f t="shared" si="38"/>
        <v>0</v>
      </c>
      <c r="L149" s="335"/>
    </row>
    <row r="150" spans="1:12" x14ac:dyDescent="0.2">
      <c r="A150" s="315" t="str">
        <f t="shared" si="25"/>
        <v>Viljandi Päevakeskus</v>
      </c>
      <c r="B150" s="321" t="str">
        <f t="shared" si="26"/>
        <v>35</v>
      </c>
      <c r="C150" s="321" t="str">
        <f t="shared" si="27"/>
        <v>3500</v>
      </c>
      <c r="D150" s="333" t="s">
        <v>1599</v>
      </c>
      <c r="E150" s="334" t="s">
        <v>837</v>
      </c>
      <c r="F150" s="324">
        <v>0</v>
      </c>
      <c r="G150" s="324">
        <v>0</v>
      </c>
      <c r="H150" s="324">
        <v>0</v>
      </c>
      <c r="I150" s="324">
        <v>0</v>
      </c>
      <c r="J150" s="324"/>
      <c r="K150" s="324">
        <f t="shared" si="38"/>
        <v>0</v>
      </c>
      <c r="L150" s="335"/>
    </row>
    <row r="151" spans="1:12" x14ac:dyDescent="0.2">
      <c r="A151" s="315" t="str">
        <f t="shared" si="25"/>
        <v>Viljandi Päevakeskus</v>
      </c>
      <c r="B151" s="321"/>
      <c r="C151" s="321"/>
      <c r="D151" s="352" t="s">
        <v>158</v>
      </c>
      <c r="E151" s="354" t="s">
        <v>151</v>
      </c>
      <c r="F151" s="355">
        <f>SUM(F152:F152)</f>
        <v>0</v>
      </c>
      <c r="G151" s="355">
        <f t="shared" ref="G151:I151" si="42">SUM(G152:G152)</f>
        <v>0</v>
      </c>
      <c r="H151" s="355">
        <f t="shared" si="42"/>
        <v>0</v>
      </c>
      <c r="I151" s="355">
        <f t="shared" si="42"/>
        <v>0</v>
      </c>
      <c r="J151" s="355">
        <f>SUM(J152:J152)</f>
        <v>0</v>
      </c>
      <c r="K151" s="355">
        <f t="shared" si="38"/>
        <v>0</v>
      </c>
      <c r="L151" s="356"/>
    </row>
    <row r="152" spans="1:12" x14ac:dyDescent="0.2">
      <c r="A152" s="315" t="str">
        <f t="shared" si="25"/>
        <v>Viljandi Päevakeskus</v>
      </c>
      <c r="B152" s="321" t="str">
        <f>LEFT(D152,2)</f>
        <v>38</v>
      </c>
      <c r="C152" s="321" t="str">
        <f>LEFT(D152,4)</f>
        <v>3888</v>
      </c>
      <c r="D152" s="333" t="s">
        <v>1600</v>
      </c>
      <c r="E152" s="334" t="s">
        <v>152</v>
      </c>
      <c r="F152" s="324">
        <v>0</v>
      </c>
      <c r="G152" s="324">
        <v>0</v>
      </c>
      <c r="H152" s="324">
        <v>0</v>
      </c>
      <c r="I152" s="324">
        <v>0</v>
      </c>
      <c r="J152" s="324"/>
      <c r="K152" s="324">
        <f t="shared" si="38"/>
        <v>0</v>
      </c>
      <c r="L152" s="335"/>
    </row>
    <row r="158" spans="1:12" x14ac:dyDescent="0.2">
      <c r="E158" s="305"/>
      <c r="F158" s="305"/>
      <c r="G158" s="305"/>
      <c r="H158" s="305"/>
      <c r="I158" s="305"/>
      <c r="J158" s="305"/>
      <c r="K158" s="305"/>
      <c r="L158" s="310"/>
    </row>
    <row r="166" spans="5:12" x14ac:dyDescent="0.2">
      <c r="E166" s="306"/>
      <c r="F166" s="306"/>
      <c r="G166" s="306"/>
      <c r="H166" s="306"/>
      <c r="I166" s="306"/>
      <c r="J166" s="306"/>
      <c r="K166" s="306"/>
      <c r="L166" s="309"/>
    </row>
    <row r="171" spans="5:12" x14ac:dyDescent="0.2">
      <c r="E171" s="306"/>
      <c r="F171" s="306"/>
      <c r="G171" s="306"/>
      <c r="H171" s="306"/>
      <c r="I171" s="306"/>
      <c r="J171" s="306"/>
      <c r="K171" s="306"/>
      <c r="L171" s="309"/>
    </row>
    <row r="176" spans="5:12" x14ac:dyDescent="0.2">
      <c r="E176" s="304"/>
      <c r="F176" s="304"/>
      <c r="G176" s="304"/>
      <c r="H176" s="304"/>
      <c r="I176" s="304"/>
      <c r="J176" s="304"/>
      <c r="K176" s="304"/>
      <c r="L176" s="309"/>
    </row>
  </sheetData>
  <printOptions gridLines="1"/>
  <pageMargins left="0.39370078740157483" right="0" top="0" bottom="0" header="0" footer="0"/>
  <pageSetup paperSize="9" scale="59" orientation="portrait" r:id="rId1"/>
  <headerFooter alignWithMargins="0">
    <oddFooter>&amp;A</oddFooter>
  </headerFooter>
  <rowBreaks count="1" manualBreakCount="1">
    <brk id="116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176"/>
  <sheetViews>
    <sheetView topLeftCell="E1" zoomScaleNormal="100" workbookViewId="0">
      <pane ySplit="2" topLeftCell="A3" activePane="bottomLeft" state="frozen"/>
      <selection activeCell="E70" sqref="E70"/>
      <selection pane="bottomLeft" activeCell="L3" sqref="L3"/>
    </sheetView>
  </sheetViews>
  <sheetFormatPr defaultRowHeight="12.75" x14ac:dyDescent="0.2"/>
  <cols>
    <col min="1" max="1" width="19.85546875" style="298" hidden="1" customWidth="1"/>
    <col min="2" max="2" width="3.28515625" style="298" hidden="1" customWidth="1"/>
    <col min="3" max="3" width="5" style="298" hidden="1" customWidth="1"/>
    <col min="4" max="4" width="10.28515625" style="299" customWidth="1"/>
    <col min="5" max="5" width="45.42578125" style="301" customWidth="1"/>
    <col min="6" max="9" width="10.85546875" style="301" customWidth="1"/>
    <col min="10" max="10" width="12.28515625" style="301" customWidth="1"/>
    <col min="11" max="11" width="10.85546875" style="301" customWidth="1"/>
    <col min="12" max="12" width="43" style="308" customWidth="1"/>
    <col min="13" max="16384" width="9.140625" style="298"/>
  </cols>
  <sheetData>
    <row r="1" spans="1:12" x14ac:dyDescent="0.2">
      <c r="E1" s="300" t="s">
        <v>965</v>
      </c>
      <c r="F1" s="298" t="s">
        <v>1632</v>
      </c>
      <c r="G1" s="300"/>
      <c r="H1" s="300"/>
      <c r="I1" s="300"/>
      <c r="J1" s="300"/>
      <c r="K1" s="300"/>
      <c r="L1" s="307"/>
    </row>
    <row r="2" spans="1:12" ht="54.75" x14ac:dyDescent="0.2">
      <c r="A2" s="358" t="s">
        <v>826</v>
      </c>
      <c r="B2" s="311" t="s">
        <v>827</v>
      </c>
      <c r="C2" s="311" t="s">
        <v>831</v>
      </c>
      <c r="D2" s="357" t="s">
        <v>830</v>
      </c>
      <c r="E2" s="312" t="s">
        <v>828</v>
      </c>
      <c r="F2" s="313" t="s">
        <v>848</v>
      </c>
      <c r="G2" s="313" t="s">
        <v>1553</v>
      </c>
      <c r="H2" s="313" t="s">
        <v>1634</v>
      </c>
      <c r="I2" s="313" t="s">
        <v>1633</v>
      </c>
      <c r="J2" s="656" t="s">
        <v>863</v>
      </c>
      <c r="K2" s="313" t="s">
        <v>1554</v>
      </c>
      <c r="L2" s="657" t="s">
        <v>849</v>
      </c>
    </row>
    <row r="3" spans="1:12" ht="13.5" x14ac:dyDescent="0.25">
      <c r="A3" s="315" t="str">
        <f t="shared" ref="A3:A75" si="0">+$E$1</f>
        <v>Viljandi Linnavalitsus - Vana Veetorn</v>
      </c>
      <c r="B3" s="311"/>
      <c r="C3" s="311"/>
      <c r="D3" s="316" t="s">
        <v>187</v>
      </c>
      <c r="E3" s="317" t="s">
        <v>180</v>
      </c>
      <c r="F3" s="318">
        <f>SUM(F4:F8)</f>
        <v>0</v>
      </c>
      <c r="G3" s="318">
        <f t="shared" ref="G3:I3" si="1">SUM(G4:G8)</f>
        <v>0</v>
      </c>
      <c r="H3" s="318">
        <f t="shared" si="1"/>
        <v>0</v>
      </c>
      <c r="I3" s="318">
        <f t="shared" si="1"/>
        <v>0</v>
      </c>
      <c r="J3" s="319">
        <f t="shared" ref="J3:K3" si="2">SUM(J4:J8)</f>
        <v>0</v>
      </c>
      <c r="K3" s="319">
        <f t="shared" si="2"/>
        <v>0</v>
      </c>
      <c r="L3" s="320"/>
    </row>
    <row r="4" spans="1:12" x14ac:dyDescent="0.2">
      <c r="A4" s="315" t="str">
        <f t="shared" si="0"/>
        <v>Viljandi Linnavalitsus - Vana Veetorn</v>
      </c>
      <c r="B4" s="321" t="str">
        <f>LEFT(D4,2)</f>
        <v>41</v>
      </c>
      <c r="C4" s="321" t="str">
        <f>LEFT(D4,4)</f>
        <v>4134</v>
      </c>
      <c r="D4" s="322" t="s">
        <v>1601</v>
      </c>
      <c r="E4" s="323" t="s">
        <v>178</v>
      </c>
      <c r="F4" s="324">
        <v>0</v>
      </c>
      <c r="G4" s="324">
        <v>0</v>
      </c>
      <c r="H4" s="324">
        <v>0</v>
      </c>
      <c r="I4" s="324">
        <v>0</v>
      </c>
      <c r="J4" s="324"/>
      <c r="K4" s="324">
        <f t="shared" ref="K4:K8" si="3">+I4+J4</f>
        <v>0</v>
      </c>
      <c r="L4" s="325"/>
    </row>
    <row r="5" spans="1:12" x14ac:dyDescent="0.2">
      <c r="A5" s="315" t="str">
        <f t="shared" si="0"/>
        <v>Viljandi Linnavalitsus - Vana Veetorn</v>
      </c>
      <c r="B5" s="321" t="str">
        <f>LEFT(D5,2)</f>
        <v>41</v>
      </c>
      <c r="C5" s="321" t="str">
        <f>LEFT(D5,4)</f>
        <v>4134</v>
      </c>
      <c r="D5" s="322" t="s">
        <v>1608</v>
      </c>
      <c r="E5" s="323" t="s">
        <v>1625</v>
      </c>
      <c r="F5" s="324">
        <v>0</v>
      </c>
      <c r="G5" s="324">
        <v>0</v>
      </c>
      <c r="H5" s="324">
        <v>0</v>
      </c>
      <c r="I5" s="324">
        <v>0</v>
      </c>
      <c r="J5" s="324"/>
      <c r="K5" s="324">
        <f t="shared" si="3"/>
        <v>0</v>
      </c>
      <c r="L5" s="325"/>
    </row>
    <row r="6" spans="1:12" x14ac:dyDescent="0.2">
      <c r="A6" s="315"/>
      <c r="B6" s="321"/>
      <c r="C6" s="321"/>
      <c r="D6" s="322" t="s">
        <v>1131</v>
      </c>
      <c r="E6" s="323" t="s">
        <v>1656</v>
      </c>
      <c r="F6" s="324">
        <v>0</v>
      </c>
      <c r="G6" s="324">
        <v>0</v>
      </c>
      <c r="H6" s="324">
        <v>0</v>
      </c>
      <c r="I6" s="324">
        <v>0</v>
      </c>
      <c r="J6" s="324"/>
      <c r="K6" s="324">
        <f t="shared" si="3"/>
        <v>0</v>
      </c>
      <c r="L6" s="325"/>
    </row>
    <row r="7" spans="1:12" x14ac:dyDescent="0.2">
      <c r="A7" s="315" t="str">
        <f t="shared" si="0"/>
        <v>Viljandi Linnavalitsus - Vana Veetorn</v>
      </c>
      <c r="B7" s="321" t="str">
        <f t="shared" ref="B7:B76" si="4">LEFT(D7,2)</f>
        <v>45</v>
      </c>
      <c r="C7" s="321" t="str">
        <f t="shared" ref="C7:C76" si="5">LEFT(D7,4)</f>
        <v>4500</v>
      </c>
      <c r="D7" s="322" t="s">
        <v>357</v>
      </c>
      <c r="E7" s="323" t="s">
        <v>358</v>
      </c>
      <c r="F7" s="324">
        <v>0</v>
      </c>
      <c r="G7" s="324">
        <v>0</v>
      </c>
      <c r="H7" s="324">
        <v>0</v>
      </c>
      <c r="I7" s="324">
        <v>0</v>
      </c>
      <c r="J7" s="324"/>
      <c r="K7" s="324">
        <f t="shared" si="3"/>
        <v>0</v>
      </c>
      <c r="L7" s="325"/>
    </row>
    <row r="8" spans="1:12" x14ac:dyDescent="0.2">
      <c r="A8" s="315"/>
      <c r="B8" s="321"/>
      <c r="C8" s="321"/>
      <c r="D8" s="322" t="s">
        <v>1072</v>
      </c>
      <c r="E8" s="323" t="s">
        <v>1651</v>
      </c>
      <c r="F8" s="324">
        <v>0</v>
      </c>
      <c r="G8" s="324">
        <v>0</v>
      </c>
      <c r="H8" s="324">
        <v>0</v>
      </c>
      <c r="I8" s="324">
        <v>0</v>
      </c>
      <c r="J8" s="324"/>
      <c r="K8" s="324">
        <f t="shared" si="3"/>
        <v>0</v>
      </c>
      <c r="L8" s="325"/>
    </row>
    <row r="9" spans="1:12" ht="13.5" x14ac:dyDescent="0.25">
      <c r="A9" s="315" t="str">
        <f t="shared" si="0"/>
        <v>Viljandi Linnavalitsus - Vana Veetorn</v>
      </c>
      <c r="B9" s="321"/>
      <c r="C9" s="321"/>
      <c r="D9" s="326" t="s">
        <v>184</v>
      </c>
      <c r="E9" s="327" t="s">
        <v>183</v>
      </c>
      <c r="F9" s="319">
        <f t="shared" ref="F9:K9" si="6">F10+F17+F18+F19+F20+F21+F22+F26</f>
        <v>4398.7</v>
      </c>
      <c r="G9" s="319">
        <f t="shared" si="6"/>
        <v>6154.88</v>
      </c>
      <c r="H9" s="319">
        <f t="shared" si="6"/>
        <v>6753.5999999999995</v>
      </c>
      <c r="I9" s="319">
        <f t="shared" si="6"/>
        <v>6753.5999999999995</v>
      </c>
      <c r="J9" s="319">
        <f t="shared" si="6"/>
        <v>0</v>
      </c>
      <c r="K9" s="319">
        <f t="shared" si="6"/>
        <v>6753.5999999999995</v>
      </c>
      <c r="L9" s="328"/>
    </row>
    <row r="10" spans="1:12" x14ac:dyDescent="0.2">
      <c r="A10" s="315" t="str">
        <f t="shared" si="0"/>
        <v>Viljandi Linnavalitsus - Vana Veetorn</v>
      </c>
      <c r="B10" s="321"/>
      <c r="C10" s="321"/>
      <c r="D10" s="329" t="s">
        <v>850</v>
      </c>
      <c r="E10" s="330" t="s">
        <v>360</v>
      </c>
      <c r="F10" s="331">
        <f>SUM(F11:F16)</f>
        <v>3272.83</v>
      </c>
      <c r="G10" s="331">
        <f t="shared" ref="G10:I10" si="7">SUM(G11:G16)</f>
        <v>4579.5</v>
      </c>
      <c r="H10" s="331">
        <f t="shared" si="7"/>
        <v>5040</v>
      </c>
      <c r="I10" s="331">
        <f t="shared" si="7"/>
        <v>5040</v>
      </c>
      <c r="J10" s="331">
        <f t="shared" ref="J10" si="8">SUM(J11:J14)</f>
        <v>0</v>
      </c>
      <c r="K10" s="331">
        <f>SUM(K11:K16)</f>
        <v>5040</v>
      </c>
      <c r="L10" s="640"/>
    </row>
    <row r="11" spans="1:12" x14ac:dyDescent="0.2">
      <c r="A11" s="315" t="str">
        <f t="shared" si="0"/>
        <v>Viljandi Linnavalitsus - Vana Veetorn</v>
      </c>
      <c r="B11" s="321" t="str">
        <f t="shared" si="4"/>
        <v>50</v>
      </c>
      <c r="C11" s="321" t="str">
        <f t="shared" si="5"/>
        <v>5002</v>
      </c>
      <c r="D11" s="333" t="s">
        <v>361</v>
      </c>
      <c r="E11" s="334" t="s">
        <v>847</v>
      </c>
      <c r="F11" s="324">
        <v>0</v>
      </c>
      <c r="G11" s="324">
        <v>0</v>
      </c>
      <c r="H11" s="324">
        <v>0</v>
      </c>
      <c r="I11" s="324">
        <v>0</v>
      </c>
      <c r="J11" s="324"/>
      <c r="K11" s="324">
        <f>SUM(I11:J11)</f>
        <v>0</v>
      </c>
      <c r="L11" s="335"/>
    </row>
    <row r="12" spans="1:12" x14ac:dyDescent="0.2">
      <c r="A12" s="315" t="str">
        <f t="shared" si="0"/>
        <v>Viljandi Linnavalitsus - Vana Veetorn</v>
      </c>
      <c r="B12" s="321" t="str">
        <f t="shared" si="4"/>
        <v>50</v>
      </c>
      <c r="C12" s="321" t="str">
        <f t="shared" si="5"/>
        <v>5002</v>
      </c>
      <c r="D12" s="333" t="s">
        <v>363</v>
      </c>
      <c r="E12" s="334" t="s">
        <v>194</v>
      </c>
      <c r="F12" s="324">
        <v>3272.83</v>
      </c>
      <c r="G12" s="324">
        <v>4579.5</v>
      </c>
      <c r="H12" s="324">
        <v>5040</v>
      </c>
      <c r="I12" s="324">
        <v>5040</v>
      </c>
      <c r="J12" s="324"/>
      <c r="K12" s="324">
        <f t="shared" ref="K12:K76" si="9">SUM(I12:J12)</f>
        <v>5040</v>
      </c>
      <c r="L12" s="335"/>
    </row>
    <row r="13" spans="1:12" x14ac:dyDescent="0.2">
      <c r="A13" s="315" t="str">
        <f t="shared" si="0"/>
        <v>Viljandi Linnavalitsus - Vana Veetorn</v>
      </c>
      <c r="B13" s="321" t="str">
        <f t="shared" si="4"/>
        <v>50</v>
      </c>
      <c r="C13" s="321" t="str">
        <f t="shared" si="5"/>
        <v>5002</v>
      </c>
      <c r="D13" s="333" t="s">
        <v>365</v>
      </c>
      <c r="E13" s="334" t="s">
        <v>328</v>
      </c>
      <c r="F13" s="324">
        <v>0</v>
      </c>
      <c r="G13" s="324">
        <v>0</v>
      </c>
      <c r="H13" s="324">
        <v>0</v>
      </c>
      <c r="I13" s="324">
        <v>0</v>
      </c>
      <c r="J13" s="324"/>
      <c r="K13" s="324">
        <f t="shared" si="9"/>
        <v>0</v>
      </c>
      <c r="L13" s="335"/>
    </row>
    <row r="14" spans="1:12" x14ac:dyDescent="0.2">
      <c r="A14" s="315" t="str">
        <f t="shared" si="0"/>
        <v>Viljandi Linnavalitsus - Vana Veetorn</v>
      </c>
      <c r="B14" s="321" t="str">
        <f t="shared" si="4"/>
        <v>50</v>
      </c>
      <c r="C14" s="321" t="str">
        <f t="shared" si="5"/>
        <v>5002</v>
      </c>
      <c r="D14" s="333" t="s">
        <v>367</v>
      </c>
      <c r="E14" s="336" t="s">
        <v>368</v>
      </c>
      <c r="F14" s="324">
        <v>0</v>
      </c>
      <c r="G14" s="324">
        <v>0</v>
      </c>
      <c r="H14" s="324">
        <v>0</v>
      </c>
      <c r="I14" s="324">
        <v>0</v>
      </c>
      <c r="J14" s="324"/>
      <c r="K14" s="324">
        <f t="shared" si="9"/>
        <v>0</v>
      </c>
      <c r="L14" s="325"/>
    </row>
    <row r="15" spans="1:12" x14ac:dyDescent="0.2">
      <c r="A15" s="315"/>
      <c r="B15" s="321"/>
      <c r="C15" s="321"/>
      <c r="D15" s="333" t="s">
        <v>1602</v>
      </c>
      <c r="E15" s="336" t="s">
        <v>1652</v>
      </c>
      <c r="F15" s="324">
        <v>0</v>
      </c>
      <c r="G15" s="324">
        <v>0</v>
      </c>
      <c r="H15" s="324">
        <v>0</v>
      </c>
      <c r="I15" s="324">
        <v>0</v>
      </c>
      <c r="J15" s="324"/>
      <c r="K15" s="324">
        <f t="shared" si="9"/>
        <v>0</v>
      </c>
      <c r="L15" s="325"/>
    </row>
    <row r="16" spans="1:12" x14ac:dyDescent="0.2">
      <c r="A16" s="315"/>
      <c r="B16" s="321"/>
      <c r="C16" s="321"/>
      <c r="D16" s="333" t="s">
        <v>1621</v>
      </c>
      <c r="E16" s="336" t="s">
        <v>1653</v>
      </c>
      <c r="F16" s="324">
        <v>0</v>
      </c>
      <c r="G16" s="324">
        <v>0</v>
      </c>
      <c r="H16" s="324">
        <v>0</v>
      </c>
      <c r="I16" s="324">
        <v>0</v>
      </c>
      <c r="J16" s="324"/>
      <c r="K16" s="324">
        <f t="shared" si="9"/>
        <v>0</v>
      </c>
      <c r="L16" s="325"/>
    </row>
    <row r="17" spans="1:12" x14ac:dyDescent="0.2">
      <c r="A17" s="315" t="str">
        <f t="shared" si="0"/>
        <v>Viljandi Linnavalitsus - Vana Veetorn</v>
      </c>
      <c r="B17" s="321" t="str">
        <f t="shared" si="4"/>
        <v>50</v>
      </c>
      <c r="C17" s="321" t="str">
        <f t="shared" si="5"/>
        <v>5005</v>
      </c>
      <c r="D17" s="322" t="s">
        <v>369</v>
      </c>
      <c r="E17" s="323" t="s">
        <v>370</v>
      </c>
      <c r="F17" s="324">
        <v>0</v>
      </c>
      <c r="G17" s="324">
        <v>0</v>
      </c>
      <c r="H17" s="324">
        <v>0</v>
      </c>
      <c r="I17" s="324">
        <v>0</v>
      </c>
      <c r="J17" s="324"/>
      <c r="K17" s="324">
        <f t="shared" si="9"/>
        <v>0</v>
      </c>
      <c r="L17" s="325"/>
    </row>
    <row r="18" spans="1:12" x14ac:dyDescent="0.2">
      <c r="A18" s="315" t="str">
        <f t="shared" si="0"/>
        <v>Viljandi Linnavalitsus - Vana Veetorn</v>
      </c>
      <c r="B18" s="321" t="str">
        <f t="shared" si="4"/>
        <v>50</v>
      </c>
      <c r="C18" s="321" t="str">
        <f t="shared" si="5"/>
        <v>5051</v>
      </c>
      <c r="D18" s="322" t="s">
        <v>371</v>
      </c>
      <c r="E18" s="323" t="s">
        <v>202</v>
      </c>
      <c r="F18" s="324">
        <v>0</v>
      </c>
      <c r="G18" s="324">
        <v>0</v>
      </c>
      <c r="H18" s="324">
        <v>0</v>
      </c>
      <c r="I18" s="324">
        <v>0</v>
      </c>
      <c r="J18" s="324"/>
      <c r="K18" s="324">
        <f t="shared" si="9"/>
        <v>0</v>
      </c>
      <c r="L18" s="325"/>
    </row>
    <row r="19" spans="1:12" x14ac:dyDescent="0.2">
      <c r="A19" s="315" t="str">
        <f t="shared" si="0"/>
        <v>Viljandi Linnavalitsus - Vana Veetorn</v>
      </c>
      <c r="B19" s="321" t="str">
        <f t="shared" si="4"/>
        <v>50</v>
      </c>
      <c r="C19" s="321" t="str">
        <f t="shared" si="5"/>
        <v>5053</v>
      </c>
      <c r="D19" s="322" t="s">
        <v>372</v>
      </c>
      <c r="E19" s="323" t="s">
        <v>373</v>
      </c>
      <c r="F19" s="324">
        <v>0</v>
      </c>
      <c r="G19" s="324">
        <v>0</v>
      </c>
      <c r="H19" s="324">
        <v>0</v>
      </c>
      <c r="I19" s="324">
        <v>0</v>
      </c>
      <c r="J19" s="324"/>
      <c r="K19" s="324">
        <f t="shared" si="9"/>
        <v>0</v>
      </c>
      <c r="L19" s="325"/>
    </row>
    <row r="20" spans="1:12" x14ac:dyDescent="0.2">
      <c r="A20" s="315" t="str">
        <f t="shared" si="0"/>
        <v>Viljandi Linnavalitsus - Vana Veetorn</v>
      </c>
      <c r="B20" s="321" t="str">
        <f t="shared" si="4"/>
        <v>50</v>
      </c>
      <c r="C20" s="321" t="str">
        <f t="shared" si="5"/>
        <v>5061</v>
      </c>
      <c r="D20" s="322" t="s">
        <v>374</v>
      </c>
      <c r="E20" s="323" t="s">
        <v>375</v>
      </c>
      <c r="F20" s="324">
        <v>0</v>
      </c>
      <c r="G20" s="324">
        <v>0</v>
      </c>
      <c r="H20" s="324">
        <v>0</v>
      </c>
      <c r="I20" s="324">
        <v>0</v>
      </c>
      <c r="J20" s="324"/>
      <c r="K20" s="324">
        <f t="shared" si="9"/>
        <v>0</v>
      </c>
      <c r="L20" s="325"/>
    </row>
    <row r="21" spans="1:12" x14ac:dyDescent="0.2">
      <c r="A21" s="315" t="str">
        <f t="shared" si="0"/>
        <v>Viljandi Linnavalitsus - Vana Veetorn</v>
      </c>
      <c r="B21" s="321" t="str">
        <f t="shared" si="4"/>
        <v>50</v>
      </c>
      <c r="C21" s="321" t="str">
        <f t="shared" si="5"/>
        <v>5062</v>
      </c>
      <c r="D21" s="322" t="s">
        <v>376</v>
      </c>
      <c r="E21" s="323" t="s">
        <v>377</v>
      </c>
      <c r="F21" s="324">
        <v>0</v>
      </c>
      <c r="G21" s="324">
        <v>0</v>
      </c>
      <c r="H21" s="324">
        <v>0</v>
      </c>
      <c r="I21" s="324">
        <v>0</v>
      </c>
      <c r="J21" s="324"/>
      <c r="K21" s="324">
        <f t="shared" si="9"/>
        <v>0</v>
      </c>
      <c r="L21" s="325"/>
    </row>
    <row r="22" spans="1:12" x14ac:dyDescent="0.2">
      <c r="A22" s="315" t="str">
        <f t="shared" si="0"/>
        <v>Viljandi Linnavalitsus - Vana Veetorn</v>
      </c>
      <c r="B22" s="321"/>
      <c r="C22" s="321"/>
      <c r="D22" s="329" t="s">
        <v>851</v>
      </c>
      <c r="E22" s="330" t="s">
        <v>379</v>
      </c>
      <c r="F22" s="337">
        <f>SUM(F23:F25)</f>
        <v>1080.04</v>
      </c>
      <c r="G22" s="337">
        <f t="shared" ref="G22:I22" si="10">SUM(G23:G25)</f>
        <v>1511.2399999999998</v>
      </c>
      <c r="H22" s="337">
        <f t="shared" si="10"/>
        <v>1663.2</v>
      </c>
      <c r="I22" s="337">
        <f t="shared" si="10"/>
        <v>1663.2</v>
      </c>
      <c r="J22" s="337">
        <f t="shared" ref="J22" si="11">SUM(J23:J24)</f>
        <v>0</v>
      </c>
      <c r="K22" s="337">
        <f>SUM(K23:K25)</f>
        <v>1663.2</v>
      </c>
      <c r="L22" s="332"/>
    </row>
    <row r="23" spans="1:12" x14ac:dyDescent="0.2">
      <c r="A23" s="315" t="str">
        <f t="shared" si="0"/>
        <v>Viljandi Linnavalitsus - Vana Veetorn</v>
      </c>
      <c r="B23" s="321" t="str">
        <f t="shared" si="4"/>
        <v>50</v>
      </c>
      <c r="C23" s="321" t="str">
        <f t="shared" si="5"/>
        <v>5063</v>
      </c>
      <c r="D23" s="333" t="s">
        <v>380</v>
      </c>
      <c r="E23" s="334" t="s">
        <v>381</v>
      </c>
      <c r="F23" s="324">
        <v>0</v>
      </c>
      <c r="G23" s="324">
        <v>0</v>
      </c>
      <c r="H23" s="324">
        <f>SUM(H11+H15)*0.33</f>
        <v>0</v>
      </c>
      <c r="I23" s="324">
        <f>SUM(I11+I15)*0.33</f>
        <v>0</v>
      </c>
      <c r="J23" s="324"/>
      <c r="K23" s="324">
        <f t="shared" si="9"/>
        <v>0</v>
      </c>
      <c r="L23" s="335"/>
    </row>
    <row r="24" spans="1:12" x14ac:dyDescent="0.2">
      <c r="A24" s="315" t="str">
        <f t="shared" si="0"/>
        <v>Viljandi Linnavalitsus - Vana Veetorn</v>
      </c>
      <c r="B24" s="321" t="str">
        <f t="shared" si="4"/>
        <v>50</v>
      </c>
      <c r="C24" s="321" t="str">
        <f t="shared" si="5"/>
        <v>5063</v>
      </c>
      <c r="D24" s="333" t="s">
        <v>382</v>
      </c>
      <c r="E24" s="334" t="s">
        <v>383</v>
      </c>
      <c r="F24" s="324">
        <v>1080.04</v>
      </c>
      <c r="G24" s="324">
        <v>1511.2399999999998</v>
      </c>
      <c r="H24" s="324">
        <f>SUM(H12+H13+H14+H17)*0.33</f>
        <v>1663.2</v>
      </c>
      <c r="I24" s="324">
        <f>SUM(I12+I13+I14+I17)*0.33</f>
        <v>1663.2</v>
      </c>
      <c r="J24" s="324">
        <f t="shared" ref="J24" si="12">SUM(J10+J17)*0.33</f>
        <v>0</v>
      </c>
      <c r="K24" s="324">
        <f t="shared" si="9"/>
        <v>1663.2</v>
      </c>
      <c r="L24" s="335"/>
    </row>
    <row r="25" spans="1:12" x14ac:dyDescent="0.2">
      <c r="A25" s="315"/>
      <c r="B25" s="321"/>
      <c r="C25" s="321"/>
      <c r="D25" s="333" t="s">
        <v>1622</v>
      </c>
      <c r="E25" s="334" t="s">
        <v>1623</v>
      </c>
      <c r="F25" s="324">
        <v>0</v>
      </c>
      <c r="G25" s="324">
        <v>0</v>
      </c>
      <c r="H25" s="324">
        <f>SUM(H16*0.33)</f>
        <v>0</v>
      </c>
      <c r="I25" s="324">
        <f>SUM(I16*0.33)</f>
        <v>0</v>
      </c>
      <c r="J25" s="324"/>
      <c r="K25" s="324">
        <f t="shared" si="9"/>
        <v>0</v>
      </c>
      <c r="L25" s="335"/>
    </row>
    <row r="26" spans="1:12" x14ac:dyDescent="0.2">
      <c r="A26" s="315" t="str">
        <f t="shared" si="0"/>
        <v>Viljandi Linnavalitsus - Vana Veetorn</v>
      </c>
      <c r="B26" s="321"/>
      <c r="C26" s="321"/>
      <c r="D26" s="329" t="s">
        <v>852</v>
      </c>
      <c r="E26" s="330" t="s">
        <v>385</v>
      </c>
      <c r="F26" s="337">
        <f>SUM(F27:F29)</f>
        <v>45.83</v>
      </c>
      <c r="G26" s="337">
        <f t="shared" ref="G26:I26" si="13">SUM(G27:G29)</f>
        <v>64.14</v>
      </c>
      <c r="H26" s="337">
        <f t="shared" si="13"/>
        <v>50.4</v>
      </c>
      <c r="I26" s="337">
        <f t="shared" si="13"/>
        <v>50.4</v>
      </c>
      <c r="J26" s="337">
        <f t="shared" ref="J26" si="14">SUM(J27:J28)</f>
        <v>0</v>
      </c>
      <c r="K26" s="337">
        <f>SUM(K27:K29)</f>
        <v>50.4</v>
      </c>
      <c r="L26" s="332"/>
    </row>
    <row r="27" spans="1:12" x14ac:dyDescent="0.2">
      <c r="A27" s="315" t="str">
        <f t="shared" si="0"/>
        <v>Viljandi Linnavalitsus - Vana Veetorn</v>
      </c>
      <c r="B27" s="321" t="str">
        <f t="shared" si="4"/>
        <v>50</v>
      </c>
      <c r="C27" s="321" t="str">
        <f t="shared" si="5"/>
        <v>5064</v>
      </c>
      <c r="D27" s="333" t="s">
        <v>386</v>
      </c>
      <c r="E27" s="334" t="s">
        <v>1654</v>
      </c>
      <c r="F27" s="324">
        <v>0</v>
      </c>
      <c r="G27" s="324">
        <v>0</v>
      </c>
      <c r="H27" s="324">
        <f>SUM(H11+H15)*0.01</f>
        <v>0</v>
      </c>
      <c r="I27" s="324">
        <v>0</v>
      </c>
      <c r="J27" s="324"/>
      <c r="K27" s="324">
        <f t="shared" si="9"/>
        <v>0</v>
      </c>
      <c r="L27" s="335"/>
    </row>
    <row r="28" spans="1:12" x14ac:dyDescent="0.2">
      <c r="A28" s="315" t="str">
        <f t="shared" si="0"/>
        <v>Viljandi Linnavalitsus - Vana Veetorn</v>
      </c>
      <c r="B28" s="321" t="str">
        <f t="shared" si="4"/>
        <v>50</v>
      </c>
      <c r="C28" s="321" t="str">
        <f t="shared" si="5"/>
        <v>5064</v>
      </c>
      <c r="D28" s="333" t="s">
        <v>388</v>
      </c>
      <c r="E28" s="334" t="s">
        <v>389</v>
      </c>
      <c r="F28" s="324">
        <v>45.83</v>
      </c>
      <c r="G28" s="324">
        <v>64.14</v>
      </c>
      <c r="H28" s="324">
        <f>SUM(H12+H13+H14+H17)*0.01</f>
        <v>50.4</v>
      </c>
      <c r="I28" s="324">
        <f>SUM(I12+I13+I14+I17)*0.01</f>
        <v>50.4</v>
      </c>
      <c r="J28" s="324">
        <f t="shared" ref="J28" si="15">SUM(J10+J17)*0.01</f>
        <v>0</v>
      </c>
      <c r="K28" s="324">
        <f t="shared" si="9"/>
        <v>50.4</v>
      </c>
      <c r="L28" s="335"/>
    </row>
    <row r="29" spans="1:12" x14ac:dyDescent="0.2">
      <c r="A29" s="315"/>
      <c r="B29" s="321"/>
      <c r="C29" s="321"/>
      <c r="D29" s="333" t="s">
        <v>1624</v>
      </c>
      <c r="E29" s="334" t="s">
        <v>1655</v>
      </c>
      <c r="F29" s="324">
        <v>0</v>
      </c>
      <c r="G29" s="324">
        <v>0</v>
      </c>
      <c r="H29" s="324">
        <f>SUM(H16*0.01)</f>
        <v>0</v>
      </c>
      <c r="I29" s="324">
        <v>0</v>
      </c>
      <c r="J29" s="324"/>
      <c r="K29" s="324">
        <f t="shared" si="9"/>
        <v>0</v>
      </c>
      <c r="L29" s="335"/>
    </row>
    <row r="30" spans="1:12" s="301" customFormat="1" ht="13.5" x14ac:dyDescent="0.25">
      <c r="A30" s="315" t="str">
        <f t="shared" si="0"/>
        <v>Viljandi Linnavalitsus - Vana Veetorn</v>
      </c>
      <c r="B30" s="321"/>
      <c r="C30" s="321"/>
      <c r="D30" s="326" t="s">
        <v>186</v>
      </c>
      <c r="E30" s="327" t="s">
        <v>185</v>
      </c>
      <c r="F30" s="319">
        <f>F31+F41+F44+F48+F59+F65+F72+F79+F86+F87+F88+F92+F93+F99+F100+F103+F104</f>
        <v>216.66</v>
      </c>
      <c r="G30" s="319">
        <v>1824</v>
      </c>
      <c r="H30" s="319">
        <f t="shared" ref="H30:J30" si="16">H31+H41+H44+H48+H59+H65+H72+H79+H86+H87+H88+H92+H93+H99+H101+H103+H104</f>
        <v>250</v>
      </c>
      <c r="I30" s="319">
        <f t="shared" si="16"/>
        <v>231.87359999999998</v>
      </c>
      <c r="J30" s="319">
        <f t="shared" si="16"/>
        <v>0</v>
      </c>
      <c r="K30" s="319">
        <f t="shared" si="9"/>
        <v>231.87359999999998</v>
      </c>
      <c r="L30" s="328"/>
    </row>
    <row r="31" spans="1:12" ht="13.5" x14ac:dyDescent="0.25">
      <c r="A31" s="315" t="str">
        <f t="shared" si="0"/>
        <v>Viljandi Linnavalitsus - Vana Veetorn</v>
      </c>
      <c r="B31" s="321"/>
      <c r="C31" s="321"/>
      <c r="D31" s="329" t="s">
        <v>853</v>
      </c>
      <c r="E31" s="330" t="s">
        <v>391</v>
      </c>
      <c r="F31" s="337">
        <f t="shared" ref="F31:J31" si="17">SUM(F32:F40)</f>
        <v>0</v>
      </c>
      <c r="G31" s="337">
        <f t="shared" si="17"/>
        <v>1600</v>
      </c>
      <c r="H31" s="337">
        <f t="shared" si="17"/>
        <v>0</v>
      </c>
      <c r="I31" s="337">
        <f t="shared" si="17"/>
        <v>0</v>
      </c>
      <c r="J31" s="337">
        <f t="shared" si="17"/>
        <v>0</v>
      </c>
      <c r="K31" s="319">
        <f t="shared" si="9"/>
        <v>0</v>
      </c>
      <c r="L31" s="332"/>
    </row>
    <row r="32" spans="1:12" x14ac:dyDescent="0.2">
      <c r="A32" s="315" t="str">
        <f t="shared" si="0"/>
        <v>Viljandi Linnavalitsus - Vana Veetorn</v>
      </c>
      <c r="B32" s="321" t="str">
        <f t="shared" si="4"/>
        <v>55</v>
      </c>
      <c r="C32" s="321" t="str">
        <f t="shared" si="5"/>
        <v>5500</v>
      </c>
      <c r="D32" s="333" t="s">
        <v>392</v>
      </c>
      <c r="E32" s="334" t="s">
        <v>393</v>
      </c>
      <c r="F32" s="324">
        <v>0</v>
      </c>
      <c r="G32" s="324">
        <v>0</v>
      </c>
      <c r="H32" s="324">
        <v>0</v>
      </c>
      <c r="I32" s="324">
        <v>0</v>
      </c>
      <c r="J32" s="324"/>
      <c r="K32" s="324">
        <f t="shared" si="9"/>
        <v>0</v>
      </c>
      <c r="L32" s="335"/>
    </row>
    <row r="33" spans="1:12" x14ac:dyDescent="0.2">
      <c r="A33" s="315" t="str">
        <f t="shared" si="0"/>
        <v>Viljandi Linnavalitsus - Vana Veetorn</v>
      </c>
      <c r="B33" s="321" t="str">
        <f t="shared" si="4"/>
        <v>55</v>
      </c>
      <c r="C33" s="321" t="str">
        <f t="shared" si="5"/>
        <v>5500</v>
      </c>
      <c r="D33" s="333" t="s">
        <v>394</v>
      </c>
      <c r="E33" s="334" t="s">
        <v>395</v>
      </c>
      <c r="F33" s="324">
        <v>0</v>
      </c>
      <c r="G33" s="324">
        <v>0</v>
      </c>
      <c r="H33" s="324">
        <v>0</v>
      </c>
      <c r="I33" s="324">
        <v>0</v>
      </c>
      <c r="J33" s="324"/>
      <c r="K33" s="324">
        <f t="shared" si="9"/>
        <v>0</v>
      </c>
      <c r="L33" s="335"/>
    </row>
    <row r="34" spans="1:12" x14ac:dyDescent="0.2">
      <c r="A34" s="315" t="str">
        <f t="shared" si="0"/>
        <v>Viljandi Linnavalitsus - Vana Veetorn</v>
      </c>
      <c r="B34" s="321" t="str">
        <f t="shared" si="4"/>
        <v>55</v>
      </c>
      <c r="C34" s="321" t="str">
        <f t="shared" si="5"/>
        <v>5500</v>
      </c>
      <c r="D34" s="333" t="s">
        <v>396</v>
      </c>
      <c r="E34" s="334" t="s">
        <v>397</v>
      </c>
      <c r="F34" s="324">
        <v>0</v>
      </c>
      <c r="G34" s="324">
        <v>0</v>
      </c>
      <c r="H34" s="324">
        <v>0</v>
      </c>
      <c r="I34" s="324">
        <v>0</v>
      </c>
      <c r="J34" s="324"/>
      <c r="K34" s="324">
        <f t="shared" si="9"/>
        <v>0</v>
      </c>
      <c r="L34" s="335"/>
    </row>
    <row r="35" spans="1:12" x14ac:dyDescent="0.2">
      <c r="A35" s="315" t="str">
        <f t="shared" si="0"/>
        <v>Viljandi Linnavalitsus - Vana Veetorn</v>
      </c>
      <c r="B35" s="321" t="str">
        <f t="shared" si="4"/>
        <v>55</v>
      </c>
      <c r="C35" s="321" t="str">
        <f t="shared" si="5"/>
        <v>5500</v>
      </c>
      <c r="D35" s="333" t="s">
        <v>398</v>
      </c>
      <c r="E35" s="334" t="s">
        <v>399</v>
      </c>
      <c r="F35" s="324">
        <v>0</v>
      </c>
      <c r="G35" s="324">
        <v>0</v>
      </c>
      <c r="H35" s="324">
        <v>0</v>
      </c>
      <c r="I35" s="324">
        <v>0</v>
      </c>
      <c r="J35" s="324"/>
      <c r="K35" s="324">
        <f t="shared" si="9"/>
        <v>0</v>
      </c>
      <c r="L35" s="335"/>
    </row>
    <row r="36" spans="1:12" x14ac:dyDescent="0.2">
      <c r="A36" s="315" t="str">
        <f t="shared" si="0"/>
        <v>Viljandi Linnavalitsus - Vana Veetorn</v>
      </c>
      <c r="B36" s="321" t="str">
        <f t="shared" si="4"/>
        <v>55</v>
      </c>
      <c r="C36" s="321" t="str">
        <f t="shared" si="5"/>
        <v>5500</v>
      </c>
      <c r="D36" s="333" t="s">
        <v>400</v>
      </c>
      <c r="E36" s="334" t="s">
        <v>401</v>
      </c>
      <c r="F36" s="324">
        <v>0</v>
      </c>
      <c r="G36" s="324">
        <v>0</v>
      </c>
      <c r="H36" s="324">
        <v>0</v>
      </c>
      <c r="I36" s="324">
        <v>0</v>
      </c>
      <c r="J36" s="324"/>
      <c r="K36" s="324">
        <f t="shared" si="9"/>
        <v>0</v>
      </c>
      <c r="L36" s="335"/>
    </row>
    <row r="37" spans="1:12" x14ac:dyDescent="0.2">
      <c r="A37" s="315" t="str">
        <f t="shared" si="0"/>
        <v>Viljandi Linnavalitsus - Vana Veetorn</v>
      </c>
      <c r="B37" s="321" t="str">
        <f t="shared" si="4"/>
        <v>55</v>
      </c>
      <c r="C37" s="321" t="str">
        <f t="shared" si="5"/>
        <v>5500</v>
      </c>
      <c r="D37" s="333" t="s">
        <v>402</v>
      </c>
      <c r="E37" s="334" t="s">
        <v>403</v>
      </c>
      <c r="F37" s="324">
        <v>0</v>
      </c>
      <c r="G37" s="324">
        <v>0</v>
      </c>
      <c r="H37" s="324">
        <v>0</v>
      </c>
      <c r="I37" s="324">
        <v>0</v>
      </c>
      <c r="J37" s="324"/>
      <c r="K37" s="324">
        <f t="shared" si="9"/>
        <v>0</v>
      </c>
      <c r="L37" s="335"/>
    </row>
    <row r="38" spans="1:12" x14ac:dyDescent="0.2">
      <c r="A38" s="315" t="str">
        <f t="shared" si="0"/>
        <v>Viljandi Linnavalitsus - Vana Veetorn</v>
      </c>
      <c r="B38" s="321" t="str">
        <f t="shared" si="4"/>
        <v>55</v>
      </c>
      <c r="C38" s="321" t="str">
        <f t="shared" si="5"/>
        <v>5500</v>
      </c>
      <c r="D38" s="333" t="s">
        <v>404</v>
      </c>
      <c r="E38" s="334" t="s">
        <v>405</v>
      </c>
      <c r="F38" s="324">
        <v>0</v>
      </c>
      <c r="G38" s="324">
        <v>0</v>
      </c>
      <c r="H38" s="324">
        <v>0</v>
      </c>
      <c r="I38" s="324">
        <v>0</v>
      </c>
      <c r="J38" s="324"/>
      <c r="K38" s="324">
        <f t="shared" si="9"/>
        <v>0</v>
      </c>
      <c r="L38" s="335"/>
    </row>
    <row r="39" spans="1:12" x14ac:dyDescent="0.2">
      <c r="A39" s="315" t="str">
        <f t="shared" si="0"/>
        <v>Viljandi Linnavalitsus - Vana Veetorn</v>
      </c>
      <c r="B39" s="321" t="str">
        <f t="shared" si="4"/>
        <v>55</v>
      </c>
      <c r="C39" s="321" t="str">
        <f t="shared" si="5"/>
        <v>5500</v>
      </c>
      <c r="D39" s="333" t="s">
        <v>406</v>
      </c>
      <c r="E39" s="334" t="s">
        <v>846</v>
      </c>
      <c r="F39" s="324">
        <v>0</v>
      </c>
      <c r="G39" s="324">
        <v>0</v>
      </c>
      <c r="H39" s="324">
        <v>0</v>
      </c>
      <c r="I39" s="324">
        <v>0</v>
      </c>
      <c r="J39" s="324"/>
      <c r="K39" s="324">
        <f t="shared" si="9"/>
        <v>0</v>
      </c>
      <c r="L39" s="335"/>
    </row>
    <row r="40" spans="1:12" x14ac:dyDescent="0.2">
      <c r="A40" s="315" t="str">
        <f t="shared" si="0"/>
        <v>Viljandi Linnavalitsus - Vana Veetorn</v>
      </c>
      <c r="B40" s="321" t="str">
        <f t="shared" si="4"/>
        <v>55</v>
      </c>
      <c r="C40" s="321" t="str">
        <f t="shared" si="5"/>
        <v>5500</v>
      </c>
      <c r="D40" s="333" t="s">
        <v>408</v>
      </c>
      <c r="E40" s="334" t="s">
        <v>409</v>
      </c>
      <c r="F40" s="324">
        <v>0</v>
      </c>
      <c r="G40" s="324">
        <v>1600</v>
      </c>
      <c r="H40" s="324">
        <v>0</v>
      </c>
      <c r="I40" s="324">
        <v>0</v>
      </c>
      <c r="J40" s="324"/>
      <c r="K40" s="324">
        <f t="shared" si="9"/>
        <v>0</v>
      </c>
      <c r="L40" s="335"/>
    </row>
    <row r="41" spans="1:12" x14ac:dyDescent="0.2">
      <c r="A41" s="315" t="str">
        <f t="shared" si="0"/>
        <v>Viljandi Linnavalitsus - Vana Veetorn</v>
      </c>
      <c r="B41" s="321"/>
      <c r="C41" s="321"/>
      <c r="D41" s="329" t="s">
        <v>854</v>
      </c>
      <c r="E41" s="330" t="s">
        <v>411</v>
      </c>
      <c r="F41" s="337">
        <f t="shared" ref="F41:J41" si="18">SUM(F42:F43)</f>
        <v>0</v>
      </c>
      <c r="G41" s="337">
        <v>0</v>
      </c>
      <c r="H41" s="337">
        <f>SUM(H42:H43)</f>
        <v>0</v>
      </c>
      <c r="I41" s="337">
        <f>SUM(I42:I43)</f>
        <v>0</v>
      </c>
      <c r="J41" s="337">
        <f t="shared" si="18"/>
        <v>0</v>
      </c>
      <c r="K41" s="337">
        <f t="shared" si="9"/>
        <v>0</v>
      </c>
      <c r="L41" s="332"/>
    </row>
    <row r="42" spans="1:12" x14ac:dyDescent="0.2">
      <c r="A42" s="315" t="str">
        <f t="shared" si="0"/>
        <v>Viljandi Linnavalitsus - Vana Veetorn</v>
      </c>
      <c r="B42" s="321" t="str">
        <f t="shared" si="4"/>
        <v>55</v>
      </c>
      <c r="C42" s="321" t="str">
        <f t="shared" si="5"/>
        <v>5503</v>
      </c>
      <c r="D42" s="333" t="s">
        <v>412</v>
      </c>
      <c r="E42" s="334" t="s">
        <v>413</v>
      </c>
      <c r="F42" s="324">
        <v>0</v>
      </c>
      <c r="G42" s="324">
        <v>0</v>
      </c>
      <c r="H42" s="324">
        <v>0</v>
      </c>
      <c r="I42" s="324">
        <v>0</v>
      </c>
      <c r="J42" s="324"/>
      <c r="K42" s="324">
        <f t="shared" si="9"/>
        <v>0</v>
      </c>
      <c r="L42" s="335"/>
    </row>
    <row r="43" spans="1:12" x14ac:dyDescent="0.2">
      <c r="A43" s="315" t="str">
        <f t="shared" si="0"/>
        <v>Viljandi Linnavalitsus - Vana Veetorn</v>
      </c>
      <c r="B43" s="321" t="str">
        <f t="shared" si="4"/>
        <v>55</v>
      </c>
      <c r="C43" s="321" t="str">
        <f t="shared" si="5"/>
        <v>5503</v>
      </c>
      <c r="D43" s="333" t="s">
        <v>414</v>
      </c>
      <c r="E43" s="334" t="s">
        <v>415</v>
      </c>
      <c r="F43" s="324">
        <v>0</v>
      </c>
      <c r="G43" s="324">
        <v>0</v>
      </c>
      <c r="H43" s="324">
        <v>0</v>
      </c>
      <c r="I43" s="324">
        <v>0</v>
      </c>
      <c r="J43" s="324"/>
      <c r="K43" s="324">
        <f t="shared" si="9"/>
        <v>0</v>
      </c>
      <c r="L43" s="335"/>
    </row>
    <row r="44" spans="1:12" x14ac:dyDescent="0.2">
      <c r="A44" s="315" t="str">
        <f t="shared" si="0"/>
        <v>Viljandi Linnavalitsus - Vana Veetorn</v>
      </c>
      <c r="B44" s="321"/>
      <c r="C44" s="321"/>
      <c r="D44" s="329" t="s">
        <v>855</v>
      </c>
      <c r="E44" s="330" t="s">
        <v>417</v>
      </c>
      <c r="F44" s="337">
        <f t="shared" ref="F44:J44" si="19">SUM(F45:F47)</f>
        <v>0</v>
      </c>
      <c r="G44" s="337">
        <f t="shared" si="19"/>
        <v>0</v>
      </c>
      <c r="H44" s="337">
        <f t="shared" si="19"/>
        <v>0</v>
      </c>
      <c r="I44" s="337">
        <f t="shared" si="19"/>
        <v>0</v>
      </c>
      <c r="J44" s="337">
        <f t="shared" si="19"/>
        <v>0</v>
      </c>
      <c r="K44" s="337">
        <f t="shared" si="9"/>
        <v>0</v>
      </c>
      <c r="L44" s="332"/>
    </row>
    <row r="45" spans="1:12" x14ac:dyDescent="0.2">
      <c r="A45" s="315" t="str">
        <f t="shared" si="0"/>
        <v>Viljandi Linnavalitsus - Vana Veetorn</v>
      </c>
      <c r="B45" s="321" t="str">
        <f t="shared" si="4"/>
        <v>55</v>
      </c>
      <c r="C45" s="321" t="str">
        <f t="shared" si="5"/>
        <v>5504</v>
      </c>
      <c r="D45" s="333" t="s">
        <v>418</v>
      </c>
      <c r="E45" s="334" t="s">
        <v>419</v>
      </c>
      <c r="F45" s="324">
        <v>0</v>
      </c>
      <c r="G45" s="324">
        <v>0</v>
      </c>
      <c r="H45" s="324">
        <v>0</v>
      </c>
      <c r="I45" s="324">
        <v>0</v>
      </c>
      <c r="J45" s="324"/>
      <c r="K45" s="324">
        <f t="shared" si="9"/>
        <v>0</v>
      </c>
      <c r="L45" s="335"/>
    </row>
    <row r="46" spans="1:12" x14ac:dyDescent="0.2">
      <c r="A46" s="315" t="str">
        <f t="shared" si="0"/>
        <v>Viljandi Linnavalitsus - Vana Veetorn</v>
      </c>
      <c r="B46" s="321" t="str">
        <f t="shared" si="4"/>
        <v>55</v>
      </c>
      <c r="C46" s="321" t="str">
        <f t="shared" si="5"/>
        <v>5504</v>
      </c>
      <c r="D46" s="333" t="s">
        <v>420</v>
      </c>
      <c r="E46" s="334" t="s">
        <v>421</v>
      </c>
      <c r="F46" s="324">
        <v>0</v>
      </c>
      <c r="G46" s="324">
        <v>0</v>
      </c>
      <c r="H46" s="324">
        <v>0</v>
      </c>
      <c r="I46" s="324">
        <v>0</v>
      </c>
      <c r="J46" s="324"/>
      <c r="K46" s="324">
        <f t="shared" si="9"/>
        <v>0</v>
      </c>
      <c r="L46" s="335"/>
    </row>
    <row r="47" spans="1:12" x14ac:dyDescent="0.2">
      <c r="A47" s="315" t="str">
        <f t="shared" si="0"/>
        <v>Viljandi Linnavalitsus - Vana Veetorn</v>
      </c>
      <c r="B47" s="321" t="str">
        <f t="shared" si="4"/>
        <v>55</v>
      </c>
      <c r="C47" s="321" t="str">
        <f t="shared" si="5"/>
        <v>5504</v>
      </c>
      <c r="D47" s="333" t="s">
        <v>422</v>
      </c>
      <c r="E47" s="334" t="s">
        <v>423</v>
      </c>
      <c r="F47" s="324">
        <v>0</v>
      </c>
      <c r="G47" s="324">
        <v>0</v>
      </c>
      <c r="H47" s="324">
        <v>0</v>
      </c>
      <c r="I47" s="324">
        <v>0</v>
      </c>
      <c r="J47" s="324"/>
      <c r="K47" s="324">
        <f t="shared" si="9"/>
        <v>0</v>
      </c>
      <c r="L47" s="335"/>
    </row>
    <row r="48" spans="1:12" x14ac:dyDescent="0.2">
      <c r="A48" s="315" t="str">
        <f t="shared" si="0"/>
        <v>Viljandi Linnavalitsus - Vana Veetorn</v>
      </c>
      <c r="B48" s="321"/>
      <c r="C48" s="321"/>
      <c r="D48" s="329" t="s">
        <v>856</v>
      </c>
      <c r="E48" s="330" t="s">
        <v>425</v>
      </c>
      <c r="F48" s="337">
        <f>SUM(F49:F58)</f>
        <v>216.66</v>
      </c>
      <c r="G48" s="337">
        <f t="shared" ref="G48:I48" si="20">SUM(G49:G58)</f>
        <v>224</v>
      </c>
      <c r="H48" s="337">
        <f t="shared" si="20"/>
        <v>250</v>
      </c>
      <c r="I48" s="337">
        <f t="shared" si="20"/>
        <v>231.87359999999998</v>
      </c>
      <c r="J48" s="337">
        <f>SUM(J50:J58)</f>
        <v>0</v>
      </c>
      <c r="K48" s="337">
        <f t="shared" si="9"/>
        <v>231.87359999999998</v>
      </c>
      <c r="L48" s="332"/>
    </row>
    <row r="49" spans="1:12" x14ac:dyDescent="0.2">
      <c r="A49" s="315" t="str">
        <f t="shared" si="0"/>
        <v>Viljandi Linnavalitsus - Vana Veetorn</v>
      </c>
      <c r="B49" s="321" t="str">
        <f t="shared" si="4"/>
        <v>55</v>
      </c>
      <c r="C49" s="321" t="str">
        <f t="shared" si="5"/>
        <v>5511</v>
      </c>
      <c r="D49" s="338" t="s">
        <v>253</v>
      </c>
      <c r="E49" s="339" t="s">
        <v>254</v>
      </c>
      <c r="F49" s="324">
        <v>0</v>
      </c>
      <c r="G49" s="324">
        <v>0</v>
      </c>
      <c r="H49" s="324">
        <v>0</v>
      </c>
      <c r="I49" s="324">
        <v>0</v>
      </c>
      <c r="J49" s="324"/>
      <c r="K49" s="324">
        <f t="shared" si="9"/>
        <v>0</v>
      </c>
      <c r="L49" s="340"/>
    </row>
    <row r="50" spans="1:12" x14ac:dyDescent="0.2">
      <c r="A50" s="315" t="str">
        <f t="shared" si="0"/>
        <v>Viljandi Linnavalitsus - Vana Veetorn</v>
      </c>
      <c r="B50" s="321" t="str">
        <f t="shared" si="4"/>
        <v>55</v>
      </c>
      <c r="C50" s="321" t="str">
        <f t="shared" si="5"/>
        <v>5511</v>
      </c>
      <c r="D50" s="333" t="s">
        <v>426</v>
      </c>
      <c r="E50" s="334" t="s">
        <v>427</v>
      </c>
      <c r="F50" s="324">
        <v>0</v>
      </c>
      <c r="G50" s="324">
        <v>0</v>
      </c>
      <c r="H50" s="324">
        <v>0</v>
      </c>
      <c r="I50" s="324">
        <v>0</v>
      </c>
      <c r="J50" s="324"/>
      <c r="K50" s="324">
        <f t="shared" si="9"/>
        <v>0</v>
      </c>
      <c r="L50" s="335"/>
    </row>
    <row r="51" spans="1:12" x14ac:dyDescent="0.2">
      <c r="A51" s="315" t="str">
        <f t="shared" si="0"/>
        <v>Viljandi Linnavalitsus - Vana Veetorn</v>
      </c>
      <c r="B51" s="321" t="str">
        <f t="shared" si="4"/>
        <v>55</v>
      </c>
      <c r="C51" s="321" t="str">
        <f t="shared" si="5"/>
        <v>5511</v>
      </c>
      <c r="D51" s="333" t="s">
        <v>428</v>
      </c>
      <c r="E51" s="334" t="s">
        <v>2</v>
      </c>
      <c r="F51" s="324">
        <v>0</v>
      </c>
      <c r="G51" s="324">
        <v>0</v>
      </c>
      <c r="H51" s="324">
        <v>0</v>
      </c>
      <c r="I51" s="324">
        <v>0</v>
      </c>
      <c r="J51" s="324"/>
      <c r="K51" s="324">
        <f t="shared" si="9"/>
        <v>0</v>
      </c>
      <c r="L51" s="335"/>
    </row>
    <row r="52" spans="1:12" x14ac:dyDescent="0.2">
      <c r="A52" s="315" t="str">
        <f t="shared" si="0"/>
        <v>Viljandi Linnavalitsus - Vana Veetorn</v>
      </c>
      <c r="B52" s="321" t="str">
        <f t="shared" si="4"/>
        <v>55</v>
      </c>
      <c r="C52" s="321" t="str">
        <f t="shared" si="5"/>
        <v>5511</v>
      </c>
      <c r="D52" s="333" t="s">
        <v>3</v>
      </c>
      <c r="E52" s="334" t="s">
        <v>4</v>
      </c>
      <c r="F52" s="324">
        <v>0</v>
      </c>
      <c r="G52" s="324">
        <v>0</v>
      </c>
      <c r="H52" s="324">
        <v>0</v>
      </c>
      <c r="I52" s="324">
        <v>0</v>
      </c>
      <c r="J52" s="324"/>
      <c r="K52" s="324">
        <f t="shared" si="9"/>
        <v>0</v>
      </c>
      <c r="L52" s="335"/>
    </row>
    <row r="53" spans="1:12" x14ac:dyDescent="0.2">
      <c r="A53" s="315" t="str">
        <f t="shared" si="0"/>
        <v>Viljandi Linnavalitsus - Vana Veetorn</v>
      </c>
      <c r="B53" s="321" t="str">
        <f t="shared" si="4"/>
        <v>55</v>
      </c>
      <c r="C53" s="321" t="str">
        <f t="shared" si="5"/>
        <v>5511</v>
      </c>
      <c r="D53" s="333" t="s">
        <v>5</v>
      </c>
      <c r="E53" s="334" t="s">
        <v>6</v>
      </c>
      <c r="F53" s="324">
        <v>216.66</v>
      </c>
      <c r="G53" s="324">
        <v>224</v>
      </c>
      <c r="H53" s="324">
        <v>250</v>
      </c>
      <c r="I53" s="324">
        <v>231.87359999999998</v>
      </c>
      <c r="J53" s="324"/>
      <c r="K53" s="324">
        <f t="shared" si="9"/>
        <v>231.87359999999998</v>
      </c>
      <c r="L53" s="335"/>
    </row>
    <row r="54" spans="1:12" x14ac:dyDescent="0.2">
      <c r="A54" s="315" t="str">
        <f t="shared" si="0"/>
        <v>Viljandi Linnavalitsus - Vana Veetorn</v>
      </c>
      <c r="B54" s="321" t="str">
        <f t="shared" si="4"/>
        <v>55</v>
      </c>
      <c r="C54" s="321" t="str">
        <f t="shared" si="5"/>
        <v>5511</v>
      </c>
      <c r="D54" s="333" t="s">
        <v>7</v>
      </c>
      <c r="E54" s="334" t="s">
        <v>8</v>
      </c>
      <c r="F54" s="324">
        <v>0</v>
      </c>
      <c r="G54" s="324">
        <v>0</v>
      </c>
      <c r="H54" s="324">
        <v>0</v>
      </c>
      <c r="I54" s="324">
        <v>0</v>
      </c>
      <c r="J54" s="324"/>
      <c r="K54" s="324">
        <f t="shared" si="9"/>
        <v>0</v>
      </c>
      <c r="L54" s="335"/>
    </row>
    <row r="55" spans="1:12" x14ac:dyDescent="0.2">
      <c r="A55" s="315" t="str">
        <f t="shared" si="0"/>
        <v>Viljandi Linnavalitsus - Vana Veetorn</v>
      </c>
      <c r="B55" s="321" t="str">
        <f t="shared" si="4"/>
        <v>55</v>
      </c>
      <c r="C55" s="321" t="str">
        <f t="shared" si="5"/>
        <v>5511</v>
      </c>
      <c r="D55" s="333" t="s">
        <v>9</v>
      </c>
      <c r="E55" s="334" t="s">
        <v>10</v>
      </c>
      <c r="F55" s="324">
        <v>0</v>
      </c>
      <c r="G55" s="324">
        <v>0</v>
      </c>
      <c r="H55" s="324">
        <v>0</v>
      </c>
      <c r="I55" s="324">
        <v>0</v>
      </c>
      <c r="J55" s="324"/>
      <c r="K55" s="324">
        <f t="shared" si="9"/>
        <v>0</v>
      </c>
      <c r="L55" s="335"/>
    </row>
    <row r="56" spans="1:12" x14ac:dyDescent="0.2">
      <c r="A56" s="315" t="str">
        <f t="shared" si="0"/>
        <v>Viljandi Linnavalitsus - Vana Veetorn</v>
      </c>
      <c r="B56" s="321" t="str">
        <f t="shared" si="4"/>
        <v>55</v>
      </c>
      <c r="C56" s="321" t="str">
        <f t="shared" si="5"/>
        <v>5511</v>
      </c>
      <c r="D56" s="333" t="s">
        <v>11</v>
      </c>
      <c r="E56" s="334" t="s">
        <v>12</v>
      </c>
      <c r="F56" s="324">
        <v>0</v>
      </c>
      <c r="G56" s="324">
        <v>0</v>
      </c>
      <c r="H56" s="324">
        <v>0</v>
      </c>
      <c r="I56" s="324">
        <v>0</v>
      </c>
      <c r="J56" s="324"/>
      <c r="K56" s="324">
        <f t="shared" si="9"/>
        <v>0</v>
      </c>
      <c r="L56" s="335"/>
    </row>
    <row r="57" spans="1:12" x14ac:dyDescent="0.2">
      <c r="A57" s="315" t="str">
        <f t="shared" si="0"/>
        <v>Viljandi Linnavalitsus - Vana Veetorn</v>
      </c>
      <c r="B57" s="321" t="str">
        <f t="shared" si="4"/>
        <v>55</v>
      </c>
      <c r="C57" s="321" t="str">
        <f t="shared" si="5"/>
        <v>5511</v>
      </c>
      <c r="D57" s="333" t="s">
        <v>13</v>
      </c>
      <c r="E57" s="334" t="s">
        <v>14</v>
      </c>
      <c r="F57" s="324">
        <v>0</v>
      </c>
      <c r="G57" s="324">
        <v>0</v>
      </c>
      <c r="H57" s="324">
        <v>0</v>
      </c>
      <c r="I57" s="324">
        <v>0</v>
      </c>
      <c r="J57" s="324"/>
      <c r="K57" s="324">
        <f t="shared" si="9"/>
        <v>0</v>
      </c>
      <c r="L57" s="335"/>
    </row>
    <row r="58" spans="1:12" x14ac:dyDescent="0.2">
      <c r="A58" s="315" t="str">
        <f t="shared" si="0"/>
        <v>Viljandi Linnavalitsus - Vana Veetorn</v>
      </c>
      <c r="B58" s="321" t="str">
        <f t="shared" si="4"/>
        <v>55</v>
      </c>
      <c r="C58" s="321" t="str">
        <f t="shared" si="5"/>
        <v>5511</v>
      </c>
      <c r="D58" s="333" t="s">
        <v>15</v>
      </c>
      <c r="E58" s="334" t="s">
        <v>16</v>
      </c>
      <c r="F58" s="324">
        <v>0</v>
      </c>
      <c r="G58" s="324">
        <v>0</v>
      </c>
      <c r="H58" s="324">
        <v>0</v>
      </c>
      <c r="I58" s="324">
        <v>0</v>
      </c>
      <c r="J58" s="324"/>
      <c r="K58" s="324">
        <f t="shared" si="9"/>
        <v>0</v>
      </c>
      <c r="L58" s="335"/>
    </row>
    <row r="59" spans="1:12" x14ac:dyDescent="0.2">
      <c r="A59" s="315" t="str">
        <f t="shared" si="0"/>
        <v>Viljandi Linnavalitsus - Vana Veetorn</v>
      </c>
      <c r="B59" s="321"/>
      <c r="C59" s="321"/>
      <c r="D59" s="329" t="s">
        <v>857</v>
      </c>
      <c r="E59" s="330" t="s">
        <v>18</v>
      </c>
      <c r="F59" s="337">
        <f>SUM(F60:F64)</f>
        <v>0</v>
      </c>
      <c r="G59" s="337">
        <f t="shared" ref="G59:I59" si="21">SUM(G60:G64)</f>
        <v>0</v>
      </c>
      <c r="H59" s="337">
        <f t="shared" si="21"/>
        <v>0</v>
      </c>
      <c r="I59" s="337">
        <f t="shared" si="21"/>
        <v>0</v>
      </c>
      <c r="J59" s="337">
        <f t="shared" ref="J59" si="22">SUM(J61:J64)</f>
        <v>0</v>
      </c>
      <c r="K59" s="337">
        <f t="shared" si="9"/>
        <v>0</v>
      </c>
      <c r="L59" s="332"/>
    </row>
    <row r="60" spans="1:12" x14ac:dyDescent="0.2">
      <c r="A60" s="315"/>
      <c r="B60" s="321"/>
      <c r="C60" s="321"/>
      <c r="D60" s="333" t="s">
        <v>1629</v>
      </c>
      <c r="E60" s="334" t="s">
        <v>427</v>
      </c>
      <c r="F60" s="324">
        <v>0</v>
      </c>
      <c r="G60" s="324">
        <v>0</v>
      </c>
      <c r="H60" s="324">
        <v>0</v>
      </c>
      <c r="I60" s="324">
        <v>0</v>
      </c>
      <c r="J60" s="324"/>
      <c r="K60" s="324">
        <f t="shared" si="9"/>
        <v>0</v>
      </c>
      <c r="L60" s="335"/>
    </row>
    <row r="61" spans="1:12" x14ac:dyDescent="0.2">
      <c r="A61" s="315" t="str">
        <f t="shared" si="0"/>
        <v>Viljandi Linnavalitsus - Vana Veetorn</v>
      </c>
      <c r="B61" s="321" t="str">
        <f t="shared" si="4"/>
        <v>55</v>
      </c>
      <c r="C61" s="321" t="str">
        <f t="shared" si="5"/>
        <v>5512</v>
      </c>
      <c r="D61" s="333" t="s">
        <v>19</v>
      </c>
      <c r="E61" s="334" t="s">
        <v>6</v>
      </c>
      <c r="F61" s="324">
        <v>0</v>
      </c>
      <c r="G61" s="324">
        <v>0</v>
      </c>
      <c r="H61" s="324">
        <v>0</v>
      </c>
      <c r="I61" s="324">
        <v>0</v>
      </c>
      <c r="J61" s="324"/>
      <c r="K61" s="324">
        <f t="shared" si="9"/>
        <v>0</v>
      </c>
      <c r="L61" s="335"/>
    </row>
    <row r="62" spans="1:12" x14ac:dyDescent="0.2">
      <c r="A62" s="315" t="str">
        <f t="shared" si="0"/>
        <v>Viljandi Linnavalitsus - Vana Veetorn</v>
      </c>
      <c r="B62" s="321" t="str">
        <f t="shared" si="4"/>
        <v>55</v>
      </c>
      <c r="C62" s="321" t="str">
        <f t="shared" si="5"/>
        <v>5512</v>
      </c>
      <c r="D62" s="333" t="s">
        <v>20</v>
      </c>
      <c r="E62" s="334" t="s">
        <v>8</v>
      </c>
      <c r="F62" s="324">
        <v>0</v>
      </c>
      <c r="G62" s="324">
        <v>0</v>
      </c>
      <c r="H62" s="324">
        <v>0</v>
      </c>
      <c r="I62" s="324">
        <v>0</v>
      </c>
      <c r="J62" s="324"/>
      <c r="K62" s="324">
        <f t="shared" si="9"/>
        <v>0</v>
      </c>
      <c r="L62" s="335"/>
    </row>
    <row r="63" spans="1:12" x14ac:dyDescent="0.2">
      <c r="A63" s="315" t="str">
        <f t="shared" si="0"/>
        <v>Viljandi Linnavalitsus - Vana Veetorn</v>
      </c>
      <c r="B63" s="321" t="str">
        <f t="shared" si="4"/>
        <v>55</v>
      </c>
      <c r="C63" s="321" t="str">
        <f t="shared" si="5"/>
        <v>5512</v>
      </c>
      <c r="D63" s="333" t="s">
        <v>21</v>
      </c>
      <c r="E63" s="334" t="s">
        <v>10</v>
      </c>
      <c r="F63" s="324">
        <v>0</v>
      </c>
      <c r="G63" s="324">
        <v>0</v>
      </c>
      <c r="H63" s="324">
        <v>0</v>
      </c>
      <c r="I63" s="324">
        <v>0</v>
      </c>
      <c r="J63" s="324"/>
      <c r="K63" s="324">
        <f t="shared" si="9"/>
        <v>0</v>
      </c>
      <c r="L63" s="335"/>
    </row>
    <row r="64" spans="1:12" x14ac:dyDescent="0.2">
      <c r="A64" s="315" t="str">
        <f t="shared" si="0"/>
        <v>Viljandi Linnavalitsus - Vana Veetorn</v>
      </c>
      <c r="B64" s="321" t="str">
        <f t="shared" si="4"/>
        <v>55</v>
      </c>
      <c r="C64" s="321" t="str">
        <f t="shared" si="5"/>
        <v>5512</v>
      </c>
      <c r="D64" s="333" t="s">
        <v>22</v>
      </c>
      <c r="E64" s="334" t="s">
        <v>16</v>
      </c>
      <c r="F64" s="324">
        <v>0</v>
      </c>
      <c r="G64" s="324">
        <v>0</v>
      </c>
      <c r="H64" s="324">
        <v>0</v>
      </c>
      <c r="I64" s="324">
        <v>0</v>
      </c>
      <c r="J64" s="324"/>
      <c r="K64" s="324">
        <f t="shared" si="9"/>
        <v>0</v>
      </c>
      <c r="L64" s="335"/>
    </row>
    <row r="65" spans="1:12" x14ac:dyDescent="0.2">
      <c r="A65" s="315" t="str">
        <f t="shared" si="0"/>
        <v>Viljandi Linnavalitsus - Vana Veetorn</v>
      </c>
      <c r="B65" s="321"/>
      <c r="C65" s="321"/>
      <c r="D65" s="329" t="s">
        <v>858</v>
      </c>
      <c r="E65" s="330" t="s">
        <v>24</v>
      </c>
      <c r="F65" s="337">
        <f t="shared" ref="F65:J65" si="23">SUM(F66:F71)</f>
        <v>0</v>
      </c>
      <c r="G65" s="337">
        <f t="shared" si="23"/>
        <v>0</v>
      </c>
      <c r="H65" s="337">
        <f t="shared" si="23"/>
        <v>0</v>
      </c>
      <c r="I65" s="337">
        <f t="shared" si="23"/>
        <v>0</v>
      </c>
      <c r="J65" s="337">
        <f t="shared" si="23"/>
        <v>0</v>
      </c>
      <c r="K65" s="337">
        <f t="shared" si="9"/>
        <v>0</v>
      </c>
      <c r="L65" s="332"/>
    </row>
    <row r="66" spans="1:12" x14ac:dyDescent="0.2">
      <c r="A66" s="315" t="str">
        <f t="shared" si="0"/>
        <v>Viljandi Linnavalitsus - Vana Veetorn</v>
      </c>
      <c r="B66" s="321" t="str">
        <f t="shared" si="4"/>
        <v>55</v>
      </c>
      <c r="C66" s="321" t="str">
        <f t="shared" si="5"/>
        <v>5513</v>
      </c>
      <c r="D66" s="333" t="s">
        <v>25</v>
      </c>
      <c r="E66" s="334" t="s">
        <v>26</v>
      </c>
      <c r="F66" s="324">
        <v>0</v>
      </c>
      <c r="G66" s="324">
        <v>0</v>
      </c>
      <c r="H66" s="324">
        <v>0</v>
      </c>
      <c r="I66" s="324">
        <v>0</v>
      </c>
      <c r="J66" s="324"/>
      <c r="K66" s="324">
        <f t="shared" si="9"/>
        <v>0</v>
      </c>
      <c r="L66" s="335"/>
    </row>
    <row r="67" spans="1:12" x14ac:dyDescent="0.2">
      <c r="A67" s="315" t="str">
        <f t="shared" si="0"/>
        <v>Viljandi Linnavalitsus - Vana Veetorn</v>
      </c>
      <c r="B67" s="321" t="str">
        <f t="shared" si="4"/>
        <v>55</v>
      </c>
      <c r="C67" s="321" t="str">
        <f t="shared" si="5"/>
        <v>5513</v>
      </c>
      <c r="D67" s="333" t="s">
        <v>27</v>
      </c>
      <c r="E67" s="334" t="s">
        <v>28</v>
      </c>
      <c r="F67" s="324">
        <v>0</v>
      </c>
      <c r="G67" s="324">
        <v>0</v>
      </c>
      <c r="H67" s="324">
        <v>0</v>
      </c>
      <c r="I67" s="324">
        <v>0</v>
      </c>
      <c r="J67" s="324"/>
      <c r="K67" s="324">
        <f t="shared" si="9"/>
        <v>0</v>
      </c>
      <c r="L67" s="335"/>
    </row>
    <row r="68" spans="1:12" x14ac:dyDescent="0.2">
      <c r="A68" s="315" t="str">
        <f t="shared" si="0"/>
        <v>Viljandi Linnavalitsus - Vana Veetorn</v>
      </c>
      <c r="B68" s="321" t="str">
        <f t="shared" si="4"/>
        <v>55</v>
      </c>
      <c r="C68" s="321" t="str">
        <f t="shared" si="5"/>
        <v>5513</v>
      </c>
      <c r="D68" s="333" t="s">
        <v>29</v>
      </c>
      <c r="E68" s="334" t="s">
        <v>12</v>
      </c>
      <c r="F68" s="324">
        <v>0</v>
      </c>
      <c r="G68" s="324">
        <v>0</v>
      </c>
      <c r="H68" s="324">
        <v>0</v>
      </c>
      <c r="I68" s="324">
        <v>0</v>
      </c>
      <c r="J68" s="324"/>
      <c r="K68" s="324">
        <f t="shared" si="9"/>
        <v>0</v>
      </c>
      <c r="L68" s="335"/>
    </row>
    <row r="69" spans="1:12" x14ac:dyDescent="0.2">
      <c r="A69" s="315" t="str">
        <f t="shared" si="0"/>
        <v>Viljandi Linnavalitsus - Vana Veetorn</v>
      </c>
      <c r="B69" s="321" t="str">
        <f t="shared" si="4"/>
        <v>55</v>
      </c>
      <c r="C69" s="321" t="str">
        <f t="shared" si="5"/>
        <v>5513</v>
      </c>
      <c r="D69" s="333" t="s">
        <v>30</v>
      </c>
      <c r="E69" s="334" t="s">
        <v>14</v>
      </c>
      <c r="F69" s="324">
        <v>0</v>
      </c>
      <c r="G69" s="324">
        <v>0</v>
      </c>
      <c r="H69" s="324">
        <v>0</v>
      </c>
      <c r="I69" s="324">
        <v>0</v>
      </c>
      <c r="J69" s="324"/>
      <c r="K69" s="324">
        <f t="shared" si="9"/>
        <v>0</v>
      </c>
      <c r="L69" s="335"/>
    </row>
    <row r="70" spans="1:12" x14ac:dyDescent="0.2">
      <c r="A70" s="315" t="str">
        <f t="shared" si="0"/>
        <v>Viljandi Linnavalitsus - Vana Veetorn</v>
      </c>
      <c r="B70" s="321" t="str">
        <f t="shared" si="4"/>
        <v>55</v>
      </c>
      <c r="C70" s="321" t="str">
        <f t="shared" si="5"/>
        <v>5513</v>
      </c>
      <c r="D70" s="333" t="s">
        <v>31</v>
      </c>
      <c r="E70" s="334" t="s">
        <v>799</v>
      </c>
      <c r="F70" s="324">
        <v>0</v>
      </c>
      <c r="G70" s="324">
        <v>0</v>
      </c>
      <c r="H70" s="324">
        <v>0</v>
      </c>
      <c r="I70" s="324">
        <v>0</v>
      </c>
      <c r="J70" s="324"/>
      <c r="K70" s="324">
        <f t="shared" si="9"/>
        <v>0</v>
      </c>
      <c r="L70" s="335"/>
    </row>
    <row r="71" spans="1:12" x14ac:dyDescent="0.2">
      <c r="A71" s="315" t="str">
        <f t="shared" si="0"/>
        <v>Viljandi Linnavalitsus - Vana Veetorn</v>
      </c>
      <c r="B71" s="321" t="str">
        <f t="shared" si="4"/>
        <v>55</v>
      </c>
      <c r="C71" s="321" t="str">
        <f t="shared" si="5"/>
        <v>5513</v>
      </c>
      <c r="D71" s="333" t="s">
        <v>33</v>
      </c>
      <c r="E71" s="334" t="s">
        <v>34</v>
      </c>
      <c r="F71" s="324">
        <v>0</v>
      </c>
      <c r="G71" s="324">
        <v>0</v>
      </c>
      <c r="H71" s="324">
        <v>0</v>
      </c>
      <c r="I71" s="324">
        <v>0</v>
      </c>
      <c r="J71" s="324"/>
      <c r="K71" s="324">
        <f t="shared" si="9"/>
        <v>0</v>
      </c>
      <c r="L71" s="335"/>
    </row>
    <row r="72" spans="1:12" x14ac:dyDescent="0.2">
      <c r="A72" s="315" t="str">
        <f t="shared" si="0"/>
        <v>Viljandi Linnavalitsus - Vana Veetorn</v>
      </c>
      <c r="B72" s="321"/>
      <c r="C72" s="321"/>
      <c r="D72" s="329" t="s">
        <v>859</v>
      </c>
      <c r="E72" s="330" t="s">
        <v>36</v>
      </c>
      <c r="F72" s="337">
        <f t="shared" ref="F72:J72" si="24">SUM(F73:F78)</f>
        <v>0</v>
      </c>
      <c r="G72" s="337">
        <f t="shared" si="24"/>
        <v>0</v>
      </c>
      <c r="H72" s="337">
        <f t="shared" si="24"/>
        <v>0</v>
      </c>
      <c r="I72" s="337">
        <f t="shared" si="24"/>
        <v>0</v>
      </c>
      <c r="J72" s="337">
        <f t="shared" si="24"/>
        <v>0</v>
      </c>
      <c r="K72" s="337">
        <f t="shared" si="9"/>
        <v>0</v>
      </c>
      <c r="L72" s="332"/>
    </row>
    <row r="73" spans="1:12" x14ac:dyDescent="0.2">
      <c r="A73" s="315" t="str">
        <f t="shared" si="0"/>
        <v>Viljandi Linnavalitsus - Vana Veetorn</v>
      </c>
      <c r="B73" s="321" t="str">
        <f t="shared" si="4"/>
        <v>55</v>
      </c>
      <c r="C73" s="321" t="str">
        <f t="shared" si="5"/>
        <v>5514</v>
      </c>
      <c r="D73" s="333" t="s">
        <v>37</v>
      </c>
      <c r="E73" s="334" t="s">
        <v>38</v>
      </c>
      <c r="F73" s="324">
        <v>0</v>
      </c>
      <c r="G73" s="324">
        <v>0</v>
      </c>
      <c r="H73" s="324">
        <v>0</v>
      </c>
      <c r="I73" s="324">
        <v>0</v>
      </c>
      <c r="J73" s="324"/>
      <c r="K73" s="324">
        <f t="shared" si="9"/>
        <v>0</v>
      </c>
      <c r="L73" s="335"/>
    </row>
    <row r="74" spans="1:12" x14ac:dyDescent="0.2">
      <c r="A74" s="315" t="str">
        <f t="shared" si="0"/>
        <v>Viljandi Linnavalitsus - Vana Veetorn</v>
      </c>
      <c r="B74" s="321" t="str">
        <f t="shared" si="4"/>
        <v>55</v>
      </c>
      <c r="C74" s="321" t="str">
        <f t="shared" si="5"/>
        <v>5514</v>
      </c>
      <c r="D74" s="333" t="s">
        <v>39</v>
      </c>
      <c r="E74" s="334" t="s">
        <v>40</v>
      </c>
      <c r="F74" s="324">
        <v>0</v>
      </c>
      <c r="G74" s="324">
        <v>0</v>
      </c>
      <c r="H74" s="324">
        <v>0</v>
      </c>
      <c r="I74" s="324">
        <v>0</v>
      </c>
      <c r="J74" s="324"/>
      <c r="K74" s="324">
        <f t="shared" si="9"/>
        <v>0</v>
      </c>
      <c r="L74" s="335"/>
    </row>
    <row r="75" spans="1:12" x14ac:dyDescent="0.2">
      <c r="A75" s="315" t="str">
        <f t="shared" si="0"/>
        <v>Viljandi Linnavalitsus - Vana Veetorn</v>
      </c>
      <c r="B75" s="321" t="str">
        <f t="shared" si="4"/>
        <v>55</v>
      </c>
      <c r="C75" s="321" t="str">
        <f t="shared" si="5"/>
        <v>5514</v>
      </c>
      <c r="D75" s="333" t="s">
        <v>41</v>
      </c>
      <c r="E75" s="334" t="s">
        <v>42</v>
      </c>
      <c r="F75" s="324">
        <v>0</v>
      </c>
      <c r="G75" s="324">
        <v>0</v>
      </c>
      <c r="H75" s="324">
        <v>0</v>
      </c>
      <c r="I75" s="324">
        <v>0</v>
      </c>
      <c r="J75" s="324"/>
      <c r="K75" s="324">
        <f t="shared" si="9"/>
        <v>0</v>
      </c>
      <c r="L75" s="335"/>
    </row>
    <row r="76" spans="1:12" s="303" customFormat="1" x14ac:dyDescent="0.2">
      <c r="A76" s="315" t="str">
        <f t="shared" ref="A76:A152" si="25">+$E$1</f>
        <v>Viljandi Linnavalitsus - Vana Veetorn</v>
      </c>
      <c r="B76" s="321" t="str">
        <f t="shared" si="4"/>
        <v>55</v>
      </c>
      <c r="C76" s="321" t="str">
        <f t="shared" si="5"/>
        <v>5514</v>
      </c>
      <c r="D76" s="341" t="s">
        <v>43</v>
      </c>
      <c r="E76" s="342" t="s">
        <v>44</v>
      </c>
      <c r="F76" s="324">
        <v>0</v>
      </c>
      <c r="G76" s="324">
        <v>0</v>
      </c>
      <c r="H76" s="324">
        <v>0</v>
      </c>
      <c r="I76" s="324">
        <v>0</v>
      </c>
      <c r="J76" s="324"/>
      <c r="K76" s="324">
        <f t="shared" si="9"/>
        <v>0</v>
      </c>
      <c r="L76" s="343"/>
    </row>
    <row r="77" spans="1:12" x14ac:dyDescent="0.2">
      <c r="A77" s="315" t="str">
        <f t="shared" si="25"/>
        <v>Viljandi Linnavalitsus - Vana Veetorn</v>
      </c>
      <c r="B77" s="321" t="str">
        <f t="shared" ref="B77:B150" si="26">LEFT(D77,2)</f>
        <v>55</v>
      </c>
      <c r="C77" s="321" t="str">
        <f t="shared" ref="C77:C150" si="27">LEFT(D77,4)</f>
        <v>5514</v>
      </c>
      <c r="D77" s="333" t="s">
        <v>45</v>
      </c>
      <c r="E77" s="334" t="s">
        <v>46</v>
      </c>
      <c r="F77" s="324">
        <v>0</v>
      </c>
      <c r="G77" s="324">
        <v>0</v>
      </c>
      <c r="H77" s="324">
        <v>0</v>
      </c>
      <c r="I77" s="324">
        <v>0</v>
      </c>
      <c r="J77" s="324"/>
      <c r="K77" s="324">
        <f t="shared" ref="K77:K113" si="28">SUM(I77:J77)</f>
        <v>0</v>
      </c>
      <c r="L77" s="335"/>
    </row>
    <row r="78" spans="1:12" x14ac:dyDescent="0.2">
      <c r="A78" s="315" t="str">
        <f t="shared" si="25"/>
        <v>Viljandi Linnavalitsus - Vana Veetorn</v>
      </c>
      <c r="B78" s="321" t="str">
        <f t="shared" si="26"/>
        <v>55</v>
      </c>
      <c r="C78" s="321" t="str">
        <f t="shared" si="27"/>
        <v>5514</v>
      </c>
      <c r="D78" s="333" t="s">
        <v>47</v>
      </c>
      <c r="E78" s="334" t="s">
        <v>48</v>
      </c>
      <c r="F78" s="324">
        <v>0</v>
      </c>
      <c r="G78" s="324">
        <v>0</v>
      </c>
      <c r="H78" s="324">
        <v>0</v>
      </c>
      <c r="I78" s="324">
        <v>0</v>
      </c>
      <c r="J78" s="324"/>
      <c r="K78" s="324">
        <f t="shared" si="28"/>
        <v>0</v>
      </c>
      <c r="L78" s="335"/>
    </row>
    <row r="79" spans="1:12" x14ac:dyDescent="0.2">
      <c r="A79" s="315" t="str">
        <f t="shared" si="25"/>
        <v>Viljandi Linnavalitsus - Vana Veetorn</v>
      </c>
      <c r="B79" s="321"/>
      <c r="C79" s="321"/>
      <c r="D79" s="329" t="s">
        <v>860</v>
      </c>
      <c r="E79" s="330" t="s">
        <v>50</v>
      </c>
      <c r="F79" s="337">
        <f t="shared" ref="F79:J79" si="29">SUM(F80:F85)</f>
        <v>0</v>
      </c>
      <c r="G79" s="337">
        <v>0</v>
      </c>
      <c r="H79" s="337">
        <f>SUM(H80:H85)</f>
        <v>0</v>
      </c>
      <c r="I79" s="337">
        <f>SUM(I80:I85)</f>
        <v>0</v>
      </c>
      <c r="J79" s="337">
        <f t="shared" si="29"/>
        <v>0</v>
      </c>
      <c r="K79" s="337">
        <f t="shared" si="28"/>
        <v>0</v>
      </c>
      <c r="L79" s="332"/>
    </row>
    <row r="80" spans="1:12" x14ac:dyDescent="0.2">
      <c r="A80" s="315" t="str">
        <f t="shared" si="25"/>
        <v>Viljandi Linnavalitsus - Vana Veetorn</v>
      </c>
      <c r="B80" s="321" t="str">
        <f t="shared" si="26"/>
        <v>55</v>
      </c>
      <c r="C80" s="321" t="str">
        <f t="shared" si="27"/>
        <v>5515</v>
      </c>
      <c r="D80" s="333" t="s">
        <v>51</v>
      </c>
      <c r="E80" s="334" t="s">
        <v>52</v>
      </c>
      <c r="F80" s="324">
        <v>0</v>
      </c>
      <c r="G80" s="324">
        <v>0</v>
      </c>
      <c r="H80" s="324">
        <v>0</v>
      </c>
      <c r="I80" s="324">
        <v>0</v>
      </c>
      <c r="J80" s="324"/>
      <c r="K80" s="324">
        <f t="shared" si="28"/>
        <v>0</v>
      </c>
      <c r="L80" s="335"/>
    </row>
    <row r="81" spans="1:12" x14ac:dyDescent="0.2">
      <c r="A81" s="315" t="str">
        <f t="shared" si="25"/>
        <v>Viljandi Linnavalitsus - Vana Veetorn</v>
      </c>
      <c r="B81" s="321" t="str">
        <f t="shared" si="26"/>
        <v>55</v>
      </c>
      <c r="C81" s="321" t="str">
        <f t="shared" si="27"/>
        <v>5515</v>
      </c>
      <c r="D81" s="333" t="s">
        <v>53</v>
      </c>
      <c r="E81" s="334" t="s">
        <v>54</v>
      </c>
      <c r="F81" s="324">
        <v>0</v>
      </c>
      <c r="G81" s="324">
        <v>0</v>
      </c>
      <c r="H81" s="324">
        <v>0</v>
      </c>
      <c r="I81" s="324">
        <v>0</v>
      </c>
      <c r="J81" s="324"/>
      <c r="K81" s="324">
        <f t="shared" si="28"/>
        <v>0</v>
      </c>
      <c r="L81" s="335"/>
    </row>
    <row r="82" spans="1:12" x14ac:dyDescent="0.2">
      <c r="A82" s="315" t="str">
        <f t="shared" si="25"/>
        <v>Viljandi Linnavalitsus - Vana Veetorn</v>
      </c>
      <c r="B82" s="321" t="str">
        <f t="shared" si="26"/>
        <v>55</v>
      </c>
      <c r="C82" s="321" t="str">
        <f t="shared" si="27"/>
        <v>5515</v>
      </c>
      <c r="D82" s="333" t="s">
        <v>70</v>
      </c>
      <c r="E82" s="334" t="s">
        <v>71</v>
      </c>
      <c r="F82" s="324">
        <v>0</v>
      </c>
      <c r="G82" s="324">
        <v>0</v>
      </c>
      <c r="H82" s="324">
        <v>0</v>
      </c>
      <c r="I82" s="324">
        <v>0</v>
      </c>
      <c r="J82" s="324"/>
      <c r="K82" s="324">
        <f t="shared" si="28"/>
        <v>0</v>
      </c>
      <c r="L82" s="335"/>
    </row>
    <row r="83" spans="1:12" x14ac:dyDescent="0.2">
      <c r="A83" s="315" t="str">
        <f t="shared" si="25"/>
        <v>Viljandi Linnavalitsus - Vana Veetorn</v>
      </c>
      <c r="B83" s="321" t="str">
        <f t="shared" si="26"/>
        <v>55</v>
      </c>
      <c r="C83" s="321" t="str">
        <f t="shared" si="27"/>
        <v>5515</v>
      </c>
      <c r="D83" s="333" t="s">
        <v>72</v>
      </c>
      <c r="E83" s="334" t="s">
        <v>73</v>
      </c>
      <c r="F83" s="324">
        <v>0</v>
      </c>
      <c r="G83" s="324">
        <v>0</v>
      </c>
      <c r="H83" s="324">
        <v>0</v>
      </c>
      <c r="I83" s="324">
        <v>0</v>
      </c>
      <c r="J83" s="324"/>
      <c r="K83" s="324">
        <f t="shared" si="28"/>
        <v>0</v>
      </c>
      <c r="L83" s="335"/>
    </row>
    <row r="84" spans="1:12" x14ac:dyDescent="0.2">
      <c r="A84" s="315" t="str">
        <f t="shared" si="25"/>
        <v>Viljandi Linnavalitsus - Vana Veetorn</v>
      </c>
      <c r="B84" s="321" t="str">
        <f t="shared" si="26"/>
        <v>55</v>
      </c>
      <c r="C84" s="321" t="str">
        <f t="shared" si="27"/>
        <v>5515</v>
      </c>
      <c r="D84" s="333" t="s">
        <v>74</v>
      </c>
      <c r="E84" s="334" t="s">
        <v>75</v>
      </c>
      <c r="F84" s="324">
        <v>0</v>
      </c>
      <c r="G84" s="324">
        <v>0</v>
      </c>
      <c r="H84" s="324">
        <v>0</v>
      </c>
      <c r="I84" s="324">
        <v>0</v>
      </c>
      <c r="J84" s="324"/>
      <c r="K84" s="324">
        <f t="shared" si="28"/>
        <v>0</v>
      </c>
      <c r="L84" s="335"/>
    </row>
    <row r="85" spans="1:12" x14ac:dyDescent="0.2">
      <c r="A85" s="315" t="str">
        <f t="shared" si="25"/>
        <v>Viljandi Linnavalitsus - Vana Veetorn</v>
      </c>
      <c r="B85" s="321" t="str">
        <f t="shared" si="26"/>
        <v>55</v>
      </c>
      <c r="C85" s="321" t="str">
        <f t="shared" si="27"/>
        <v>5515</v>
      </c>
      <c r="D85" s="333" t="s">
        <v>76</v>
      </c>
      <c r="E85" s="334" t="s">
        <v>77</v>
      </c>
      <c r="F85" s="324">
        <v>0</v>
      </c>
      <c r="G85" s="324">
        <v>0</v>
      </c>
      <c r="H85" s="324">
        <v>0</v>
      </c>
      <c r="I85" s="324">
        <v>0</v>
      </c>
      <c r="J85" s="324"/>
      <c r="K85" s="324">
        <f t="shared" si="28"/>
        <v>0</v>
      </c>
      <c r="L85" s="335"/>
    </row>
    <row r="86" spans="1:12" x14ac:dyDescent="0.2">
      <c r="A86" s="315" t="str">
        <f t="shared" si="25"/>
        <v>Viljandi Linnavalitsus - Vana Veetorn</v>
      </c>
      <c r="B86" s="321" t="str">
        <f t="shared" si="26"/>
        <v>55</v>
      </c>
      <c r="C86" s="321" t="str">
        <f t="shared" si="27"/>
        <v>5516</v>
      </c>
      <c r="D86" s="322" t="s">
        <v>78</v>
      </c>
      <c r="E86" s="344" t="s">
        <v>79</v>
      </c>
      <c r="F86" s="324">
        <v>0</v>
      </c>
      <c r="G86" s="324">
        <v>0</v>
      </c>
      <c r="H86" s="324">
        <v>0</v>
      </c>
      <c r="I86" s="324">
        <v>0</v>
      </c>
      <c r="J86" s="345"/>
      <c r="K86" s="324">
        <f t="shared" si="28"/>
        <v>0</v>
      </c>
      <c r="L86" s="325"/>
    </row>
    <row r="87" spans="1:12" x14ac:dyDescent="0.2">
      <c r="A87" s="315" t="str">
        <f t="shared" si="25"/>
        <v>Viljandi Linnavalitsus - Vana Veetorn</v>
      </c>
      <c r="B87" s="321" t="str">
        <f t="shared" si="26"/>
        <v>55</v>
      </c>
      <c r="C87" s="321" t="str">
        <f t="shared" si="27"/>
        <v>5521</v>
      </c>
      <c r="D87" s="322" t="s">
        <v>80</v>
      </c>
      <c r="E87" s="323" t="s">
        <v>81</v>
      </c>
      <c r="F87" s="324">
        <v>0</v>
      </c>
      <c r="G87" s="324">
        <v>0</v>
      </c>
      <c r="H87" s="324">
        <v>0</v>
      </c>
      <c r="I87" s="324">
        <v>0</v>
      </c>
      <c r="J87" s="345"/>
      <c r="K87" s="324">
        <f t="shared" si="28"/>
        <v>0</v>
      </c>
      <c r="L87" s="325"/>
    </row>
    <row r="88" spans="1:12" x14ac:dyDescent="0.2">
      <c r="A88" s="315" t="str">
        <f t="shared" si="25"/>
        <v>Viljandi Linnavalitsus - Vana Veetorn</v>
      </c>
      <c r="B88" s="321"/>
      <c r="C88" s="321"/>
      <c r="D88" s="329" t="s">
        <v>861</v>
      </c>
      <c r="E88" s="330" t="s">
        <v>83</v>
      </c>
      <c r="F88" s="337">
        <f t="shared" ref="F88:J88" si="30">SUM(F89:F91)</f>
        <v>0</v>
      </c>
      <c r="G88" s="337">
        <f t="shared" si="30"/>
        <v>0</v>
      </c>
      <c r="H88" s="337">
        <f t="shared" si="30"/>
        <v>0</v>
      </c>
      <c r="I88" s="337">
        <f t="shared" si="30"/>
        <v>0</v>
      </c>
      <c r="J88" s="337">
        <f t="shared" si="30"/>
        <v>0</v>
      </c>
      <c r="K88" s="337">
        <f t="shared" si="28"/>
        <v>0</v>
      </c>
      <c r="L88" s="332"/>
    </row>
    <row r="89" spans="1:12" x14ac:dyDescent="0.2">
      <c r="A89" s="315" t="str">
        <f t="shared" si="25"/>
        <v>Viljandi Linnavalitsus - Vana Veetorn</v>
      </c>
      <c r="B89" s="321" t="str">
        <f t="shared" si="26"/>
        <v>55</v>
      </c>
      <c r="C89" s="321" t="str">
        <f t="shared" si="27"/>
        <v>5522</v>
      </c>
      <c r="D89" s="333" t="s">
        <v>84</v>
      </c>
      <c r="E89" s="334" t="s">
        <v>85</v>
      </c>
      <c r="F89" s="324">
        <v>0</v>
      </c>
      <c r="G89" s="324">
        <v>0</v>
      </c>
      <c r="H89" s="324">
        <v>0</v>
      </c>
      <c r="I89" s="324">
        <v>0</v>
      </c>
      <c r="J89" s="324"/>
      <c r="K89" s="324">
        <f t="shared" si="28"/>
        <v>0</v>
      </c>
      <c r="L89" s="335"/>
    </row>
    <row r="90" spans="1:12" x14ac:dyDescent="0.2">
      <c r="A90" s="315" t="str">
        <f t="shared" si="25"/>
        <v>Viljandi Linnavalitsus - Vana Veetorn</v>
      </c>
      <c r="B90" s="321" t="str">
        <f t="shared" si="26"/>
        <v>55</v>
      </c>
      <c r="C90" s="321" t="str">
        <f t="shared" si="27"/>
        <v>5522</v>
      </c>
      <c r="D90" s="333" t="s">
        <v>86</v>
      </c>
      <c r="E90" s="334" t="s">
        <v>87</v>
      </c>
      <c r="F90" s="324">
        <v>0</v>
      </c>
      <c r="G90" s="324">
        <v>0</v>
      </c>
      <c r="H90" s="324">
        <v>0</v>
      </c>
      <c r="I90" s="324">
        <v>0</v>
      </c>
      <c r="J90" s="324"/>
      <c r="K90" s="324">
        <f t="shared" si="28"/>
        <v>0</v>
      </c>
      <c r="L90" s="335"/>
    </row>
    <row r="91" spans="1:12" x14ac:dyDescent="0.2">
      <c r="A91" s="315" t="str">
        <f t="shared" si="25"/>
        <v>Viljandi Linnavalitsus - Vana Veetorn</v>
      </c>
      <c r="B91" s="321" t="str">
        <f t="shared" si="26"/>
        <v>55</v>
      </c>
      <c r="C91" s="321" t="str">
        <f t="shared" si="27"/>
        <v>5522</v>
      </c>
      <c r="D91" s="333" t="s">
        <v>88</v>
      </c>
      <c r="E91" s="334" t="s">
        <v>89</v>
      </c>
      <c r="F91" s="324">
        <v>0</v>
      </c>
      <c r="G91" s="324">
        <v>0</v>
      </c>
      <c r="H91" s="324">
        <v>0</v>
      </c>
      <c r="I91" s="324">
        <v>0</v>
      </c>
      <c r="J91" s="324"/>
      <c r="K91" s="324">
        <f t="shared" si="28"/>
        <v>0</v>
      </c>
      <c r="L91" s="335"/>
    </row>
    <row r="92" spans="1:12" x14ac:dyDescent="0.2">
      <c r="A92" s="315" t="str">
        <f t="shared" si="25"/>
        <v>Viljandi Linnavalitsus - Vana Veetorn</v>
      </c>
      <c r="B92" s="321" t="str">
        <f t="shared" si="26"/>
        <v>55</v>
      </c>
      <c r="C92" s="321" t="str">
        <f t="shared" si="27"/>
        <v>5523</v>
      </c>
      <c r="D92" s="322" t="s">
        <v>90</v>
      </c>
      <c r="E92" s="323" t="s">
        <v>91</v>
      </c>
      <c r="F92" s="324">
        <v>0</v>
      </c>
      <c r="G92" s="324">
        <v>0</v>
      </c>
      <c r="H92" s="324">
        <v>0</v>
      </c>
      <c r="I92" s="324">
        <v>0</v>
      </c>
      <c r="J92" s="324"/>
      <c r="K92" s="324">
        <f t="shared" si="28"/>
        <v>0</v>
      </c>
      <c r="L92" s="325"/>
    </row>
    <row r="93" spans="1:12" x14ac:dyDescent="0.2">
      <c r="A93" s="315" t="str">
        <f t="shared" si="25"/>
        <v>Viljandi Linnavalitsus - Vana Veetorn</v>
      </c>
      <c r="B93" s="321"/>
      <c r="C93" s="321"/>
      <c r="D93" s="329" t="s">
        <v>862</v>
      </c>
      <c r="E93" s="330" t="s">
        <v>93</v>
      </c>
      <c r="F93" s="337">
        <f>SUM(F94:F98)</f>
        <v>0</v>
      </c>
      <c r="G93" s="337">
        <f t="shared" ref="G93:I93" si="31">SUM(G94:G98)</f>
        <v>0</v>
      </c>
      <c r="H93" s="337">
        <f t="shared" si="31"/>
        <v>0</v>
      </c>
      <c r="I93" s="337">
        <f t="shared" si="31"/>
        <v>0</v>
      </c>
      <c r="J93" s="337">
        <f>SUM(J94:J98)</f>
        <v>0</v>
      </c>
      <c r="K93" s="337">
        <f t="shared" si="28"/>
        <v>0</v>
      </c>
      <c r="L93" s="332"/>
    </row>
    <row r="94" spans="1:12" x14ac:dyDescent="0.2">
      <c r="A94" s="315" t="str">
        <f t="shared" si="25"/>
        <v>Viljandi Linnavalitsus - Vana Veetorn</v>
      </c>
      <c r="B94" s="321" t="str">
        <f t="shared" si="26"/>
        <v>55</v>
      </c>
      <c r="C94" s="321" t="str">
        <f t="shared" si="27"/>
        <v>5524</v>
      </c>
      <c r="D94" s="333" t="s">
        <v>94</v>
      </c>
      <c r="E94" s="334" t="s">
        <v>95</v>
      </c>
      <c r="F94" s="324">
        <v>0</v>
      </c>
      <c r="G94" s="324">
        <v>0</v>
      </c>
      <c r="H94" s="324">
        <v>0</v>
      </c>
      <c r="I94" s="324">
        <v>0</v>
      </c>
      <c r="J94" s="324"/>
      <c r="K94" s="324">
        <f t="shared" si="28"/>
        <v>0</v>
      </c>
      <c r="L94" s="335"/>
    </row>
    <row r="95" spans="1:12" x14ac:dyDescent="0.2">
      <c r="A95" s="315" t="str">
        <f t="shared" si="25"/>
        <v>Viljandi Linnavalitsus - Vana Veetorn</v>
      </c>
      <c r="B95" s="321" t="str">
        <f t="shared" si="26"/>
        <v>55</v>
      </c>
      <c r="C95" s="321" t="str">
        <f t="shared" si="27"/>
        <v>5524</v>
      </c>
      <c r="D95" s="333" t="s">
        <v>96</v>
      </c>
      <c r="E95" s="334" t="s">
        <v>97</v>
      </c>
      <c r="F95" s="324">
        <v>0</v>
      </c>
      <c r="G95" s="324">
        <v>0</v>
      </c>
      <c r="H95" s="324">
        <v>0</v>
      </c>
      <c r="I95" s="324">
        <v>0</v>
      </c>
      <c r="J95" s="324"/>
      <c r="K95" s="324">
        <f t="shared" si="28"/>
        <v>0</v>
      </c>
      <c r="L95" s="335"/>
    </row>
    <row r="96" spans="1:12" x14ac:dyDescent="0.2">
      <c r="A96" s="315" t="str">
        <f t="shared" si="25"/>
        <v>Viljandi Linnavalitsus - Vana Veetorn</v>
      </c>
      <c r="B96" s="321" t="str">
        <f t="shared" si="26"/>
        <v>55</v>
      </c>
      <c r="C96" s="321" t="str">
        <f t="shared" si="27"/>
        <v>5524</v>
      </c>
      <c r="D96" s="333" t="s">
        <v>98</v>
      </c>
      <c r="E96" s="334" t="s">
        <v>99</v>
      </c>
      <c r="F96" s="324">
        <v>0</v>
      </c>
      <c r="G96" s="324">
        <v>0</v>
      </c>
      <c r="H96" s="324">
        <v>0</v>
      </c>
      <c r="I96" s="324">
        <v>0</v>
      </c>
      <c r="J96" s="324"/>
      <c r="K96" s="324">
        <f t="shared" si="28"/>
        <v>0</v>
      </c>
      <c r="L96" s="335"/>
    </row>
    <row r="97" spans="1:12" x14ac:dyDescent="0.2">
      <c r="A97" s="315" t="str">
        <f t="shared" si="25"/>
        <v>Viljandi Linnavalitsus - Vana Veetorn</v>
      </c>
      <c r="B97" s="321" t="str">
        <f t="shared" si="26"/>
        <v>55</v>
      </c>
      <c r="C97" s="321" t="str">
        <f t="shared" si="27"/>
        <v>5524</v>
      </c>
      <c r="D97" s="333" t="s">
        <v>100</v>
      </c>
      <c r="E97" s="334" t="s">
        <v>101</v>
      </c>
      <c r="F97" s="324">
        <v>0</v>
      </c>
      <c r="G97" s="324">
        <v>0</v>
      </c>
      <c r="H97" s="324">
        <v>0</v>
      </c>
      <c r="I97" s="324">
        <v>0</v>
      </c>
      <c r="J97" s="324"/>
      <c r="K97" s="324">
        <f t="shared" si="28"/>
        <v>0</v>
      </c>
      <c r="L97" s="335"/>
    </row>
    <row r="98" spans="1:12" x14ac:dyDescent="0.2">
      <c r="A98" s="315" t="str">
        <f t="shared" si="25"/>
        <v>Viljandi Linnavalitsus - Vana Veetorn</v>
      </c>
      <c r="B98" s="321" t="str">
        <f t="shared" si="26"/>
        <v>55</v>
      </c>
      <c r="C98" s="321" t="str">
        <f t="shared" si="27"/>
        <v>5524</v>
      </c>
      <c r="D98" s="333" t="s">
        <v>102</v>
      </c>
      <c r="E98" s="334" t="s">
        <v>103</v>
      </c>
      <c r="F98" s="324">
        <v>0</v>
      </c>
      <c r="G98" s="324">
        <v>0</v>
      </c>
      <c r="H98" s="324">
        <v>0</v>
      </c>
      <c r="I98" s="324">
        <v>0</v>
      </c>
      <c r="J98" s="324"/>
      <c r="K98" s="324">
        <f t="shared" si="28"/>
        <v>0</v>
      </c>
      <c r="L98" s="335"/>
    </row>
    <row r="99" spans="1:12" x14ac:dyDescent="0.2">
      <c r="A99" s="315" t="str">
        <f t="shared" si="25"/>
        <v>Viljandi Linnavalitsus - Vana Veetorn</v>
      </c>
      <c r="B99" s="321" t="str">
        <f t="shared" si="26"/>
        <v>55</v>
      </c>
      <c r="C99" s="321" t="str">
        <f t="shared" si="27"/>
        <v>5525</v>
      </c>
      <c r="D99" s="322" t="s">
        <v>104</v>
      </c>
      <c r="E99" s="323" t="s">
        <v>844</v>
      </c>
      <c r="F99" s="345">
        <v>0</v>
      </c>
      <c r="G99" s="345">
        <v>0</v>
      </c>
      <c r="H99" s="345">
        <v>0</v>
      </c>
      <c r="I99" s="345">
        <v>0</v>
      </c>
      <c r="J99" s="345"/>
      <c r="K99" s="345">
        <f t="shared" si="28"/>
        <v>0</v>
      </c>
      <c r="L99" s="576"/>
    </row>
    <row r="100" spans="1:12" x14ac:dyDescent="0.2">
      <c r="A100" s="315"/>
      <c r="B100" s="321"/>
      <c r="C100" s="321"/>
      <c r="D100" s="329" t="s">
        <v>259</v>
      </c>
      <c r="E100" s="330" t="s">
        <v>1616</v>
      </c>
      <c r="F100" s="337">
        <f>SUM(F101:F102)</f>
        <v>0</v>
      </c>
      <c r="G100" s="337">
        <f t="shared" ref="G100:I100" si="32">SUM(G101:G102)</f>
        <v>0</v>
      </c>
      <c r="H100" s="337">
        <f t="shared" si="32"/>
        <v>0</v>
      </c>
      <c r="I100" s="337">
        <f t="shared" si="32"/>
        <v>0</v>
      </c>
      <c r="J100" s="337">
        <f>SUM(J101:J102)</f>
        <v>0</v>
      </c>
      <c r="K100" s="337">
        <f t="shared" ref="K100" si="33">SUM(K101:K102)</f>
        <v>0</v>
      </c>
      <c r="L100" s="576"/>
    </row>
    <row r="101" spans="1:12" x14ac:dyDescent="0.2">
      <c r="A101" s="315" t="str">
        <f t="shared" si="25"/>
        <v>Viljandi Linnavalitsus - Vana Veetorn</v>
      </c>
      <c r="B101" s="321" t="str">
        <f t="shared" si="26"/>
        <v>55</v>
      </c>
      <c r="C101" s="321" t="str">
        <f t="shared" si="27"/>
        <v>5526</v>
      </c>
      <c r="D101" s="627" t="s">
        <v>106</v>
      </c>
      <c r="E101" s="336" t="s">
        <v>107</v>
      </c>
      <c r="F101" s="324">
        <v>0</v>
      </c>
      <c r="G101" s="324">
        <v>0</v>
      </c>
      <c r="H101" s="324">
        <v>0</v>
      </c>
      <c r="I101" s="324">
        <v>0</v>
      </c>
      <c r="J101" s="324"/>
      <c r="K101" s="324">
        <f t="shared" si="28"/>
        <v>0</v>
      </c>
      <c r="L101" s="576"/>
    </row>
    <row r="102" spans="1:12" x14ac:dyDescent="0.2">
      <c r="A102" s="315"/>
      <c r="B102" s="321"/>
      <c r="C102" s="321"/>
      <c r="D102" s="627" t="s">
        <v>1617</v>
      </c>
      <c r="E102" s="336" t="s">
        <v>1657</v>
      </c>
      <c r="F102" s="324">
        <v>0</v>
      </c>
      <c r="G102" s="324">
        <v>0</v>
      </c>
      <c r="H102" s="324">
        <v>0</v>
      </c>
      <c r="I102" s="324">
        <v>0</v>
      </c>
      <c r="J102" s="324"/>
      <c r="K102" s="324">
        <f t="shared" si="28"/>
        <v>0</v>
      </c>
      <c r="L102" s="576"/>
    </row>
    <row r="103" spans="1:12" x14ac:dyDescent="0.2">
      <c r="A103" s="315" t="str">
        <f t="shared" si="25"/>
        <v>Viljandi Linnavalitsus - Vana Veetorn</v>
      </c>
      <c r="B103" s="321" t="str">
        <f t="shared" si="26"/>
        <v>55</v>
      </c>
      <c r="C103" s="321" t="str">
        <f t="shared" si="27"/>
        <v>5539</v>
      </c>
      <c r="D103" s="322" t="s">
        <v>108</v>
      </c>
      <c r="E103" s="323" t="s">
        <v>845</v>
      </c>
      <c r="F103" s="345">
        <v>0</v>
      </c>
      <c r="G103" s="345">
        <v>0</v>
      </c>
      <c r="H103" s="345">
        <v>0</v>
      </c>
      <c r="I103" s="345">
        <v>0</v>
      </c>
      <c r="J103" s="345"/>
      <c r="K103" s="345">
        <f t="shared" si="28"/>
        <v>0</v>
      </c>
      <c r="L103" s="576"/>
    </row>
    <row r="104" spans="1:12" x14ac:dyDescent="0.2">
      <c r="A104" s="315" t="str">
        <f t="shared" si="25"/>
        <v>Viljandi Linnavalitsus - Vana Veetorn</v>
      </c>
      <c r="B104" s="321" t="str">
        <f t="shared" si="26"/>
        <v>55</v>
      </c>
      <c r="C104" s="321" t="str">
        <f t="shared" si="27"/>
        <v>5540</v>
      </c>
      <c r="D104" s="322" t="s">
        <v>110</v>
      </c>
      <c r="E104" s="323" t="s">
        <v>111</v>
      </c>
      <c r="F104" s="345">
        <v>0</v>
      </c>
      <c r="G104" s="345">
        <v>0</v>
      </c>
      <c r="H104" s="345">
        <v>0</v>
      </c>
      <c r="I104" s="345">
        <v>0</v>
      </c>
      <c r="J104" s="345"/>
      <c r="K104" s="345">
        <f t="shared" si="28"/>
        <v>0</v>
      </c>
      <c r="L104" s="576"/>
    </row>
    <row r="105" spans="1:12" ht="13.5" x14ac:dyDescent="0.25">
      <c r="A105" s="315" t="str">
        <f t="shared" si="25"/>
        <v>Viljandi Linnavalitsus - Vana Veetorn</v>
      </c>
      <c r="B105" s="321"/>
      <c r="C105" s="321"/>
      <c r="D105" s="326" t="s">
        <v>189</v>
      </c>
      <c r="E105" s="327" t="s">
        <v>188</v>
      </c>
      <c r="F105" s="319">
        <f>F106+F107</f>
        <v>0</v>
      </c>
      <c r="G105" s="319">
        <f t="shared" ref="G105:I105" si="34">G106+G107</f>
        <v>0</v>
      </c>
      <c r="H105" s="319">
        <f t="shared" si="34"/>
        <v>0</v>
      </c>
      <c r="I105" s="319">
        <f t="shared" si="34"/>
        <v>0</v>
      </c>
      <c r="J105" s="319">
        <f>J106+J107</f>
        <v>0</v>
      </c>
      <c r="K105" s="337">
        <f t="shared" si="28"/>
        <v>0</v>
      </c>
      <c r="L105" s="577"/>
    </row>
    <row r="106" spans="1:12" x14ac:dyDescent="0.2">
      <c r="A106" s="315" t="str">
        <f t="shared" si="25"/>
        <v>Viljandi Linnavalitsus - Vana Veetorn</v>
      </c>
      <c r="B106" s="321" t="str">
        <f t="shared" si="26"/>
        <v>60</v>
      </c>
      <c r="C106" s="321" t="str">
        <f t="shared" si="27"/>
        <v>6011</v>
      </c>
      <c r="D106" s="322" t="s">
        <v>112</v>
      </c>
      <c r="E106" s="323" t="s">
        <v>113</v>
      </c>
      <c r="F106" s="324">
        <v>0</v>
      </c>
      <c r="G106" s="324">
        <v>0</v>
      </c>
      <c r="H106" s="324">
        <v>0</v>
      </c>
      <c r="I106" s="324">
        <v>0</v>
      </c>
      <c r="J106" s="345"/>
      <c r="K106" s="324">
        <f t="shared" si="28"/>
        <v>0</v>
      </c>
      <c r="L106" s="576"/>
    </row>
    <row r="107" spans="1:12" x14ac:dyDescent="0.2">
      <c r="A107" s="315" t="str">
        <f t="shared" si="25"/>
        <v>Viljandi Linnavalitsus - Vana Veetorn</v>
      </c>
      <c r="B107" s="321" t="str">
        <f t="shared" si="26"/>
        <v>65</v>
      </c>
      <c r="C107" s="321" t="str">
        <f t="shared" si="27"/>
        <v>6502</v>
      </c>
      <c r="D107" s="322" t="s">
        <v>114</v>
      </c>
      <c r="E107" s="323" t="s">
        <v>115</v>
      </c>
      <c r="F107" s="324">
        <v>0</v>
      </c>
      <c r="G107" s="324">
        <v>0</v>
      </c>
      <c r="H107" s="324">
        <v>0</v>
      </c>
      <c r="I107" s="324">
        <v>0</v>
      </c>
      <c r="J107" s="345"/>
      <c r="K107" s="324">
        <f t="shared" si="28"/>
        <v>0</v>
      </c>
      <c r="L107" s="576"/>
    </row>
    <row r="108" spans="1:12" ht="13.5" x14ac:dyDescent="0.25">
      <c r="A108" s="315" t="str">
        <f t="shared" si="25"/>
        <v>Viljandi Linnavalitsus - Vana Veetorn</v>
      </c>
      <c r="B108" s="321"/>
      <c r="C108" s="321"/>
      <c r="D108" s="326" t="s">
        <v>181</v>
      </c>
      <c r="E108" s="346" t="s">
        <v>179</v>
      </c>
      <c r="F108" s="319">
        <f>F109+F110+F111</f>
        <v>0</v>
      </c>
      <c r="G108" s="319">
        <f t="shared" ref="G108:I108" si="35">G109+G110+G111</f>
        <v>0</v>
      </c>
      <c r="H108" s="319">
        <f t="shared" si="35"/>
        <v>0</v>
      </c>
      <c r="I108" s="319">
        <f t="shared" si="35"/>
        <v>0</v>
      </c>
      <c r="J108" s="319">
        <f>J109+J110+J111</f>
        <v>0</v>
      </c>
      <c r="K108" s="337">
        <f t="shared" si="28"/>
        <v>0</v>
      </c>
      <c r="L108" s="578"/>
    </row>
    <row r="109" spans="1:12" x14ac:dyDescent="0.2">
      <c r="A109" s="315" t="str">
        <f t="shared" si="25"/>
        <v>Viljandi Linnavalitsus - Vana Veetorn</v>
      </c>
      <c r="B109" s="321" t="str">
        <f t="shared" si="26"/>
        <v>15</v>
      </c>
      <c r="C109" s="321" t="str">
        <f t="shared" si="27"/>
        <v>1551</v>
      </c>
      <c r="D109" s="322" t="s">
        <v>116</v>
      </c>
      <c r="E109" s="323" t="s">
        <v>117</v>
      </c>
      <c r="F109" s="324">
        <v>0</v>
      </c>
      <c r="G109" s="324">
        <v>0</v>
      </c>
      <c r="H109" s="324">
        <v>0</v>
      </c>
      <c r="I109" s="324">
        <v>0</v>
      </c>
      <c r="J109" s="324"/>
      <c r="K109" s="324">
        <f t="shared" si="28"/>
        <v>0</v>
      </c>
      <c r="L109" s="576"/>
    </row>
    <row r="110" spans="1:12" x14ac:dyDescent="0.2">
      <c r="A110" s="315" t="str">
        <f t="shared" si="25"/>
        <v>Viljandi Linnavalitsus - Vana Veetorn</v>
      </c>
      <c r="B110" s="321" t="str">
        <f t="shared" si="26"/>
        <v>15</v>
      </c>
      <c r="C110" s="321" t="str">
        <f t="shared" si="27"/>
        <v>1554</v>
      </c>
      <c r="D110" s="322" t="s">
        <v>118</v>
      </c>
      <c r="E110" s="323" t="s">
        <v>119</v>
      </c>
      <c r="F110" s="324">
        <v>0</v>
      </c>
      <c r="G110" s="324">
        <v>0</v>
      </c>
      <c r="H110" s="324">
        <v>0</v>
      </c>
      <c r="I110" s="324">
        <v>0</v>
      </c>
      <c r="J110" s="324"/>
      <c r="K110" s="324">
        <f t="shared" si="28"/>
        <v>0</v>
      </c>
      <c r="L110" s="576"/>
    </row>
    <row r="111" spans="1:12" x14ac:dyDescent="0.2">
      <c r="A111" s="315" t="str">
        <f t="shared" si="25"/>
        <v>Viljandi Linnavalitsus - Vana Veetorn</v>
      </c>
      <c r="B111" s="321" t="str">
        <f t="shared" si="26"/>
        <v>15</v>
      </c>
      <c r="C111" s="321" t="str">
        <f t="shared" si="27"/>
        <v>1555</v>
      </c>
      <c r="D111" s="322" t="s">
        <v>120</v>
      </c>
      <c r="E111" s="323" t="s">
        <v>125</v>
      </c>
      <c r="F111" s="324">
        <v>0</v>
      </c>
      <c r="G111" s="324">
        <v>0</v>
      </c>
      <c r="H111" s="324">
        <v>0</v>
      </c>
      <c r="I111" s="324">
        <v>0</v>
      </c>
      <c r="J111" s="324"/>
      <c r="K111" s="324">
        <f t="shared" si="28"/>
        <v>0</v>
      </c>
      <c r="L111" s="576"/>
    </row>
    <row r="112" spans="1:12" ht="13.5" x14ac:dyDescent="0.25">
      <c r="A112" s="315" t="str">
        <f t="shared" si="25"/>
        <v>Viljandi Linnavalitsus - Vana Veetorn</v>
      </c>
      <c r="B112" s="321" t="str">
        <f t="shared" si="26"/>
        <v/>
      </c>
      <c r="C112" s="321" t="str">
        <f t="shared" si="27"/>
        <v/>
      </c>
      <c r="D112" s="347"/>
      <c r="E112" s="327" t="s">
        <v>182</v>
      </c>
      <c r="F112" s="319">
        <f>F113</f>
        <v>0</v>
      </c>
      <c r="G112" s="319">
        <f t="shared" ref="G112:I112" si="36">G113</f>
        <v>0</v>
      </c>
      <c r="H112" s="319">
        <f t="shared" si="36"/>
        <v>0</v>
      </c>
      <c r="I112" s="319">
        <f t="shared" si="36"/>
        <v>0</v>
      </c>
      <c r="J112" s="319">
        <f>J113</f>
        <v>0</v>
      </c>
      <c r="K112" s="337">
        <f t="shared" si="28"/>
        <v>0</v>
      </c>
      <c r="L112" s="577"/>
    </row>
    <row r="113" spans="1:12" x14ac:dyDescent="0.2">
      <c r="A113" s="315" t="str">
        <f t="shared" si="25"/>
        <v>Viljandi Linnavalitsus - Vana Veetorn</v>
      </c>
      <c r="B113" s="321" t="str">
        <f t="shared" si="26"/>
        <v>20</v>
      </c>
      <c r="C113" s="321" t="str">
        <f t="shared" si="27"/>
        <v>2082</v>
      </c>
      <c r="D113" s="322" t="s">
        <v>988</v>
      </c>
      <c r="E113" s="323" t="s">
        <v>127</v>
      </c>
      <c r="F113" s="324">
        <v>0</v>
      </c>
      <c r="G113" s="324">
        <v>0</v>
      </c>
      <c r="H113" s="324">
        <v>0</v>
      </c>
      <c r="I113" s="324">
        <v>0</v>
      </c>
      <c r="J113" s="324"/>
      <c r="K113" s="324">
        <f t="shared" si="28"/>
        <v>0</v>
      </c>
      <c r="L113" s="576"/>
    </row>
    <row r="114" spans="1:12" x14ac:dyDescent="0.2">
      <c r="A114" s="315" t="str">
        <f t="shared" si="25"/>
        <v>Viljandi Linnavalitsus - Vana Veetorn</v>
      </c>
      <c r="B114" s="321" t="str">
        <f t="shared" si="26"/>
        <v/>
      </c>
      <c r="C114" s="321" t="str">
        <f t="shared" si="27"/>
        <v/>
      </c>
      <c r="D114" s="348"/>
      <c r="E114" s="349" t="s">
        <v>128</v>
      </c>
      <c r="F114" s="350">
        <f>F4+F5+F6+F7+F8+F10+F17+F18+F19+F20+F21+F22+F26+F31+F41+F44+F48+F59+F65+F72+F79+F86+F87+F88+F92+F93+F99+F100+F103+F104+F106+F107+F108+F112</f>
        <v>4615.3599999999997</v>
      </c>
      <c r="G114" s="350">
        <f t="shared" ref="G114:I114" si="37">G4+G5+G6+G7+G8+G10+G17+G18+G19+G20+G21+G22+G26+G31+G41+G44+G48+G59+G65+G72+G79+G86+G87+G88+G92+G93+G99+G100+G103+G104+G106+G107+G108+G112</f>
        <v>7978.88</v>
      </c>
      <c r="H114" s="350">
        <f t="shared" si="37"/>
        <v>7003.5999999999995</v>
      </c>
      <c r="I114" s="350">
        <f t="shared" si="37"/>
        <v>6985.4735999999994</v>
      </c>
      <c r="J114" s="350">
        <f>J4+J10+J17+J18+J19+J20+J21+J22+J26+J31+J41+J44+J48+J59+J65+J72+J79+J86+J87+J88+J92+J93+J99+J101+J103+J104+J106+J107+J110+J111+J112</f>
        <v>0</v>
      </c>
      <c r="K114" s="350">
        <f t="shared" ref="K114:K152" si="38">+I114+J114</f>
        <v>6985.4735999999994</v>
      </c>
      <c r="L114" s="351"/>
    </row>
    <row r="115" spans="1:12" x14ac:dyDescent="0.2">
      <c r="A115" s="315" t="str">
        <f t="shared" si="25"/>
        <v>Viljandi Linnavalitsus - Vana Veetorn</v>
      </c>
      <c r="B115" s="321" t="str">
        <f t="shared" si="26"/>
        <v/>
      </c>
      <c r="C115" s="321" t="str">
        <f t="shared" si="27"/>
        <v/>
      </c>
      <c r="D115" s="348"/>
      <c r="E115" s="349"/>
      <c r="F115" s="349"/>
      <c r="G115" s="349"/>
      <c r="H115" s="349"/>
      <c r="I115" s="349"/>
      <c r="J115" s="349"/>
      <c r="K115" s="349"/>
      <c r="L115" s="351"/>
    </row>
    <row r="116" spans="1:12" x14ac:dyDescent="0.2">
      <c r="A116" s="315" t="str">
        <f t="shared" si="25"/>
        <v>Viljandi Linnavalitsus - Vana Veetorn</v>
      </c>
      <c r="B116" s="321" t="str">
        <f t="shared" si="26"/>
        <v/>
      </c>
      <c r="C116" s="321" t="str">
        <f t="shared" si="27"/>
        <v/>
      </c>
      <c r="D116" s="348"/>
      <c r="E116" s="349"/>
      <c r="F116" s="349"/>
      <c r="G116" s="349"/>
      <c r="H116" s="349"/>
      <c r="I116" s="349"/>
      <c r="J116" s="349"/>
      <c r="K116" s="349"/>
      <c r="L116" s="351"/>
    </row>
    <row r="117" spans="1:12" x14ac:dyDescent="0.2">
      <c r="A117" s="315" t="str">
        <f t="shared" si="25"/>
        <v>Viljandi Linnavalitsus - Vana Veetorn</v>
      </c>
      <c r="B117" s="321" t="str">
        <f t="shared" si="26"/>
        <v/>
      </c>
      <c r="C117" s="321" t="str">
        <f t="shared" si="27"/>
        <v/>
      </c>
      <c r="D117" s="352"/>
      <c r="E117" s="330" t="s">
        <v>129</v>
      </c>
      <c r="F117" s="353">
        <f>F118+F144+F151</f>
        <v>1843.84</v>
      </c>
      <c r="G117" s="353">
        <f t="shared" ref="G117:I117" si="39">G118+G144+G151</f>
        <v>2771.5</v>
      </c>
      <c r="H117" s="353">
        <f t="shared" si="39"/>
        <v>2000</v>
      </c>
      <c r="I117" s="353">
        <f t="shared" si="39"/>
        <v>1900</v>
      </c>
      <c r="J117" s="353">
        <f>J118+J144+J151</f>
        <v>0</v>
      </c>
      <c r="K117" s="353">
        <f t="shared" si="38"/>
        <v>1900</v>
      </c>
      <c r="L117" s="332"/>
    </row>
    <row r="118" spans="1:12" x14ac:dyDescent="0.2">
      <c r="A118" s="315" t="str">
        <f t="shared" si="25"/>
        <v>Viljandi Linnavalitsus - Vana Veetorn</v>
      </c>
      <c r="B118" s="321"/>
      <c r="C118" s="321"/>
      <c r="D118" s="352" t="s">
        <v>156</v>
      </c>
      <c r="E118" s="354" t="s">
        <v>130</v>
      </c>
      <c r="F118" s="355">
        <f>SUM(F119:F143)</f>
        <v>1843.84</v>
      </c>
      <c r="G118" s="355">
        <f t="shared" ref="G118:I118" si="40">SUM(G119:G143)</f>
        <v>2771.5</v>
      </c>
      <c r="H118" s="355">
        <f t="shared" si="40"/>
        <v>2000</v>
      </c>
      <c r="I118" s="355">
        <f t="shared" si="40"/>
        <v>1900</v>
      </c>
      <c r="J118" s="355">
        <f>SUM(J119:J143)</f>
        <v>0</v>
      </c>
      <c r="K118" s="355">
        <f t="shared" si="38"/>
        <v>1900</v>
      </c>
      <c r="L118" s="356"/>
    </row>
    <row r="119" spans="1:12" x14ac:dyDescent="0.2">
      <c r="A119" s="315" t="str">
        <f t="shared" si="25"/>
        <v>Viljandi Linnavalitsus - Vana Veetorn</v>
      </c>
      <c r="B119" s="321" t="str">
        <f t="shared" si="26"/>
        <v>32</v>
      </c>
      <c r="C119" s="321" t="str">
        <f t="shared" si="27"/>
        <v>3220</v>
      </c>
      <c r="D119" s="333" t="s">
        <v>1589</v>
      </c>
      <c r="E119" s="334" t="s">
        <v>166</v>
      </c>
      <c r="F119" s="324">
        <v>0</v>
      </c>
      <c r="G119" s="324">
        <v>0</v>
      </c>
      <c r="H119" s="324">
        <v>0</v>
      </c>
      <c r="I119" s="324">
        <v>0</v>
      </c>
      <c r="J119" s="324"/>
      <c r="K119" s="324">
        <f t="shared" si="38"/>
        <v>0</v>
      </c>
      <c r="L119" s="335"/>
    </row>
    <row r="120" spans="1:12" x14ac:dyDescent="0.2">
      <c r="A120" s="315" t="str">
        <f t="shared" si="25"/>
        <v>Viljandi Linnavalitsus - Vana Veetorn</v>
      </c>
      <c r="B120" s="321" t="str">
        <f t="shared" si="26"/>
        <v>32</v>
      </c>
      <c r="C120" s="321" t="str">
        <f t="shared" si="27"/>
        <v>3220</v>
      </c>
      <c r="D120" s="333" t="s">
        <v>1590</v>
      </c>
      <c r="E120" s="334" t="s">
        <v>838</v>
      </c>
      <c r="F120" s="324">
        <v>0</v>
      </c>
      <c r="G120" s="324">
        <v>0</v>
      </c>
      <c r="H120" s="324">
        <v>0</v>
      </c>
      <c r="I120" s="324">
        <v>0</v>
      </c>
      <c r="J120" s="324"/>
      <c r="K120" s="324">
        <f t="shared" si="38"/>
        <v>0</v>
      </c>
      <c r="L120" s="335"/>
    </row>
    <row r="121" spans="1:12" x14ac:dyDescent="0.2">
      <c r="A121" s="315" t="str">
        <f t="shared" si="25"/>
        <v>Viljandi Linnavalitsus - Vana Veetorn</v>
      </c>
      <c r="B121" s="321" t="str">
        <f t="shared" si="26"/>
        <v>32</v>
      </c>
      <c r="C121" s="321" t="str">
        <f t="shared" si="27"/>
        <v>3220</v>
      </c>
      <c r="D121" s="333" t="s">
        <v>1591</v>
      </c>
      <c r="E121" s="334" t="s">
        <v>839</v>
      </c>
      <c r="F121" s="324">
        <v>0</v>
      </c>
      <c r="G121" s="324">
        <v>0</v>
      </c>
      <c r="H121" s="324">
        <v>0</v>
      </c>
      <c r="I121" s="324">
        <v>0</v>
      </c>
      <c r="J121" s="324"/>
      <c r="K121" s="324">
        <f t="shared" si="38"/>
        <v>0</v>
      </c>
      <c r="L121" s="335"/>
    </row>
    <row r="122" spans="1:12" x14ac:dyDescent="0.2">
      <c r="A122" s="315" t="str">
        <f t="shared" si="25"/>
        <v>Viljandi Linnavalitsus - Vana Veetorn</v>
      </c>
      <c r="B122" s="321" t="str">
        <f t="shared" si="26"/>
        <v>32</v>
      </c>
      <c r="C122" s="321" t="str">
        <f t="shared" si="27"/>
        <v>3220</v>
      </c>
      <c r="D122" s="333" t="s">
        <v>1592</v>
      </c>
      <c r="E122" s="334" t="s">
        <v>840</v>
      </c>
      <c r="F122" s="324">
        <v>0</v>
      </c>
      <c r="G122" s="324">
        <v>0</v>
      </c>
      <c r="H122" s="324">
        <v>0</v>
      </c>
      <c r="I122" s="324">
        <v>0</v>
      </c>
      <c r="J122" s="324"/>
      <c r="K122" s="324">
        <f t="shared" si="38"/>
        <v>0</v>
      </c>
      <c r="L122" s="335"/>
    </row>
    <row r="123" spans="1:12" x14ac:dyDescent="0.2">
      <c r="A123" s="315" t="str">
        <f t="shared" si="25"/>
        <v>Viljandi Linnavalitsus - Vana Veetorn</v>
      </c>
      <c r="B123" s="321" t="str">
        <f t="shared" si="26"/>
        <v>32</v>
      </c>
      <c r="C123" s="321" t="str">
        <f t="shared" si="27"/>
        <v>3220</v>
      </c>
      <c r="D123" s="333" t="s">
        <v>1593</v>
      </c>
      <c r="E123" s="334" t="s">
        <v>841</v>
      </c>
      <c r="F123" s="324">
        <v>0</v>
      </c>
      <c r="G123" s="324">
        <v>0</v>
      </c>
      <c r="H123" s="324">
        <v>0</v>
      </c>
      <c r="I123" s="324">
        <v>0</v>
      </c>
      <c r="J123" s="324"/>
      <c r="K123" s="324">
        <f t="shared" si="38"/>
        <v>0</v>
      </c>
      <c r="L123" s="335"/>
    </row>
    <row r="124" spans="1:12" x14ac:dyDescent="0.2">
      <c r="A124" s="315" t="str">
        <f t="shared" si="25"/>
        <v>Viljandi Linnavalitsus - Vana Veetorn</v>
      </c>
      <c r="B124" s="321" t="str">
        <f t="shared" si="26"/>
        <v>32</v>
      </c>
      <c r="C124" s="321" t="str">
        <f t="shared" si="27"/>
        <v>3220</v>
      </c>
      <c r="D124" s="333" t="s">
        <v>1594</v>
      </c>
      <c r="E124" s="334" t="s">
        <v>842</v>
      </c>
      <c r="F124" s="324">
        <v>0</v>
      </c>
      <c r="G124" s="324">
        <v>0</v>
      </c>
      <c r="H124" s="324">
        <v>0</v>
      </c>
      <c r="I124" s="324">
        <v>0</v>
      </c>
      <c r="J124" s="324"/>
      <c r="K124" s="324">
        <f t="shared" si="38"/>
        <v>0</v>
      </c>
      <c r="L124" s="335"/>
    </row>
    <row r="125" spans="1:12" x14ac:dyDescent="0.2">
      <c r="A125" s="315" t="str">
        <f t="shared" si="25"/>
        <v>Viljandi Linnavalitsus - Vana Veetorn</v>
      </c>
      <c r="B125" s="321" t="str">
        <f t="shared" si="26"/>
        <v>32</v>
      </c>
      <c r="C125" s="321" t="str">
        <f t="shared" si="27"/>
        <v>3220</v>
      </c>
      <c r="D125" s="333" t="s">
        <v>1595</v>
      </c>
      <c r="E125" s="334" t="s">
        <v>843</v>
      </c>
      <c r="F125" s="324">
        <v>0</v>
      </c>
      <c r="G125" s="324">
        <v>0</v>
      </c>
      <c r="H125" s="324">
        <v>0</v>
      </c>
      <c r="I125" s="324">
        <v>0</v>
      </c>
      <c r="J125" s="324"/>
      <c r="K125" s="324">
        <f t="shared" si="38"/>
        <v>0</v>
      </c>
      <c r="L125" s="335"/>
    </row>
    <row r="126" spans="1:12" x14ac:dyDescent="0.2">
      <c r="A126" s="315" t="str">
        <f t="shared" si="25"/>
        <v>Viljandi Linnavalitsus - Vana Veetorn</v>
      </c>
      <c r="B126" s="321" t="str">
        <f t="shared" si="26"/>
        <v>32</v>
      </c>
      <c r="C126" s="321" t="str">
        <f t="shared" si="27"/>
        <v>3221</v>
      </c>
      <c r="D126" s="333" t="s">
        <v>1609</v>
      </c>
      <c r="E126" s="334" t="s">
        <v>969</v>
      </c>
      <c r="F126" s="324">
        <v>0</v>
      </c>
      <c r="G126" s="324">
        <v>106</v>
      </c>
      <c r="H126" s="324">
        <v>0</v>
      </c>
      <c r="I126" s="324">
        <v>0</v>
      </c>
      <c r="J126" s="324"/>
      <c r="K126" s="324">
        <f t="shared" si="38"/>
        <v>0</v>
      </c>
      <c r="L126" s="335"/>
    </row>
    <row r="127" spans="1:12" x14ac:dyDescent="0.2">
      <c r="A127" s="315" t="str">
        <f t="shared" si="25"/>
        <v>Viljandi Linnavalitsus - Vana Veetorn</v>
      </c>
      <c r="B127" s="321" t="str">
        <f t="shared" si="26"/>
        <v>32</v>
      </c>
      <c r="C127" s="321" t="str">
        <f t="shared" si="27"/>
        <v>3221</v>
      </c>
      <c r="D127" s="333" t="s">
        <v>1610</v>
      </c>
      <c r="E127" s="334" t="s">
        <v>970</v>
      </c>
      <c r="F127" s="324">
        <v>0</v>
      </c>
      <c r="G127" s="324">
        <v>0</v>
      </c>
      <c r="H127" s="324">
        <v>0</v>
      </c>
      <c r="I127" s="324">
        <v>0</v>
      </c>
      <c r="J127" s="324"/>
      <c r="K127" s="324">
        <f t="shared" si="38"/>
        <v>0</v>
      </c>
      <c r="L127" s="335"/>
    </row>
    <row r="128" spans="1:12" x14ac:dyDescent="0.2">
      <c r="A128" s="315" t="str">
        <f t="shared" si="25"/>
        <v>Viljandi Linnavalitsus - Vana Veetorn</v>
      </c>
      <c r="B128" s="321" t="str">
        <f t="shared" si="26"/>
        <v>32</v>
      </c>
      <c r="C128" s="321" t="str">
        <f t="shared" si="27"/>
        <v>3221</v>
      </c>
      <c r="D128" s="333" t="s">
        <v>1611</v>
      </c>
      <c r="E128" s="334" t="s">
        <v>971</v>
      </c>
      <c r="F128" s="324">
        <v>1843.84</v>
      </c>
      <c r="G128" s="324">
        <v>2665.5</v>
      </c>
      <c r="H128" s="324">
        <v>2000</v>
      </c>
      <c r="I128" s="324">
        <v>1900</v>
      </c>
      <c r="J128" s="324"/>
      <c r="K128" s="324">
        <f t="shared" si="38"/>
        <v>1900</v>
      </c>
      <c r="L128" s="335"/>
    </row>
    <row r="129" spans="1:12" x14ac:dyDescent="0.2">
      <c r="A129" s="315" t="str">
        <f t="shared" si="25"/>
        <v>Viljandi Linnavalitsus - Vana Veetorn</v>
      </c>
      <c r="B129" s="321" t="str">
        <f t="shared" si="26"/>
        <v>32</v>
      </c>
      <c r="C129" s="321" t="str">
        <f t="shared" si="27"/>
        <v>3221</v>
      </c>
      <c r="D129" s="333" t="s">
        <v>1603</v>
      </c>
      <c r="E129" s="334" t="s">
        <v>972</v>
      </c>
      <c r="F129" s="324">
        <v>0</v>
      </c>
      <c r="G129" s="324">
        <v>0</v>
      </c>
      <c r="H129" s="324">
        <v>0</v>
      </c>
      <c r="I129" s="324">
        <v>0</v>
      </c>
      <c r="J129" s="324"/>
      <c r="K129" s="324">
        <f t="shared" si="38"/>
        <v>0</v>
      </c>
      <c r="L129" s="335"/>
    </row>
    <row r="130" spans="1:12" x14ac:dyDescent="0.2">
      <c r="A130" s="315" t="str">
        <f t="shared" si="25"/>
        <v>Viljandi Linnavalitsus - Vana Veetorn</v>
      </c>
      <c r="B130" s="321" t="str">
        <f t="shared" si="26"/>
        <v>32</v>
      </c>
      <c r="C130" s="321" t="str">
        <f t="shared" si="27"/>
        <v>3221</v>
      </c>
      <c r="D130" s="333" t="s">
        <v>1612</v>
      </c>
      <c r="E130" s="334" t="s">
        <v>973</v>
      </c>
      <c r="F130" s="324">
        <v>0</v>
      </c>
      <c r="G130" s="324">
        <v>0</v>
      </c>
      <c r="H130" s="324">
        <v>0</v>
      </c>
      <c r="I130" s="324">
        <v>0</v>
      </c>
      <c r="J130" s="324"/>
      <c r="K130" s="324">
        <f t="shared" si="38"/>
        <v>0</v>
      </c>
      <c r="L130" s="335"/>
    </row>
    <row r="131" spans="1:12" x14ac:dyDescent="0.2">
      <c r="A131" s="315" t="str">
        <f t="shared" si="25"/>
        <v>Viljandi Linnavalitsus - Vana Veetorn</v>
      </c>
      <c r="B131" s="321" t="str">
        <f t="shared" si="26"/>
        <v>32</v>
      </c>
      <c r="C131" s="321" t="str">
        <f t="shared" si="27"/>
        <v>3221</v>
      </c>
      <c r="D131" s="333" t="s">
        <v>1613</v>
      </c>
      <c r="E131" s="334" t="s">
        <v>974</v>
      </c>
      <c r="F131" s="324">
        <v>0</v>
      </c>
      <c r="G131" s="324">
        <v>0</v>
      </c>
      <c r="H131" s="324">
        <v>0</v>
      </c>
      <c r="I131" s="324">
        <v>0</v>
      </c>
      <c r="J131" s="324"/>
      <c r="K131" s="324">
        <f t="shared" si="38"/>
        <v>0</v>
      </c>
      <c r="L131" s="335"/>
    </row>
    <row r="132" spans="1:12" x14ac:dyDescent="0.2">
      <c r="A132" s="315" t="str">
        <f t="shared" si="25"/>
        <v>Viljandi Linnavalitsus - Vana Veetorn</v>
      </c>
      <c r="B132" s="321" t="str">
        <f t="shared" si="26"/>
        <v>32</v>
      </c>
      <c r="C132" s="321" t="str">
        <f t="shared" si="27"/>
        <v>3221</v>
      </c>
      <c r="D132" s="333" t="s">
        <v>1614</v>
      </c>
      <c r="E132" s="334" t="s">
        <v>975</v>
      </c>
      <c r="F132" s="324">
        <v>0</v>
      </c>
      <c r="G132" s="324">
        <v>0</v>
      </c>
      <c r="H132" s="324">
        <v>0</v>
      </c>
      <c r="I132" s="324">
        <v>0</v>
      </c>
      <c r="J132" s="324"/>
      <c r="K132" s="324">
        <f t="shared" si="38"/>
        <v>0</v>
      </c>
      <c r="L132" s="335"/>
    </row>
    <row r="133" spans="1:12" x14ac:dyDescent="0.2">
      <c r="A133" s="315" t="str">
        <f t="shared" si="25"/>
        <v>Viljandi Linnavalitsus - Vana Veetorn</v>
      </c>
      <c r="B133" s="321" t="str">
        <f t="shared" si="26"/>
        <v>32</v>
      </c>
      <c r="C133" s="321" t="str">
        <f t="shared" si="27"/>
        <v>3221</v>
      </c>
      <c r="D133" s="333" t="s">
        <v>1630</v>
      </c>
      <c r="E133" s="334" t="s">
        <v>976</v>
      </c>
      <c r="F133" s="324">
        <v>0</v>
      </c>
      <c r="G133" s="324">
        <v>0</v>
      </c>
      <c r="H133" s="324">
        <v>0</v>
      </c>
      <c r="I133" s="324">
        <v>0</v>
      </c>
      <c r="J133" s="324"/>
      <c r="K133" s="324">
        <f t="shared" si="38"/>
        <v>0</v>
      </c>
      <c r="L133" s="335"/>
    </row>
    <row r="134" spans="1:12" x14ac:dyDescent="0.2">
      <c r="A134" s="315" t="str">
        <f t="shared" si="25"/>
        <v>Viljandi Linnavalitsus - Vana Veetorn</v>
      </c>
      <c r="B134" s="321" t="str">
        <f t="shared" si="26"/>
        <v>32</v>
      </c>
      <c r="C134" s="321" t="str">
        <f t="shared" si="27"/>
        <v>3221</v>
      </c>
      <c r="D134" s="333" t="s">
        <v>1604</v>
      </c>
      <c r="E134" s="334" t="s">
        <v>977</v>
      </c>
      <c r="F134" s="324">
        <v>0</v>
      </c>
      <c r="G134" s="324">
        <v>0</v>
      </c>
      <c r="H134" s="324">
        <v>0</v>
      </c>
      <c r="I134" s="324">
        <v>0</v>
      </c>
      <c r="J134" s="324"/>
      <c r="K134" s="324">
        <f t="shared" si="38"/>
        <v>0</v>
      </c>
      <c r="L134" s="335"/>
    </row>
    <row r="135" spans="1:12" x14ac:dyDescent="0.2">
      <c r="A135" s="315" t="str">
        <f t="shared" si="25"/>
        <v>Viljandi Linnavalitsus - Vana Veetorn</v>
      </c>
      <c r="B135" s="321" t="str">
        <f t="shared" si="26"/>
        <v>32</v>
      </c>
      <c r="C135" s="321" t="str">
        <f t="shared" si="27"/>
        <v>3222</v>
      </c>
      <c r="D135" s="333" t="s">
        <v>1618</v>
      </c>
      <c r="E135" s="334" t="s">
        <v>984</v>
      </c>
      <c r="F135" s="324">
        <v>0</v>
      </c>
      <c r="G135" s="324">
        <v>0</v>
      </c>
      <c r="H135" s="324">
        <v>0</v>
      </c>
      <c r="I135" s="324">
        <v>0</v>
      </c>
      <c r="J135" s="324"/>
      <c r="K135" s="324">
        <f t="shared" si="38"/>
        <v>0</v>
      </c>
      <c r="L135" s="335"/>
    </row>
    <row r="136" spans="1:12" x14ac:dyDescent="0.2">
      <c r="A136" s="315" t="str">
        <f t="shared" si="25"/>
        <v>Viljandi Linnavalitsus - Vana Veetorn</v>
      </c>
      <c r="B136" s="321" t="str">
        <f t="shared" si="26"/>
        <v>32</v>
      </c>
      <c r="C136" s="321" t="str">
        <f t="shared" si="27"/>
        <v>3222</v>
      </c>
      <c r="D136" s="333" t="s">
        <v>1619</v>
      </c>
      <c r="E136" s="334" t="s">
        <v>985</v>
      </c>
      <c r="F136" s="324">
        <v>0</v>
      </c>
      <c r="G136" s="324">
        <v>0</v>
      </c>
      <c r="H136" s="324">
        <v>0</v>
      </c>
      <c r="I136" s="324">
        <v>0</v>
      </c>
      <c r="J136" s="324"/>
      <c r="K136" s="324">
        <f t="shared" si="38"/>
        <v>0</v>
      </c>
      <c r="L136" s="335"/>
    </row>
    <row r="137" spans="1:12" x14ac:dyDescent="0.2">
      <c r="A137" s="315" t="str">
        <f t="shared" si="25"/>
        <v>Viljandi Linnavalitsus - Vana Veetorn</v>
      </c>
      <c r="B137" s="321" t="str">
        <f t="shared" si="26"/>
        <v>32</v>
      </c>
      <c r="C137" s="321" t="str">
        <f t="shared" si="27"/>
        <v>3222</v>
      </c>
      <c r="D137" s="333" t="s">
        <v>1615</v>
      </c>
      <c r="E137" s="334" t="s">
        <v>986</v>
      </c>
      <c r="F137" s="324">
        <v>0</v>
      </c>
      <c r="G137" s="324">
        <v>0</v>
      </c>
      <c r="H137" s="324">
        <v>0</v>
      </c>
      <c r="I137" s="324">
        <v>0</v>
      </c>
      <c r="J137" s="324"/>
      <c r="K137" s="324">
        <f t="shared" si="38"/>
        <v>0</v>
      </c>
      <c r="L137" s="335"/>
    </row>
    <row r="138" spans="1:12" x14ac:dyDescent="0.2">
      <c r="A138" s="315" t="str">
        <f t="shared" si="25"/>
        <v>Viljandi Linnavalitsus - Vana Veetorn</v>
      </c>
      <c r="B138" s="321" t="str">
        <f t="shared" si="26"/>
        <v>32</v>
      </c>
      <c r="C138" s="321" t="str">
        <f t="shared" si="27"/>
        <v>3222</v>
      </c>
      <c r="D138" s="333" t="s">
        <v>1605</v>
      </c>
      <c r="E138" s="334" t="s">
        <v>986</v>
      </c>
      <c r="F138" s="324">
        <v>0</v>
      </c>
      <c r="G138" s="324">
        <v>0</v>
      </c>
      <c r="H138" s="324">
        <v>0</v>
      </c>
      <c r="I138" s="324">
        <v>0</v>
      </c>
      <c r="J138" s="324"/>
      <c r="K138" s="324">
        <f t="shared" si="38"/>
        <v>0</v>
      </c>
      <c r="L138" s="335"/>
    </row>
    <row r="139" spans="1:12" x14ac:dyDescent="0.2">
      <c r="A139" s="315" t="str">
        <f t="shared" si="25"/>
        <v>Viljandi Linnavalitsus - Vana Veetorn</v>
      </c>
      <c r="B139" s="321" t="str">
        <f t="shared" si="26"/>
        <v>32</v>
      </c>
      <c r="C139" s="321" t="str">
        <f t="shared" si="27"/>
        <v>3222</v>
      </c>
      <c r="D139" s="333" t="s">
        <v>1620</v>
      </c>
      <c r="E139" s="334" t="s">
        <v>987</v>
      </c>
      <c r="F139" s="324">
        <v>0</v>
      </c>
      <c r="G139" s="324">
        <v>0</v>
      </c>
      <c r="H139" s="324">
        <v>0</v>
      </c>
      <c r="I139" s="324">
        <v>0</v>
      </c>
      <c r="J139" s="324"/>
      <c r="K139" s="324">
        <f t="shared" si="38"/>
        <v>0</v>
      </c>
      <c r="L139" s="335"/>
    </row>
    <row r="140" spans="1:12" x14ac:dyDescent="0.2">
      <c r="A140" s="315" t="str">
        <f t="shared" si="25"/>
        <v>Viljandi Linnavalitsus - Vana Veetorn</v>
      </c>
      <c r="B140" s="321" t="str">
        <f t="shared" si="26"/>
        <v>32</v>
      </c>
      <c r="C140" s="321" t="str">
        <f t="shared" si="27"/>
        <v>3222</v>
      </c>
      <c r="D140" s="333" t="s">
        <v>1606</v>
      </c>
      <c r="E140" s="334" t="s">
        <v>982</v>
      </c>
      <c r="F140" s="324">
        <v>0</v>
      </c>
      <c r="G140" s="324">
        <v>0</v>
      </c>
      <c r="H140" s="324">
        <v>0</v>
      </c>
      <c r="I140" s="324">
        <v>0</v>
      </c>
      <c r="J140" s="324"/>
      <c r="K140" s="324">
        <f t="shared" si="38"/>
        <v>0</v>
      </c>
      <c r="L140" s="335"/>
    </row>
    <row r="141" spans="1:12" x14ac:dyDescent="0.2">
      <c r="A141" s="315" t="str">
        <f t="shared" si="25"/>
        <v>Viljandi Linnavalitsus - Vana Veetorn</v>
      </c>
      <c r="B141" s="321" t="str">
        <f t="shared" si="26"/>
        <v>32</v>
      </c>
      <c r="C141" s="321" t="str">
        <f t="shared" si="27"/>
        <v>3224</v>
      </c>
      <c r="D141" s="333" t="s">
        <v>1626</v>
      </c>
      <c r="E141" s="579" t="s">
        <v>966</v>
      </c>
      <c r="F141" s="324">
        <v>0</v>
      </c>
      <c r="G141" s="324">
        <v>0</v>
      </c>
      <c r="H141" s="324">
        <v>0</v>
      </c>
      <c r="I141" s="324">
        <v>0</v>
      </c>
      <c r="J141" s="324"/>
      <c r="K141" s="324">
        <f t="shared" si="38"/>
        <v>0</v>
      </c>
      <c r="L141" s="335"/>
    </row>
    <row r="142" spans="1:12" x14ac:dyDescent="0.2">
      <c r="A142" s="315" t="str">
        <f t="shared" si="25"/>
        <v>Viljandi Linnavalitsus - Vana Veetorn</v>
      </c>
      <c r="B142" s="321" t="str">
        <f t="shared" si="26"/>
        <v>32</v>
      </c>
      <c r="C142" s="321" t="str">
        <f t="shared" si="27"/>
        <v>3224</v>
      </c>
      <c r="D142" s="333" t="s">
        <v>1627</v>
      </c>
      <c r="E142" s="579" t="s">
        <v>967</v>
      </c>
      <c r="F142" s="324">
        <v>0</v>
      </c>
      <c r="G142" s="324">
        <v>0</v>
      </c>
      <c r="H142" s="324">
        <v>0</v>
      </c>
      <c r="I142" s="324">
        <v>0</v>
      </c>
      <c r="J142" s="324"/>
      <c r="K142" s="324">
        <f t="shared" si="38"/>
        <v>0</v>
      </c>
      <c r="L142" s="335"/>
    </row>
    <row r="143" spans="1:12" x14ac:dyDescent="0.2">
      <c r="A143" s="315" t="str">
        <f t="shared" si="25"/>
        <v>Viljandi Linnavalitsus - Vana Veetorn</v>
      </c>
      <c r="B143" s="321" t="str">
        <f t="shared" si="26"/>
        <v>32</v>
      </c>
      <c r="C143" s="321" t="str">
        <f t="shared" si="27"/>
        <v>3224</v>
      </c>
      <c r="D143" s="333" t="s">
        <v>1628</v>
      </c>
      <c r="E143" s="579" t="s">
        <v>968</v>
      </c>
      <c r="F143" s="324">
        <v>0</v>
      </c>
      <c r="G143" s="324">
        <v>0</v>
      </c>
      <c r="H143" s="324">
        <v>0</v>
      </c>
      <c r="I143" s="324">
        <v>0</v>
      </c>
      <c r="J143" s="324"/>
      <c r="K143" s="324">
        <f t="shared" si="38"/>
        <v>0</v>
      </c>
      <c r="L143" s="335"/>
    </row>
    <row r="144" spans="1:12" x14ac:dyDescent="0.2">
      <c r="A144" s="315" t="str">
        <f t="shared" si="25"/>
        <v>Viljandi Linnavalitsus - Vana Veetorn</v>
      </c>
      <c r="B144" s="321"/>
      <c r="C144" s="321"/>
      <c r="D144" s="352" t="s">
        <v>157</v>
      </c>
      <c r="E144" s="354" t="s">
        <v>133</v>
      </c>
      <c r="F144" s="355">
        <f>SUM(F145:F150)</f>
        <v>0</v>
      </c>
      <c r="G144" s="355">
        <f t="shared" ref="G144:I144" si="41">SUM(G145:G150)</f>
        <v>0</v>
      </c>
      <c r="H144" s="355">
        <f t="shared" si="41"/>
        <v>0</v>
      </c>
      <c r="I144" s="355">
        <f t="shared" si="41"/>
        <v>0</v>
      </c>
      <c r="J144" s="355">
        <f>SUM(J145:J150)</f>
        <v>0</v>
      </c>
      <c r="K144" s="355">
        <f t="shared" si="38"/>
        <v>0</v>
      </c>
      <c r="L144" s="356"/>
    </row>
    <row r="145" spans="1:12" x14ac:dyDescent="0.2">
      <c r="A145" s="315" t="str">
        <f t="shared" si="25"/>
        <v>Viljandi Linnavalitsus - Vana Veetorn</v>
      </c>
      <c r="B145" s="321" t="str">
        <f t="shared" si="26"/>
        <v>35</v>
      </c>
      <c r="C145" s="321" t="str">
        <f t="shared" si="27"/>
        <v>3500</v>
      </c>
      <c r="D145" s="333" t="s">
        <v>1596</v>
      </c>
      <c r="E145" s="334" t="s">
        <v>832</v>
      </c>
      <c r="F145" s="324">
        <v>0</v>
      </c>
      <c r="G145" s="324">
        <v>0</v>
      </c>
      <c r="H145" s="324">
        <v>0</v>
      </c>
      <c r="I145" s="324">
        <v>0</v>
      </c>
      <c r="J145" s="324"/>
      <c r="K145" s="324">
        <f t="shared" si="38"/>
        <v>0</v>
      </c>
      <c r="L145" s="335"/>
    </row>
    <row r="146" spans="1:12" x14ac:dyDescent="0.2">
      <c r="A146" s="315" t="str">
        <f t="shared" si="25"/>
        <v>Viljandi Linnavalitsus - Vana Veetorn</v>
      </c>
      <c r="B146" s="321" t="str">
        <f t="shared" si="26"/>
        <v>35</v>
      </c>
      <c r="C146" s="321" t="str">
        <f t="shared" si="27"/>
        <v>3500</v>
      </c>
      <c r="D146" s="333" t="s">
        <v>1631</v>
      </c>
      <c r="E146" s="334" t="s">
        <v>833</v>
      </c>
      <c r="F146" s="324">
        <v>0</v>
      </c>
      <c r="G146" s="324">
        <v>0</v>
      </c>
      <c r="H146" s="324">
        <v>0</v>
      </c>
      <c r="I146" s="324">
        <v>0</v>
      </c>
      <c r="J146" s="324"/>
      <c r="K146" s="324">
        <f t="shared" si="38"/>
        <v>0</v>
      </c>
      <c r="L146" s="335"/>
    </row>
    <row r="147" spans="1:12" x14ac:dyDescent="0.2">
      <c r="A147" s="315" t="str">
        <f t="shared" si="25"/>
        <v>Viljandi Linnavalitsus - Vana Veetorn</v>
      </c>
      <c r="B147" s="321" t="str">
        <f t="shared" si="26"/>
        <v>35</v>
      </c>
      <c r="C147" s="321" t="str">
        <f t="shared" si="27"/>
        <v>3500</v>
      </c>
      <c r="D147" s="333" t="s">
        <v>1597</v>
      </c>
      <c r="E147" s="334" t="s">
        <v>834</v>
      </c>
      <c r="F147" s="324">
        <v>0</v>
      </c>
      <c r="G147" s="324">
        <v>0</v>
      </c>
      <c r="H147" s="324">
        <v>0</v>
      </c>
      <c r="I147" s="324">
        <v>0</v>
      </c>
      <c r="J147" s="324"/>
      <c r="K147" s="324">
        <f t="shared" si="38"/>
        <v>0</v>
      </c>
      <c r="L147" s="335"/>
    </row>
    <row r="148" spans="1:12" x14ac:dyDescent="0.2">
      <c r="A148" s="315" t="str">
        <f t="shared" si="25"/>
        <v>Viljandi Linnavalitsus - Vana Veetorn</v>
      </c>
      <c r="B148" s="321" t="str">
        <f t="shared" si="26"/>
        <v>35</v>
      </c>
      <c r="C148" s="321" t="str">
        <f t="shared" si="27"/>
        <v>3500</v>
      </c>
      <c r="D148" s="333" t="s">
        <v>1598</v>
      </c>
      <c r="E148" s="334" t="s">
        <v>835</v>
      </c>
      <c r="F148" s="324">
        <v>0</v>
      </c>
      <c r="G148" s="324">
        <v>0</v>
      </c>
      <c r="H148" s="324">
        <v>0</v>
      </c>
      <c r="I148" s="324">
        <v>0</v>
      </c>
      <c r="J148" s="324"/>
      <c r="K148" s="324">
        <f t="shared" si="38"/>
        <v>0</v>
      </c>
      <c r="L148" s="335"/>
    </row>
    <row r="149" spans="1:12" x14ac:dyDescent="0.2">
      <c r="A149" s="315" t="str">
        <f t="shared" si="25"/>
        <v>Viljandi Linnavalitsus - Vana Veetorn</v>
      </c>
      <c r="B149" s="321" t="str">
        <f t="shared" si="26"/>
        <v>35</v>
      </c>
      <c r="C149" s="321" t="str">
        <f t="shared" si="27"/>
        <v>3500</v>
      </c>
      <c r="D149" s="333" t="s">
        <v>1607</v>
      </c>
      <c r="E149" s="334" t="s">
        <v>836</v>
      </c>
      <c r="F149" s="324">
        <v>0</v>
      </c>
      <c r="G149" s="324">
        <v>0</v>
      </c>
      <c r="H149" s="324">
        <v>0</v>
      </c>
      <c r="I149" s="324">
        <v>0</v>
      </c>
      <c r="J149" s="324"/>
      <c r="K149" s="324">
        <f t="shared" si="38"/>
        <v>0</v>
      </c>
      <c r="L149" s="335"/>
    </row>
    <row r="150" spans="1:12" x14ac:dyDescent="0.2">
      <c r="A150" s="315" t="str">
        <f t="shared" si="25"/>
        <v>Viljandi Linnavalitsus - Vana Veetorn</v>
      </c>
      <c r="B150" s="321" t="str">
        <f t="shared" si="26"/>
        <v>35</v>
      </c>
      <c r="C150" s="321" t="str">
        <f t="shared" si="27"/>
        <v>3500</v>
      </c>
      <c r="D150" s="333" t="s">
        <v>1599</v>
      </c>
      <c r="E150" s="334" t="s">
        <v>837</v>
      </c>
      <c r="F150" s="324">
        <v>0</v>
      </c>
      <c r="G150" s="324">
        <v>0</v>
      </c>
      <c r="H150" s="324">
        <v>0</v>
      </c>
      <c r="I150" s="324">
        <v>0</v>
      </c>
      <c r="J150" s="324"/>
      <c r="K150" s="324">
        <f t="shared" si="38"/>
        <v>0</v>
      </c>
      <c r="L150" s="335"/>
    </row>
    <row r="151" spans="1:12" x14ac:dyDescent="0.2">
      <c r="A151" s="315" t="str">
        <f t="shared" si="25"/>
        <v>Viljandi Linnavalitsus - Vana Veetorn</v>
      </c>
      <c r="B151" s="321"/>
      <c r="C151" s="321"/>
      <c r="D151" s="352" t="s">
        <v>158</v>
      </c>
      <c r="E151" s="354" t="s">
        <v>151</v>
      </c>
      <c r="F151" s="355">
        <f>SUM(F152:F152)</f>
        <v>0</v>
      </c>
      <c r="G151" s="355">
        <f t="shared" ref="G151:I151" si="42">SUM(G152:G152)</f>
        <v>0</v>
      </c>
      <c r="H151" s="355">
        <f t="shared" si="42"/>
        <v>0</v>
      </c>
      <c r="I151" s="355">
        <f t="shared" si="42"/>
        <v>0</v>
      </c>
      <c r="J151" s="355">
        <f>SUM(J152:J152)</f>
        <v>0</v>
      </c>
      <c r="K151" s="355">
        <f t="shared" si="38"/>
        <v>0</v>
      </c>
      <c r="L151" s="356"/>
    </row>
    <row r="152" spans="1:12" x14ac:dyDescent="0.2">
      <c r="A152" s="315" t="str">
        <f t="shared" si="25"/>
        <v>Viljandi Linnavalitsus - Vana Veetorn</v>
      </c>
      <c r="B152" s="321" t="str">
        <f>LEFT(D152,2)</f>
        <v>38</v>
      </c>
      <c r="C152" s="321" t="str">
        <f>LEFT(D152,4)</f>
        <v>3888</v>
      </c>
      <c r="D152" s="333" t="s">
        <v>1600</v>
      </c>
      <c r="E152" s="334" t="s">
        <v>152</v>
      </c>
      <c r="F152" s="324">
        <v>0</v>
      </c>
      <c r="G152" s="324">
        <v>0</v>
      </c>
      <c r="H152" s="324">
        <v>0</v>
      </c>
      <c r="I152" s="324">
        <v>0</v>
      </c>
      <c r="J152" s="324"/>
      <c r="K152" s="324">
        <f t="shared" si="38"/>
        <v>0</v>
      </c>
      <c r="L152" s="335"/>
    </row>
    <row r="158" spans="1:12" x14ac:dyDescent="0.2">
      <c r="E158" s="305"/>
      <c r="F158" s="305"/>
      <c r="G158" s="305"/>
      <c r="H158" s="305"/>
      <c r="I158" s="305"/>
      <c r="J158" s="305"/>
      <c r="K158" s="305"/>
      <c r="L158" s="310"/>
    </row>
    <row r="166" spans="5:12" x14ac:dyDescent="0.2">
      <c r="E166" s="306"/>
      <c r="F166" s="306"/>
      <c r="G166" s="306"/>
      <c r="H166" s="306"/>
      <c r="I166" s="306"/>
      <c r="J166" s="306"/>
      <c r="K166" s="306"/>
      <c r="L166" s="309"/>
    </row>
    <row r="171" spans="5:12" ht="11.25" customHeight="1" x14ac:dyDescent="0.2">
      <c r="E171" s="306"/>
      <c r="F171" s="306"/>
      <c r="G171" s="306"/>
      <c r="H171" s="306"/>
      <c r="I171" s="306"/>
      <c r="J171" s="306"/>
      <c r="K171" s="306"/>
      <c r="L171" s="309"/>
    </row>
    <row r="176" spans="5:12" x14ac:dyDescent="0.2">
      <c r="E176" s="304"/>
      <c r="F176" s="304"/>
      <c r="G176" s="304"/>
      <c r="H176" s="304"/>
      <c r="I176" s="304"/>
      <c r="J176" s="304"/>
      <c r="K176" s="304"/>
      <c r="L176" s="309"/>
    </row>
  </sheetData>
  <printOptions gridLines="1"/>
  <pageMargins left="0.39370078740157483" right="0" top="0" bottom="0" header="0" footer="0"/>
  <pageSetup paperSize="9" scale="59" orientation="portrait" r:id="rId1"/>
  <headerFooter alignWithMargins="0">
    <oddFooter>&amp;A</oddFooter>
  </headerFooter>
  <rowBreaks count="1" manualBreakCount="1">
    <brk id="116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/>
  </sheetViews>
  <sheetFormatPr defaultRowHeight="12.75" x14ac:dyDescent="0.2"/>
  <cols>
    <col min="1" max="1" width="39.28515625" bestFit="1" customWidth="1"/>
    <col min="2" max="2" width="23.28515625" customWidth="1"/>
    <col min="3" max="3" width="11.85546875" customWidth="1"/>
    <col min="4" max="4" width="13.5703125" customWidth="1"/>
  </cols>
  <sheetData>
    <row r="1" spans="1:4" x14ac:dyDescent="0.2">
      <c r="C1" s="8" t="s">
        <v>1548</v>
      </c>
    </row>
    <row r="2" spans="1:4" x14ac:dyDescent="0.2">
      <c r="A2" s="43" t="s">
        <v>539</v>
      </c>
    </row>
    <row r="4" spans="1:4" ht="25.5" customHeight="1" x14ac:dyDescent="0.2">
      <c r="A4" s="401" t="s">
        <v>540</v>
      </c>
      <c r="B4" s="685"/>
      <c r="C4" s="685"/>
      <c r="D4" s="685"/>
    </row>
    <row r="6" spans="1:4" ht="38.25" x14ac:dyDescent="0.2">
      <c r="A6" s="397" t="s">
        <v>541</v>
      </c>
      <c r="B6" s="398" t="s">
        <v>866</v>
      </c>
      <c r="C6" s="398" t="s">
        <v>542</v>
      </c>
      <c r="D6" s="398" t="s">
        <v>543</v>
      </c>
    </row>
    <row r="7" spans="1:4" x14ac:dyDescent="0.2">
      <c r="A7" s="399"/>
      <c r="B7" s="399"/>
      <c r="C7" s="400">
        <v>0</v>
      </c>
      <c r="D7" s="400">
        <v>0</v>
      </c>
    </row>
    <row r="8" spans="1:4" x14ac:dyDescent="0.2">
      <c r="A8" s="399"/>
      <c r="B8" s="399"/>
      <c r="C8" s="400">
        <v>0</v>
      </c>
      <c r="D8" s="400">
        <v>0</v>
      </c>
    </row>
    <row r="9" spans="1:4" x14ac:dyDescent="0.2">
      <c r="A9" s="399"/>
      <c r="B9" s="399"/>
      <c r="C9" s="400">
        <v>0</v>
      </c>
      <c r="D9" s="400">
        <v>0</v>
      </c>
    </row>
    <row r="10" spans="1:4" x14ac:dyDescent="0.2">
      <c r="A10" s="399"/>
      <c r="B10" s="399"/>
      <c r="C10" s="400">
        <v>0</v>
      </c>
      <c r="D10" s="400">
        <v>0</v>
      </c>
    </row>
    <row r="11" spans="1:4" x14ac:dyDescent="0.2">
      <c r="A11" s="399"/>
      <c r="B11" s="399"/>
      <c r="C11" s="400">
        <v>0</v>
      </c>
      <c r="D11" s="400">
        <v>0</v>
      </c>
    </row>
    <row r="12" spans="1:4" x14ac:dyDescent="0.2">
      <c r="A12" s="399"/>
      <c r="B12" s="399"/>
      <c r="C12" s="400">
        <v>0</v>
      </c>
      <c r="D12" s="400">
        <v>0</v>
      </c>
    </row>
    <row r="13" spans="1:4" x14ac:dyDescent="0.2">
      <c r="A13" s="399"/>
      <c r="B13" s="399"/>
      <c r="C13" s="400">
        <v>0</v>
      </c>
      <c r="D13" s="400">
        <v>0</v>
      </c>
    </row>
    <row r="14" spans="1:4" x14ac:dyDescent="0.2">
      <c r="A14" s="399"/>
      <c r="B14" s="399"/>
      <c r="C14" s="400">
        <v>0</v>
      </c>
      <c r="D14" s="400">
        <v>0</v>
      </c>
    </row>
    <row r="15" spans="1:4" x14ac:dyDescent="0.2">
      <c r="A15" s="399"/>
      <c r="B15" s="399"/>
      <c r="C15" s="400">
        <v>0</v>
      </c>
      <c r="D15" s="400">
        <v>0</v>
      </c>
    </row>
    <row r="16" spans="1:4" x14ac:dyDescent="0.2">
      <c r="A16" s="399"/>
      <c r="B16" s="399"/>
      <c r="C16" s="400">
        <v>0</v>
      </c>
      <c r="D16" s="400">
        <v>0</v>
      </c>
    </row>
    <row r="17" spans="1:4" x14ac:dyDescent="0.2">
      <c r="A17" s="399"/>
      <c r="B17" s="399"/>
      <c r="C17" s="400">
        <v>0</v>
      </c>
      <c r="D17" s="400">
        <v>0</v>
      </c>
    </row>
    <row r="18" spans="1:4" x14ac:dyDescent="0.2">
      <c r="A18" s="399"/>
      <c r="B18" s="399"/>
      <c r="C18" s="400">
        <v>0</v>
      </c>
      <c r="D18" s="400">
        <v>0</v>
      </c>
    </row>
    <row r="19" spans="1:4" x14ac:dyDescent="0.2">
      <c r="A19" s="399"/>
      <c r="B19" s="399"/>
      <c r="C19" s="400">
        <v>0</v>
      </c>
      <c r="D19" s="400">
        <v>0</v>
      </c>
    </row>
    <row r="20" spans="1:4" x14ac:dyDescent="0.2">
      <c r="A20" s="399"/>
      <c r="B20" s="399"/>
      <c r="C20" s="400">
        <v>0</v>
      </c>
      <c r="D20" s="400">
        <v>0</v>
      </c>
    </row>
    <row r="21" spans="1:4" x14ac:dyDescent="0.2">
      <c r="A21" s="399"/>
      <c r="B21" s="399"/>
      <c r="C21" s="400">
        <v>0</v>
      </c>
      <c r="D21" s="400">
        <v>0</v>
      </c>
    </row>
    <row r="22" spans="1:4" x14ac:dyDescent="0.2">
      <c r="A22" s="399"/>
      <c r="B22" s="399"/>
      <c r="C22" s="400">
        <v>0</v>
      </c>
      <c r="D22" s="400">
        <v>0</v>
      </c>
    </row>
    <row r="23" spans="1:4" x14ac:dyDescent="0.2">
      <c r="A23" s="399"/>
      <c r="B23" s="399"/>
      <c r="C23" s="400">
        <v>0</v>
      </c>
      <c r="D23" s="400">
        <v>0</v>
      </c>
    </row>
    <row r="24" spans="1:4" x14ac:dyDescent="0.2">
      <c r="A24" s="399"/>
      <c r="B24" s="399"/>
      <c r="C24" s="400">
        <v>0</v>
      </c>
      <c r="D24" s="400">
        <v>0</v>
      </c>
    </row>
    <row r="25" spans="1:4" x14ac:dyDescent="0.2">
      <c r="A25" s="399"/>
      <c r="B25" s="399"/>
      <c r="C25" s="400">
        <v>0</v>
      </c>
      <c r="D25" s="400">
        <v>0</v>
      </c>
    </row>
    <row r="26" spans="1:4" x14ac:dyDescent="0.2">
      <c r="A26" s="399" t="s">
        <v>544</v>
      </c>
      <c r="B26" s="399"/>
      <c r="C26" s="400">
        <f>SUM(C7:C25)</f>
        <v>0</v>
      </c>
      <c r="D26" s="400">
        <f>SUM(D7:D25)</f>
        <v>0</v>
      </c>
    </row>
    <row r="28" spans="1:4" x14ac:dyDescent="0.2">
      <c r="A28" s="402" t="s">
        <v>545</v>
      </c>
      <c r="B28" s="403"/>
      <c r="C28" s="404"/>
      <c r="D28" s="405"/>
    </row>
    <row r="29" spans="1:4" ht="136.5" customHeight="1" x14ac:dyDescent="0.2">
      <c r="A29" s="686"/>
      <c r="B29" s="687"/>
      <c r="C29" s="687"/>
      <c r="D29" s="688"/>
    </row>
    <row r="30" spans="1:4" ht="14.25" customHeight="1" x14ac:dyDescent="0.2"/>
  </sheetData>
  <mergeCells count="2">
    <mergeCell ref="B4:D4"/>
    <mergeCell ref="A29:D29"/>
  </mergeCell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zoomScaleNormal="100" workbookViewId="0"/>
  </sheetViews>
  <sheetFormatPr defaultRowHeight="12.75" x14ac:dyDescent="0.2"/>
  <cols>
    <col min="1" max="1" width="5.28515625" style="298" customWidth="1"/>
    <col min="2" max="3" width="21" style="298" customWidth="1"/>
    <col min="4" max="4" width="20.85546875" style="298" customWidth="1"/>
    <col min="5" max="5" width="13.5703125" style="298" customWidth="1"/>
    <col min="6" max="6" width="10.5703125" style="298" customWidth="1"/>
    <col min="7" max="7" width="10.85546875" style="298" customWidth="1"/>
    <col min="8" max="8" width="9" style="298" customWidth="1"/>
    <col min="9" max="9" width="9.140625" style="298"/>
    <col min="10" max="10" width="7" style="298" customWidth="1"/>
    <col min="11" max="11" width="11.5703125" style="298" customWidth="1"/>
    <col min="12" max="12" width="18.5703125" style="375" customWidth="1"/>
    <col min="13" max="16384" width="9.140625" style="298"/>
  </cols>
  <sheetData>
    <row r="1" spans="1:12" ht="18.75" x14ac:dyDescent="0.3">
      <c r="B1" s="378" t="s">
        <v>1563</v>
      </c>
      <c r="C1" s="378"/>
      <c r="D1" s="360"/>
      <c r="E1" s="361"/>
      <c r="F1" s="361"/>
      <c r="G1" s="361"/>
      <c r="H1" s="361"/>
      <c r="I1" s="361"/>
      <c r="J1" s="361"/>
      <c r="K1" s="362" t="s">
        <v>901</v>
      </c>
      <c r="L1" s="373"/>
    </row>
    <row r="2" spans="1:12" ht="18.75" x14ac:dyDescent="0.3">
      <c r="B2" s="363"/>
      <c r="C2" s="363"/>
      <c r="D2" s="364"/>
      <c r="E2" s="361"/>
      <c r="F2" s="361"/>
      <c r="G2" s="361"/>
      <c r="H2" s="361"/>
      <c r="I2" s="361"/>
      <c r="J2" s="361"/>
      <c r="K2" s="362"/>
      <c r="L2" s="373"/>
    </row>
    <row r="3" spans="1:12" x14ac:dyDescent="0.2">
      <c r="B3" s="361" t="s">
        <v>438</v>
      </c>
      <c r="C3" s="361"/>
      <c r="D3" s="361"/>
      <c r="E3" s="361"/>
      <c r="F3" s="361"/>
      <c r="G3" s="361"/>
      <c r="H3" s="361"/>
      <c r="I3" s="361"/>
      <c r="J3" s="361"/>
      <c r="K3" s="362"/>
      <c r="L3" s="373"/>
    </row>
    <row r="4" spans="1:12" ht="53.25" x14ac:dyDescent="0.2">
      <c r="A4" s="379" t="s">
        <v>439</v>
      </c>
      <c r="B4" s="380" t="s">
        <v>1556</v>
      </c>
      <c r="C4" s="380" t="s">
        <v>1557</v>
      </c>
      <c r="D4" s="381" t="s">
        <v>869</v>
      </c>
      <c r="E4" s="381" t="s">
        <v>865</v>
      </c>
      <c r="F4" s="381" t="s">
        <v>868</v>
      </c>
      <c r="G4" s="382" t="s">
        <v>440</v>
      </c>
      <c r="H4" s="381" t="s">
        <v>441</v>
      </c>
      <c r="I4" s="381" t="s">
        <v>867</v>
      </c>
      <c r="J4" s="381" t="s">
        <v>442</v>
      </c>
      <c r="K4" s="381" t="s">
        <v>443</v>
      </c>
      <c r="L4" s="383" t="s">
        <v>870</v>
      </c>
    </row>
    <row r="5" spans="1:12" x14ac:dyDescent="0.2">
      <c r="A5" s="321"/>
      <c r="B5" s="384"/>
      <c r="C5" s="384"/>
      <c r="D5" s="384"/>
      <c r="E5" s="384"/>
      <c r="F5" s="668"/>
      <c r="G5" s="385"/>
      <c r="H5" s="385"/>
      <c r="I5" s="386" t="s">
        <v>444</v>
      </c>
      <c r="J5" s="385"/>
      <c r="K5" s="386" t="s">
        <v>444</v>
      </c>
      <c r="L5" s="387"/>
    </row>
    <row r="6" spans="1:12" x14ac:dyDescent="0.2">
      <c r="A6" s="321">
        <v>1</v>
      </c>
      <c r="B6" s="384"/>
      <c r="C6" s="384"/>
      <c r="D6" s="384"/>
      <c r="E6" s="384"/>
      <c r="F6" s="669"/>
      <c r="G6" s="388"/>
      <c r="H6" s="385"/>
      <c r="I6" s="671">
        <f>F6*H6</f>
        <v>0</v>
      </c>
      <c r="J6" s="672"/>
      <c r="K6" s="671">
        <f>SUM(I6:J6)</f>
        <v>0</v>
      </c>
      <c r="L6" s="387"/>
    </row>
    <row r="7" spans="1:12" x14ac:dyDescent="0.2">
      <c r="A7" s="321">
        <v>2</v>
      </c>
      <c r="B7" s="384"/>
      <c r="C7" s="384"/>
      <c r="D7" s="384"/>
      <c r="E7" s="384"/>
      <c r="F7" s="669"/>
      <c r="G7" s="388"/>
      <c r="H7" s="385"/>
      <c r="I7" s="671">
        <f t="shared" ref="I7:I28" si="0">F7*H7</f>
        <v>0</v>
      </c>
      <c r="J7" s="668"/>
      <c r="K7" s="671">
        <f t="shared" ref="K7:K28" si="1">SUM(I7:J7)</f>
        <v>0</v>
      </c>
      <c r="L7" s="387"/>
    </row>
    <row r="8" spans="1:12" x14ac:dyDescent="0.2">
      <c r="A8" s="321">
        <v>3</v>
      </c>
      <c r="B8" s="384"/>
      <c r="C8" s="384"/>
      <c r="D8" s="384"/>
      <c r="E8" s="384"/>
      <c r="F8" s="668"/>
      <c r="G8" s="385"/>
      <c r="H8" s="385"/>
      <c r="I8" s="671">
        <f t="shared" si="0"/>
        <v>0</v>
      </c>
      <c r="J8" s="668"/>
      <c r="K8" s="671">
        <f t="shared" si="1"/>
        <v>0</v>
      </c>
      <c r="L8" s="387"/>
    </row>
    <row r="9" spans="1:12" x14ac:dyDescent="0.2">
      <c r="A9" s="321">
        <v>4</v>
      </c>
      <c r="B9" s="384"/>
      <c r="C9" s="384"/>
      <c r="D9" s="384"/>
      <c r="E9" s="384"/>
      <c r="F9" s="668"/>
      <c r="G9" s="385"/>
      <c r="H9" s="385"/>
      <c r="I9" s="671">
        <f t="shared" si="0"/>
        <v>0</v>
      </c>
      <c r="J9" s="668"/>
      <c r="K9" s="671">
        <f t="shared" si="1"/>
        <v>0</v>
      </c>
      <c r="L9" s="387"/>
    </row>
    <row r="10" spans="1:12" x14ac:dyDescent="0.2">
      <c r="A10" s="321">
        <v>5</v>
      </c>
      <c r="B10" s="384"/>
      <c r="C10" s="384"/>
      <c r="D10" s="384"/>
      <c r="E10" s="384"/>
      <c r="F10" s="669"/>
      <c r="G10" s="388"/>
      <c r="H10" s="385"/>
      <c r="I10" s="671">
        <f t="shared" si="0"/>
        <v>0</v>
      </c>
      <c r="J10" s="672"/>
      <c r="K10" s="671">
        <f t="shared" si="1"/>
        <v>0</v>
      </c>
      <c r="L10" s="387"/>
    </row>
    <row r="11" spans="1:12" x14ac:dyDescent="0.2">
      <c r="A11" s="321">
        <v>6</v>
      </c>
      <c r="B11" s="384"/>
      <c r="C11" s="384"/>
      <c r="D11" s="384"/>
      <c r="E11" s="384"/>
      <c r="F11" s="669"/>
      <c r="G11" s="388"/>
      <c r="H11" s="385"/>
      <c r="I11" s="671">
        <f t="shared" si="0"/>
        <v>0</v>
      </c>
      <c r="J11" s="672"/>
      <c r="K11" s="671">
        <f t="shared" si="1"/>
        <v>0</v>
      </c>
      <c r="L11" s="387"/>
    </row>
    <row r="12" spans="1:12" x14ac:dyDescent="0.2">
      <c r="A12" s="321">
        <v>7</v>
      </c>
      <c r="B12" s="384"/>
      <c r="C12" s="384"/>
      <c r="D12" s="384"/>
      <c r="E12" s="384"/>
      <c r="F12" s="669"/>
      <c r="G12" s="388"/>
      <c r="H12" s="385"/>
      <c r="I12" s="671">
        <f t="shared" si="0"/>
        <v>0</v>
      </c>
      <c r="J12" s="672"/>
      <c r="K12" s="671">
        <f t="shared" si="1"/>
        <v>0</v>
      </c>
      <c r="L12" s="387"/>
    </row>
    <row r="13" spans="1:12" x14ac:dyDescent="0.2">
      <c r="A13" s="321">
        <v>8</v>
      </c>
      <c r="B13" s="384"/>
      <c r="C13" s="384"/>
      <c r="D13" s="384"/>
      <c r="E13" s="384"/>
      <c r="F13" s="669"/>
      <c r="G13" s="388"/>
      <c r="H13" s="385"/>
      <c r="I13" s="671">
        <f t="shared" si="0"/>
        <v>0</v>
      </c>
      <c r="J13" s="672"/>
      <c r="K13" s="671">
        <f t="shared" si="1"/>
        <v>0</v>
      </c>
      <c r="L13" s="387"/>
    </row>
    <row r="14" spans="1:12" x14ac:dyDescent="0.2">
      <c r="A14" s="321">
        <v>9</v>
      </c>
      <c r="B14" s="384"/>
      <c r="C14" s="384"/>
      <c r="D14" s="384"/>
      <c r="E14" s="384"/>
      <c r="F14" s="669"/>
      <c r="G14" s="388"/>
      <c r="H14" s="385"/>
      <c r="I14" s="671">
        <f t="shared" si="0"/>
        <v>0</v>
      </c>
      <c r="J14" s="672"/>
      <c r="K14" s="671">
        <f t="shared" si="1"/>
        <v>0</v>
      </c>
      <c r="L14" s="387"/>
    </row>
    <row r="15" spans="1:12" x14ac:dyDescent="0.2">
      <c r="A15" s="321">
        <v>10</v>
      </c>
      <c r="B15" s="384"/>
      <c r="C15" s="384"/>
      <c r="D15" s="384"/>
      <c r="E15" s="384"/>
      <c r="F15" s="669"/>
      <c r="G15" s="388"/>
      <c r="H15" s="385"/>
      <c r="I15" s="671">
        <f t="shared" si="0"/>
        <v>0</v>
      </c>
      <c r="J15" s="672"/>
      <c r="K15" s="671">
        <f t="shared" si="1"/>
        <v>0</v>
      </c>
      <c r="L15" s="387"/>
    </row>
    <row r="16" spans="1:12" x14ac:dyDescent="0.2">
      <c r="A16" s="321">
        <v>11</v>
      </c>
      <c r="B16" s="384"/>
      <c r="C16" s="384"/>
      <c r="D16" s="384"/>
      <c r="E16" s="384"/>
      <c r="F16" s="669"/>
      <c r="G16" s="388"/>
      <c r="H16" s="385"/>
      <c r="I16" s="671">
        <f t="shared" si="0"/>
        <v>0</v>
      </c>
      <c r="J16" s="672"/>
      <c r="K16" s="671">
        <f t="shared" si="1"/>
        <v>0</v>
      </c>
      <c r="L16" s="387"/>
    </row>
    <row r="17" spans="1:16" x14ac:dyDescent="0.2">
      <c r="A17" s="321">
        <v>12</v>
      </c>
      <c r="B17" s="384"/>
      <c r="C17" s="384"/>
      <c r="D17" s="389"/>
      <c r="E17" s="384"/>
      <c r="F17" s="669"/>
      <c r="G17" s="388"/>
      <c r="H17" s="385"/>
      <c r="I17" s="671">
        <f t="shared" si="0"/>
        <v>0</v>
      </c>
      <c r="J17" s="668"/>
      <c r="K17" s="671">
        <f t="shared" si="1"/>
        <v>0</v>
      </c>
      <c r="L17" s="387"/>
    </row>
    <row r="18" spans="1:16" x14ac:dyDescent="0.2">
      <c r="A18" s="321">
        <v>13</v>
      </c>
      <c r="B18" s="384"/>
      <c r="C18" s="384"/>
      <c r="D18" s="390"/>
      <c r="E18" s="384"/>
      <c r="F18" s="668"/>
      <c r="G18" s="385"/>
      <c r="H18" s="385"/>
      <c r="I18" s="671">
        <f t="shared" si="0"/>
        <v>0</v>
      </c>
      <c r="J18" s="668"/>
      <c r="K18" s="671">
        <f t="shared" si="1"/>
        <v>0</v>
      </c>
      <c r="L18" s="387"/>
    </row>
    <row r="19" spans="1:16" x14ac:dyDescent="0.2">
      <c r="A19" s="321">
        <v>14</v>
      </c>
      <c r="B19" s="384"/>
      <c r="C19" s="384"/>
      <c r="D19" s="384"/>
      <c r="E19" s="384"/>
      <c r="F19" s="669"/>
      <c r="G19" s="388"/>
      <c r="H19" s="386"/>
      <c r="I19" s="671">
        <f t="shared" si="0"/>
        <v>0</v>
      </c>
      <c r="J19" s="668"/>
      <c r="K19" s="671">
        <f t="shared" si="1"/>
        <v>0</v>
      </c>
      <c r="L19" s="387"/>
    </row>
    <row r="20" spans="1:16" x14ac:dyDescent="0.2">
      <c r="A20" s="321">
        <v>15</v>
      </c>
      <c r="B20" s="384"/>
      <c r="C20" s="384"/>
      <c r="D20" s="384"/>
      <c r="E20" s="384"/>
      <c r="F20" s="669"/>
      <c r="G20" s="388"/>
      <c r="H20" s="385"/>
      <c r="I20" s="671">
        <f t="shared" si="0"/>
        <v>0</v>
      </c>
      <c r="J20" s="668"/>
      <c r="K20" s="671">
        <f t="shared" si="1"/>
        <v>0</v>
      </c>
      <c r="L20" s="387"/>
    </row>
    <row r="21" spans="1:16" x14ac:dyDescent="0.2">
      <c r="A21" s="321">
        <v>16</v>
      </c>
      <c r="B21" s="384"/>
      <c r="C21" s="384"/>
      <c r="D21" s="384"/>
      <c r="E21" s="384"/>
      <c r="F21" s="669"/>
      <c r="G21" s="388"/>
      <c r="H21" s="385"/>
      <c r="I21" s="671">
        <f t="shared" si="0"/>
        <v>0</v>
      </c>
      <c r="J21" s="668"/>
      <c r="K21" s="671">
        <f t="shared" si="1"/>
        <v>0</v>
      </c>
      <c r="L21" s="387"/>
    </row>
    <row r="22" spans="1:16" x14ac:dyDescent="0.2">
      <c r="A22" s="321">
        <v>17</v>
      </c>
      <c r="B22" s="384"/>
      <c r="C22" s="384"/>
      <c r="D22" s="384"/>
      <c r="E22" s="384"/>
      <c r="F22" s="669"/>
      <c r="G22" s="388"/>
      <c r="H22" s="385"/>
      <c r="I22" s="671">
        <f t="shared" si="0"/>
        <v>0</v>
      </c>
      <c r="J22" s="668"/>
      <c r="K22" s="671">
        <f t="shared" si="1"/>
        <v>0</v>
      </c>
      <c r="L22" s="387"/>
    </row>
    <row r="23" spans="1:16" x14ac:dyDescent="0.2">
      <c r="A23" s="321">
        <v>18</v>
      </c>
      <c r="B23" s="321"/>
      <c r="C23" s="321"/>
      <c r="D23" s="321"/>
      <c r="E23" s="321"/>
      <c r="F23" s="670"/>
      <c r="G23" s="391"/>
      <c r="H23" s="391"/>
      <c r="I23" s="671">
        <f t="shared" si="0"/>
        <v>0</v>
      </c>
      <c r="J23" s="670"/>
      <c r="K23" s="671">
        <f t="shared" si="1"/>
        <v>0</v>
      </c>
      <c r="L23" s="392"/>
    </row>
    <row r="24" spans="1:16" x14ac:dyDescent="0.2">
      <c r="A24" s="321">
        <v>19</v>
      </c>
      <c r="B24" s="321"/>
      <c r="C24" s="321"/>
      <c r="D24" s="321"/>
      <c r="E24" s="321"/>
      <c r="F24" s="670"/>
      <c r="G24" s="391"/>
      <c r="H24" s="391"/>
      <c r="I24" s="671">
        <f t="shared" si="0"/>
        <v>0</v>
      </c>
      <c r="J24" s="670"/>
      <c r="K24" s="671">
        <f t="shared" si="1"/>
        <v>0</v>
      </c>
      <c r="L24" s="392"/>
    </row>
    <row r="25" spans="1:16" x14ac:dyDescent="0.2">
      <c r="A25" s="321">
        <v>20</v>
      </c>
      <c r="B25" s="321"/>
      <c r="C25" s="321"/>
      <c r="D25" s="321"/>
      <c r="E25" s="321"/>
      <c r="F25" s="670"/>
      <c r="G25" s="391"/>
      <c r="H25" s="391"/>
      <c r="I25" s="671">
        <f t="shared" si="0"/>
        <v>0</v>
      </c>
      <c r="J25" s="670"/>
      <c r="K25" s="671">
        <f t="shared" si="1"/>
        <v>0</v>
      </c>
      <c r="L25" s="392"/>
    </row>
    <row r="26" spans="1:16" x14ac:dyDescent="0.2">
      <c r="A26" s="321">
        <v>21</v>
      </c>
      <c r="B26" s="321"/>
      <c r="C26" s="321"/>
      <c r="D26" s="321"/>
      <c r="E26" s="321"/>
      <c r="F26" s="670"/>
      <c r="G26" s="391"/>
      <c r="H26" s="391"/>
      <c r="I26" s="671">
        <f t="shared" si="0"/>
        <v>0</v>
      </c>
      <c r="J26" s="670"/>
      <c r="K26" s="671">
        <f t="shared" si="1"/>
        <v>0</v>
      </c>
      <c r="L26" s="392"/>
    </row>
    <row r="27" spans="1:16" x14ac:dyDescent="0.2">
      <c r="A27" s="321">
        <v>22</v>
      </c>
      <c r="B27" s="321"/>
      <c r="C27" s="321"/>
      <c r="D27" s="321"/>
      <c r="E27" s="321"/>
      <c r="F27" s="670"/>
      <c r="G27" s="391"/>
      <c r="H27" s="391"/>
      <c r="I27" s="671">
        <f t="shared" si="0"/>
        <v>0</v>
      </c>
      <c r="J27" s="670"/>
      <c r="K27" s="671">
        <f t="shared" si="1"/>
        <v>0</v>
      </c>
      <c r="L27" s="392"/>
    </row>
    <row r="28" spans="1:16" x14ac:dyDescent="0.2">
      <c r="A28" s="321">
        <v>23</v>
      </c>
      <c r="B28" s="321"/>
      <c r="C28" s="321"/>
      <c r="D28" s="321"/>
      <c r="E28" s="321"/>
      <c r="F28" s="670"/>
      <c r="G28" s="391"/>
      <c r="H28" s="391"/>
      <c r="I28" s="671">
        <f t="shared" si="0"/>
        <v>0</v>
      </c>
      <c r="J28" s="670"/>
      <c r="K28" s="671">
        <f t="shared" si="1"/>
        <v>0</v>
      </c>
      <c r="L28" s="392"/>
    </row>
    <row r="29" spans="1:16" x14ac:dyDescent="0.2">
      <c r="A29" s="393" t="s">
        <v>445</v>
      </c>
      <c r="B29" s="394"/>
      <c r="C29" s="394"/>
      <c r="D29" s="393"/>
      <c r="E29" s="393"/>
      <c r="F29" s="395"/>
      <c r="G29" s="395"/>
      <c r="H29" s="395">
        <f>SUM(H6:H28)</f>
        <v>0</v>
      </c>
      <c r="I29" s="673">
        <f>SUM(I6:I28)</f>
        <v>0</v>
      </c>
      <c r="J29" s="673">
        <f>SUM(J6:J28)</f>
        <v>0</v>
      </c>
      <c r="K29" s="673">
        <f>SUM(K6:K28)</f>
        <v>0</v>
      </c>
      <c r="L29" s="396"/>
    </row>
    <row r="30" spans="1:16" x14ac:dyDescent="0.2">
      <c r="A30" s="362"/>
      <c r="D30" s="362"/>
      <c r="E30" s="365"/>
      <c r="F30" s="365"/>
      <c r="G30" s="365"/>
      <c r="H30" s="366" t="s">
        <v>444</v>
      </c>
      <c r="I30" s="366" t="s">
        <v>444</v>
      </c>
      <c r="J30" s="366" t="s">
        <v>444</v>
      </c>
      <c r="K30" s="366" t="s">
        <v>444</v>
      </c>
      <c r="L30" s="374"/>
    </row>
    <row r="31" spans="1:16" x14ac:dyDescent="0.2">
      <c r="B31" s="368"/>
      <c r="C31" s="368"/>
      <c r="D31" s="367"/>
      <c r="E31" s="367"/>
      <c r="F31" s="367"/>
      <c r="G31" s="367"/>
      <c r="H31" s="367"/>
      <c r="I31" s="367"/>
      <c r="J31" s="641" t="s">
        <v>864</v>
      </c>
      <c r="K31" s="642">
        <f>K29*12</f>
        <v>0</v>
      </c>
      <c r="L31" s="376" t="s">
        <v>444</v>
      </c>
      <c r="P31" s="369"/>
    </row>
    <row r="32" spans="1:16" x14ac:dyDescent="0.2">
      <c r="A32" s="361" t="s">
        <v>446</v>
      </c>
      <c r="D32" s="362"/>
      <c r="E32" s="362"/>
      <c r="F32" s="362"/>
      <c r="G32" s="362"/>
      <c r="H32" s="362"/>
      <c r="J32" s="377" t="s">
        <v>871</v>
      </c>
      <c r="K32" s="643">
        <f>+K31*0.33</f>
        <v>0</v>
      </c>
      <c r="L32" s="376" t="s">
        <v>444</v>
      </c>
    </row>
    <row r="33" spans="4:12" x14ac:dyDescent="0.2">
      <c r="D33" s="362"/>
      <c r="E33" s="644"/>
      <c r="F33" s="644"/>
      <c r="G33" s="644"/>
      <c r="H33" s="644"/>
      <c r="I33" s="645"/>
      <c r="J33" s="646" t="s">
        <v>872</v>
      </c>
      <c r="K33" s="647">
        <f>+K31*0.01</f>
        <v>0</v>
      </c>
      <c r="L33" s="648" t="s">
        <v>444</v>
      </c>
    </row>
    <row r="34" spans="4:12" x14ac:dyDescent="0.2">
      <c r="D34" s="362"/>
      <c r="E34" s="658"/>
      <c r="F34" s="658"/>
      <c r="G34" s="658"/>
      <c r="H34" s="659"/>
      <c r="I34" s="658"/>
      <c r="J34" s="660" t="s">
        <v>1558</v>
      </c>
      <c r="K34" s="652"/>
    </row>
    <row r="35" spans="4:12" x14ac:dyDescent="0.2">
      <c r="D35" s="302"/>
      <c r="E35" s="650"/>
      <c r="F35" s="650"/>
      <c r="G35" s="650"/>
      <c r="H35" s="650"/>
      <c r="I35" s="650"/>
      <c r="J35" s="651" t="s">
        <v>864</v>
      </c>
      <c r="K35" s="652">
        <f>+K31*1.02</f>
        <v>0</v>
      </c>
    </row>
    <row r="36" spans="4:12" x14ac:dyDescent="0.2">
      <c r="D36" s="302"/>
      <c r="E36" s="650"/>
      <c r="F36" s="650"/>
      <c r="G36" s="650"/>
      <c r="H36" s="650"/>
      <c r="I36" s="650"/>
      <c r="J36" s="653" t="s">
        <v>871</v>
      </c>
      <c r="K36" s="652">
        <f>+K35*0.33</f>
        <v>0</v>
      </c>
    </row>
    <row r="37" spans="4:12" x14ac:dyDescent="0.2">
      <c r="D37" s="302"/>
      <c r="E37" s="650"/>
      <c r="F37" s="650"/>
      <c r="G37" s="650"/>
      <c r="H37" s="650"/>
      <c r="I37" s="650"/>
      <c r="J37" s="651" t="s">
        <v>872</v>
      </c>
      <c r="K37" s="652">
        <f>+K35*0.01</f>
        <v>0</v>
      </c>
    </row>
    <row r="38" spans="4:12" x14ac:dyDescent="0.2">
      <c r="D38" s="302"/>
      <c r="J38" s="302"/>
    </row>
    <row r="39" spans="4:12" x14ac:dyDescent="0.2">
      <c r="D39" s="302"/>
      <c r="J39" s="370"/>
    </row>
    <row r="40" spans="4:12" x14ac:dyDescent="0.2">
      <c r="D40" s="302"/>
      <c r="J40" s="302"/>
    </row>
    <row r="41" spans="4:12" x14ac:dyDescent="0.2">
      <c r="D41" s="302"/>
      <c r="J41" s="302"/>
    </row>
    <row r="42" spans="4:12" x14ac:dyDescent="0.2">
      <c r="D42" s="302"/>
      <c r="J42" s="302"/>
    </row>
    <row r="43" spans="4:12" x14ac:dyDescent="0.2">
      <c r="D43" s="302"/>
      <c r="J43" s="302"/>
    </row>
    <row r="44" spans="4:12" x14ac:dyDescent="0.2">
      <c r="D44" s="371"/>
      <c r="E44" s="372"/>
      <c r="F44" s="372"/>
      <c r="G44" s="372"/>
      <c r="H44" s="372"/>
      <c r="I44" s="372"/>
      <c r="J44" s="372"/>
    </row>
  </sheetData>
  <phoneticPr fontId="51" type="noConversion"/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workbookViewId="0">
      <selection activeCell="H39" sqref="H39"/>
    </sheetView>
  </sheetViews>
  <sheetFormatPr defaultRowHeight="12.75" x14ac:dyDescent="0.2"/>
  <cols>
    <col min="1" max="1" width="4.5703125" style="462" customWidth="1"/>
    <col min="2" max="3" width="19.7109375" style="462" customWidth="1"/>
    <col min="4" max="4" width="8.85546875" style="462" customWidth="1"/>
    <col min="5" max="5" width="11.7109375" style="462" customWidth="1"/>
    <col min="6" max="6" width="12" style="463" customWidth="1"/>
    <col min="7" max="7" width="8.140625" style="462" customWidth="1"/>
    <col min="8" max="8" width="11" style="463" bestFit="1" customWidth="1"/>
    <col min="9" max="9" width="10.85546875" style="463" customWidth="1"/>
    <col min="10" max="10" width="10.42578125" style="463" customWidth="1"/>
    <col min="11" max="11" width="26.28515625" style="463" customWidth="1"/>
    <col min="12" max="16384" width="9.140625" style="462"/>
  </cols>
  <sheetData>
    <row r="1" spans="1:11" ht="24.75" customHeight="1" x14ac:dyDescent="0.2">
      <c r="A1" s="460"/>
      <c r="B1" s="461"/>
      <c r="C1" s="461"/>
      <c r="D1" s="461"/>
      <c r="E1" s="461"/>
      <c r="I1" s="463" t="s">
        <v>900</v>
      </c>
    </row>
    <row r="2" spans="1:11" x14ac:dyDescent="0.2">
      <c r="A2" s="462" t="s">
        <v>447</v>
      </c>
    </row>
    <row r="4" spans="1:11" s="464" customFormat="1" x14ac:dyDescent="0.2">
      <c r="A4" s="464" t="s">
        <v>1643</v>
      </c>
      <c r="F4" s="465"/>
      <c r="H4" s="465"/>
      <c r="I4" s="465"/>
      <c r="J4" s="465"/>
      <c r="K4" s="465"/>
    </row>
    <row r="6" spans="1:11" s="468" customFormat="1" ht="36" x14ac:dyDescent="0.2">
      <c r="A6" s="466" t="s">
        <v>448</v>
      </c>
      <c r="B6" s="466" t="s">
        <v>1556</v>
      </c>
      <c r="C6" s="466" t="s">
        <v>1557</v>
      </c>
      <c r="D6" s="466" t="s">
        <v>1644</v>
      </c>
      <c r="E6" s="466" t="s">
        <v>449</v>
      </c>
      <c r="F6" s="467" t="s">
        <v>450</v>
      </c>
      <c r="G6" s="466" t="s">
        <v>441</v>
      </c>
      <c r="H6" s="467" t="s">
        <v>1638</v>
      </c>
      <c r="I6" s="467" t="s">
        <v>1639</v>
      </c>
      <c r="J6" s="467" t="s">
        <v>451</v>
      </c>
      <c r="K6" s="467" t="s">
        <v>1640</v>
      </c>
    </row>
    <row r="7" spans="1:11" s="468" customFormat="1" ht="12" x14ac:dyDescent="0.2">
      <c r="A7" s="466"/>
      <c r="B7" s="466"/>
      <c r="C7" s="466"/>
      <c r="D7" s="466"/>
      <c r="E7" s="466"/>
      <c r="F7" s="467"/>
      <c r="G7" s="466"/>
      <c r="H7" s="467"/>
      <c r="I7" s="467"/>
      <c r="J7" s="467"/>
      <c r="K7" s="467"/>
    </row>
    <row r="8" spans="1:11" x14ac:dyDescent="0.2">
      <c r="A8" s="663"/>
      <c r="B8" s="664" t="s">
        <v>1641</v>
      </c>
      <c r="C8" s="664" t="s">
        <v>1642</v>
      </c>
      <c r="D8" s="664" t="s">
        <v>452</v>
      </c>
      <c r="E8" s="664" t="s">
        <v>453</v>
      </c>
      <c r="F8" s="665">
        <v>1000</v>
      </c>
      <c r="G8" s="664">
        <v>1.0952380952380953</v>
      </c>
      <c r="H8" s="665">
        <f>+F8*G8</f>
        <v>1095.2380952380954</v>
      </c>
      <c r="I8" s="665">
        <v>20</v>
      </c>
      <c r="J8" s="665">
        <f>SUM(H8:I8)</f>
        <v>1115.2380952380954</v>
      </c>
      <c r="K8" s="666"/>
    </row>
    <row r="9" spans="1:11" x14ac:dyDescent="0.2">
      <c r="A9" s="663"/>
      <c r="B9" s="664"/>
      <c r="C9" s="664"/>
      <c r="D9" s="664"/>
      <c r="E9" s="664"/>
      <c r="F9" s="665"/>
      <c r="G9" s="664"/>
      <c r="H9" s="665" t="s">
        <v>444</v>
      </c>
      <c r="I9" s="665"/>
      <c r="J9" s="665" t="s">
        <v>444</v>
      </c>
      <c r="K9" s="666"/>
    </row>
    <row r="10" spans="1:11" x14ac:dyDescent="0.2">
      <c r="A10" s="469">
        <v>1</v>
      </c>
      <c r="B10" s="469"/>
      <c r="C10" s="469"/>
      <c r="D10" s="469"/>
      <c r="E10" s="469"/>
      <c r="F10" s="661"/>
      <c r="G10" s="654"/>
      <c r="H10" s="661">
        <f>+F10*G10</f>
        <v>0</v>
      </c>
      <c r="I10" s="661"/>
      <c r="J10" s="661">
        <f t="shared" ref="J10:J27" si="0">SUM(H10:I10)</f>
        <v>0</v>
      </c>
      <c r="K10" s="662"/>
    </row>
    <row r="11" spans="1:11" x14ac:dyDescent="0.2">
      <c r="A11" s="469">
        <v>2</v>
      </c>
      <c r="B11" s="469"/>
      <c r="C11" s="469"/>
      <c r="D11" s="469"/>
      <c r="E11" s="469"/>
      <c r="F11" s="661"/>
      <c r="G11" s="654"/>
      <c r="H11" s="661">
        <f t="shared" ref="H11:H27" si="1">+F11*G11</f>
        <v>0</v>
      </c>
      <c r="I11" s="661"/>
      <c r="J11" s="661">
        <f t="shared" si="0"/>
        <v>0</v>
      </c>
      <c r="K11" s="662"/>
    </row>
    <row r="12" spans="1:11" x14ac:dyDescent="0.2">
      <c r="A12" s="469">
        <v>3</v>
      </c>
      <c r="B12" s="469"/>
      <c r="C12" s="469"/>
      <c r="D12" s="469"/>
      <c r="E12" s="469"/>
      <c r="F12" s="661"/>
      <c r="G12" s="654"/>
      <c r="H12" s="661">
        <f t="shared" si="1"/>
        <v>0</v>
      </c>
      <c r="I12" s="661"/>
      <c r="J12" s="661">
        <f t="shared" si="0"/>
        <v>0</v>
      </c>
      <c r="K12" s="662"/>
    </row>
    <row r="13" spans="1:11" x14ac:dyDescent="0.2">
      <c r="A13" s="469">
        <v>4</v>
      </c>
      <c r="B13" s="469"/>
      <c r="C13" s="469"/>
      <c r="D13" s="469"/>
      <c r="E13" s="469"/>
      <c r="F13" s="661"/>
      <c r="G13" s="654"/>
      <c r="H13" s="661">
        <f t="shared" si="1"/>
        <v>0</v>
      </c>
      <c r="I13" s="661"/>
      <c r="J13" s="661">
        <f t="shared" si="0"/>
        <v>0</v>
      </c>
      <c r="K13" s="662"/>
    </row>
    <row r="14" spans="1:11" x14ac:dyDescent="0.2">
      <c r="A14" s="469">
        <v>5</v>
      </c>
      <c r="B14" s="469"/>
      <c r="C14" s="469"/>
      <c r="D14" s="469"/>
      <c r="E14" s="469"/>
      <c r="F14" s="661"/>
      <c r="G14" s="654"/>
      <c r="H14" s="661">
        <f t="shared" si="1"/>
        <v>0</v>
      </c>
      <c r="I14" s="661"/>
      <c r="J14" s="661">
        <f t="shared" si="0"/>
        <v>0</v>
      </c>
      <c r="K14" s="662"/>
    </row>
    <row r="15" spans="1:11" x14ac:dyDescent="0.2">
      <c r="A15" s="469">
        <v>6</v>
      </c>
      <c r="B15" s="469"/>
      <c r="C15" s="469"/>
      <c r="D15" s="469"/>
      <c r="E15" s="469"/>
      <c r="F15" s="661"/>
      <c r="G15" s="654"/>
      <c r="H15" s="661">
        <f t="shared" si="1"/>
        <v>0</v>
      </c>
      <c r="I15" s="661"/>
      <c r="J15" s="661">
        <f t="shared" si="0"/>
        <v>0</v>
      </c>
      <c r="K15" s="662"/>
    </row>
    <row r="16" spans="1:11" x14ac:dyDescent="0.2">
      <c r="A16" s="469">
        <v>7</v>
      </c>
      <c r="B16" s="469"/>
      <c r="C16" s="469"/>
      <c r="D16" s="469"/>
      <c r="E16" s="469"/>
      <c r="F16" s="661"/>
      <c r="G16" s="654"/>
      <c r="H16" s="661">
        <f t="shared" si="1"/>
        <v>0</v>
      </c>
      <c r="I16" s="661"/>
      <c r="J16" s="661">
        <f t="shared" si="0"/>
        <v>0</v>
      </c>
      <c r="K16" s="662"/>
    </row>
    <row r="17" spans="1:11" x14ac:dyDescent="0.2">
      <c r="A17" s="469">
        <v>8</v>
      </c>
      <c r="B17" s="469"/>
      <c r="C17" s="469"/>
      <c r="D17" s="469"/>
      <c r="E17" s="469"/>
      <c r="F17" s="661"/>
      <c r="G17" s="654"/>
      <c r="H17" s="661">
        <f t="shared" si="1"/>
        <v>0</v>
      </c>
      <c r="I17" s="661"/>
      <c r="J17" s="661">
        <f t="shared" si="0"/>
        <v>0</v>
      </c>
      <c r="K17" s="662"/>
    </row>
    <row r="18" spans="1:11" x14ac:dyDescent="0.2">
      <c r="A18" s="469">
        <v>9</v>
      </c>
      <c r="B18" s="469"/>
      <c r="C18" s="469"/>
      <c r="D18" s="469"/>
      <c r="E18" s="469"/>
      <c r="F18" s="661"/>
      <c r="G18" s="654"/>
      <c r="H18" s="661">
        <f t="shared" si="1"/>
        <v>0</v>
      </c>
      <c r="I18" s="661"/>
      <c r="J18" s="661">
        <f t="shared" si="0"/>
        <v>0</v>
      </c>
      <c r="K18" s="662"/>
    </row>
    <row r="19" spans="1:11" x14ac:dyDescent="0.2">
      <c r="A19" s="469">
        <v>10</v>
      </c>
      <c r="B19" s="469"/>
      <c r="C19" s="469"/>
      <c r="D19" s="469"/>
      <c r="E19" s="469"/>
      <c r="F19" s="661"/>
      <c r="G19" s="654"/>
      <c r="H19" s="661">
        <f t="shared" si="1"/>
        <v>0</v>
      </c>
      <c r="I19" s="661"/>
      <c r="J19" s="661">
        <f t="shared" si="0"/>
        <v>0</v>
      </c>
      <c r="K19" s="662"/>
    </row>
    <row r="20" spans="1:11" x14ac:dyDescent="0.2">
      <c r="A20" s="469">
        <v>11</v>
      </c>
      <c r="B20" s="469"/>
      <c r="C20" s="469"/>
      <c r="D20" s="469"/>
      <c r="E20" s="469"/>
      <c r="F20" s="661"/>
      <c r="G20" s="654"/>
      <c r="H20" s="661">
        <f t="shared" si="1"/>
        <v>0</v>
      </c>
      <c r="I20" s="661"/>
      <c r="J20" s="661">
        <f t="shared" si="0"/>
        <v>0</v>
      </c>
      <c r="K20" s="662"/>
    </row>
    <row r="21" spans="1:11" x14ac:dyDescent="0.2">
      <c r="A21" s="469">
        <v>12</v>
      </c>
      <c r="B21" s="469"/>
      <c r="C21" s="469"/>
      <c r="D21" s="469"/>
      <c r="E21" s="469"/>
      <c r="F21" s="661"/>
      <c r="G21" s="654"/>
      <c r="H21" s="661">
        <f t="shared" si="1"/>
        <v>0</v>
      </c>
      <c r="I21" s="661"/>
      <c r="J21" s="661">
        <f t="shared" si="0"/>
        <v>0</v>
      </c>
      <c r="K21" s="662"/>
    </row>
    <row r="22" spans="1:11" x14ac:dyDescent="0.2">
      <c r="A22" s="469">
        <v>13</v>
      </c>
      <c r="B22" s="469"/>
      <c r="C22" s="469"/>
      <c r="D22" s="469"/>
      <c r="E22" s="469"/>
      <c r="F22" s="661"/>
      <c r="G22" s="654"/>
      <c r="H22" s="661">
        <f t="shared" si="1"/>
        <v>0</v>
      </c>
      <c r="I22" s="661"/>
      <c r="J22" s="661">
        <f t="shared" si="0"/>
        <v>0</v>
      </c>
      <c r="K22" s="662"/>
    </row>
    <row r="23" spans="1:11" x14ac:dyDescent="0.2">
      <c r="A23" s="469">
        <v>14</v>
      </c>
      <c r="B23" s="469"/>
      <c r="C23" s="469"/>
      <c r="D23" s="469"/>
      <c r="E23" s="469"/>
      <c r="F23" s="661"/>
      <c r="G23" s="654"/>
      <c r="H23" s="661">
        <f t="shared" si="1"/>
        <v>0</v>
      </c>
      <c r="I23" s="661"/>
      <c r="J23" s="661">
        <f t="shared" si="0"/>
        <v>0</v>
      </c>
      <c r="K23" s="662"/>
    </row>
    <row r="24" spans="1:11" x14ac:dyDescent="0.2">
      <c r="A24" s="469">
        <v>15</v>
      </c>
      <c r="B24" s="469"/>
      <c r="C24" s="469"/>
      <c r="D24" s="469"/>
      <c r="E24" s="469"/>
      <c r="F24" s="661"/>
      <c r="G24" s="654"/>
      <c r="H24" s="661">
        <f t="shared" si="1"/>
        <v>0</v>
      </c>
      <c r="I24" s="661"/>
      <c r="J24" s="661">
        <f t="shared" si="0"/>
        <v>0</v>
      </c>
      <c r="K24" s="662"/>
    </row>
    <row r="25" spans="1:11" x14ac:dyDescent="0.2">
      <c r="A25" s="469">
        <v>16</v>
      </c>
      <c r="B25" s="469"/>
      <c r="C25" s="469"/>
      <c r="D25" s="469"/>
      <c r="E25" s="469"/>
      <c r="F25" s="661"/>
      <c r="G25" s="654"/>
      <c r="H25" s="661">
        <f t="shared" si="1"/>
        <v>0</v>
      </c>
      <c r="I25" s="661"/>
      <c r="J25" s="661">
        <f t="shared" si="0"/>
        <v>0</v>
      </c>
      <c r="K25" s="662"/>
    </row>
    <row r="26" spans="1:11" x14ac:dyDescent="0.2">
      <c r="A26" s="469">
        <v>17</v>
      </c>
      <c r="B26" s="469"/>
      <c r="C26" s="469"/>
      <c r="D26" s="469"/>
      <c r="E26" s="469"/>
      <c r="F26" s="661"/>
      <c r="G26" s="654"/>
      <c r="H26" s="661">
        <f t="shared" si="1"/>
        <v>0</v>
      </c>
      <c r="I26" s="661"/>
      <c r="J26" s="661">
        <f t="shared" si="0"/>
        <v>0</v>
      </c>
      <c r="K26" s="662"/>
    </row>
    <row r="27" spans="1:11" x14ac:dyDescent="0.2">
      <c r="A27" s="469">
        <v>18</v>
      </c>
      <c r="B27" s="469"/>
      <c r="C27" s="469"/>
      <c r="D27" s="469"/>
      <c r="E27" s="469"/>
      <c r="F27" s="661"/>
      <c r="G27" s="654"/>
      <c r="H27" s="661">
        <f t="shared" si="1"/>
        <v>0</v>
      </c>
      <c r="I27" s="661"/>
      <c r="J27" s="661">
        <f t="shared" si="0"/>
        <v>0</v>
      </c>
      <c r="K27" s="662"/>
    </row>
    <row r="28" spans="1:11" s="464" customFormat="1" x14ac:dyDescent="0.2">
      <c r="A28" s="470"/>
      <c r="B28" s="471" t="s">
        <v>171</v>
      </c>
      <c r="C28" s="471"/>
      <c r="D28" s="471"/>
      <c r="E28" s="471"/>
      <c r="F28" s="472"/>
      <c r="G28" s="655">
        <f t="shared" ref="G28:J28" si="2">SUM(G10:G27)</f>
        <v>0</v>
      </c>
      <c r="H28" s="667">
        <f t="shared" si="2"/>
        <v>0</v>
      </c>
      <c r="I28" s="667">
        <f t="shared" si="2"/>
        <v>0</v>
      </c>
      <c r="J28" s="667">
        <f t="shared" si="2"/>
        <v>0</v>
      </c>
      <c r="K28" s="472"/>
    </row>
    <row r="29" spans="1:11" s="473" customFormat="1" ht="12" x14ac:dyDescent="0.2">
      <c r="A29" s="473" t="s">
        <v>446</v>
      </c>
      <c r="F29" s="474"/>
      <c r="G29" s="473" t="s">
        <v>454</v>
      </c>
      <c r="H29" s="473" t="s">
        <v>454</v>
      </c>
      <c r="I29" s="473" t="s">
        <v>454</v>
      </c>
      <c r="J29" s="473" t="s">
        <v>454</v>
      </c>
      <c r="K29" s="475" t="s">
        <v>454</v>
      </c>
    </row>
    <row r="30" spans="1:11" x14ac:dyDescent="0.2">
      <c r="A30" s="462" t="s">
        <v>455</v>
      </c>
      <c r="G30" s="649"/>
      <c r="H30" s="650"/>
      <c r="I30" s="651" t="s">
        <v>1558</v>
      </c>
      <c r="J30" s="652"/>
      <c r="K30" s="375"/>
    </row>
    <row r="31" spans="1:11" x14ac:dyDescent="0.2">
      <c r="G31" s="650"/>
      <c r="H31" s="650"/>
      <c r="I31" s="651" t="s">
        <v>864</v>
      </c>
      <c r="J31" s="652">
        <f>+J28*1.02</f>
        <v>0</v>
      </c>
      <c r="K31" s="375"/>
    </row>
    <row r="32" spans="1:11" x14ac:dyDescent="0.2">
      <c r="G32" s="650"/>
      <c r="H32" s="650"/>
      <c r="I32" s="653" t="s">
        <v>871</v>
      </c>
      <c r="J32" s="652">
        <f>+J31*0.33</f>
        <v>0</v>
      </c>
      <c r="K32" s="375"/>
    </row>
    <row r="33" spans="1:11" x14ac:dyDescent="0.2">
      <c r="A33" s="475"/>
      <c r="G33" s="650"/>
      <c r="H33" s="650"/>
      <c r="I33" s="651" t="s">
        <v>872</v>
      </c>
      <c r="J33" s="652">
        <f>+J31*0.01</f>
        <v>0</v>
      </c>
      <c r="K33" s="375"/>
    </row>
    <row r="35" spans="1:11" x14ac:dyDescent="0.2">
      <c r="A35" s="475"/>
    </row>
  </sheetData>
  <phoneticPr fontId="51" type="noConversion"/>
  <pageMargins left="0.74803149606299213" right="0.28000000000000003" top="0.61" bottom="0.34" header="0.51181102362204722" footer="0.25"/>
  <pageSetup paperSize="9" scale="96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opLeftCell="A10" zoomScaleNormal="100" workbookViewId="0">
      <selection activeCell="A45" sqref="A45"/>
    </sheetView>
  </sheetViews>
  <sheetFormatPr defaultRowHeight="12.75" x14ac:dyDescent="0.2"/>
  <cols>
    <col min="1" max="1" width="75.7109375" style="407" customWidth="1"/>
    <col min="2" max="2" width="10.85546875" style="432" customWidth="1"/>
    <col min="3" max="3" width="10.140625" style="407" customWidth="1"/>
    <col min="4" max="4" width="19" style="407" customWidth="1"/>
    <col min="5" max="5" width="10.42578125" style="407" customWidth="1"/>
    <col min="6" max="6" width="10.7109375" style="407" customWidth="1"/>
    <col min="7" max="7" width="11.5703125" style="407" customWidth="1"/>
    <col min="8" max="9" width="9.140625" style="407"/>
    <col min="10" max="10" width="9.7109375" style="407" customWidth="1"/>
    <col min="11" max="11" width="9.140625" style="407"/>
    <col min="12" max="12" width="10.7109375" style="407" customWidth="1"/>
    <col min="13" max="13" width="29.5703125" style="407" customWidth="1"/>
    <col min="14" max="14" width="11" style="407" customWidth="1"/>
    <col min="15" max="15" width="12.140625" style="407" customWidth="1"/>
    <col min="16" max="16" width="11.5703125" style="407" customWidth="1"/>
    <col min="17" max="16384" width="9.140625" style="407"/>
  </cols>
  <sheetData>
    <row r="1" spans="1:17" ht="16.5" thickBot="1" x14ac:dyDescent="0.3">
      <c r="A1" s="406" t="s">
        <v>1560</v>
      </c>
      <c r="B1" s="449" t="s">
        <v>902</v>
      </c>
      <c r="D1" s="689" t="s">
        <v>878</v>
      </c>
      <c r="E1" s="689"/>
      <c r="F1" s="406" t="s">
        <v>1561</v>
      </c>
      <c r="M1" s="406" t="s">
        <v>1562</v>
      </c>
      <c r="Q1" s="407" t="s">
        <v>903</v>
      </c>
    </row>
    <row r="2" spans="1:17" s="431" customFormat="1" ht="45" customHeight="1" x14ac:dyDescent="0.2">
      <c r="A2" s="408" t="s">
        <v>470</v>
      </c>
      <c r="B2" s="450" t="s">
        <v>471</v>
      </c>
      <c r="C2" s="427" t="s">
        <v>1559</v>
      </c>
      <c r="D2" s="428" t="s">
        <v>472</v>
      </c>
      <c r="E2" s="429" t="s">
        <v>473</v>
      </c>
      <c r="F2" s="430" t="s">
        <v>882</v>
      </c>
      <c r="G2" s="426" t="s">
        <v>474</v>
      </c>
      <c r="H2" s="426" t="s">
        <v>475</v>
      </c>
      <c r="I2" s="430" t="s">
        <v>476</v>
      </c>
      <c r="J2" s="430" t="s">
        <v>477</v>
      </c>
      <c r="K2" s="426" t="s">
        <v>877</v>
      </c>
      <c r="L2" s="427" t="s">
        <v>891</v>
      </c>
      <c r="M2" s="445" t="s">
        <v>879</v>
      </c>
      <c r="N2" s="429" t="s">
        <v>473</v>
      </c>
      <c r="O2" s="426" t="s">
        <v>882</v>
      </c>
      <c r="P2" s="426" t="s">
        <v>478</v>
      </c>
      <c r="Q2" s="446"/>
    </row>
    <row r="3" spans="1:17" ht="13.5" thickBot="1" x14ac:dyDescent="0.25">
      <c r="A3" s="435" t="s">
        <v>479</v>
      </c>
      <c r="B3" s="451">
        <v>320</v>
      </c>
      <c r="C3" s="436"/>
      <c r="D3" s="440" t="s">
        <v>880</v>
      </c>
      <c r="E3" s="441"/>
      <c r="F3" s="441"/>
      <c r="G3" s="441"/>
      <c r="H3" s="441"/>
      <c r="I3" s="441"/>
      <c r="J3" s="441"/>
      <c r="K3" s="441"/>
      <c r="L3" s="443"/>
      <c r="M3" s="411"/>
      <c r="N3" s="412"/>
      <c r="O3" s="412"/>
      <c r="P3" s="412"/>
      <c r="Q3" s="410"/>
    </row>
    <row r="4" spans="1:17" ht="13.5" thickTop="1" x14ac:dyDescent="0.2">
      <c r="A4" s="433" t="s">
        <v>480</v>
      </c>
      <c r="B4" s="452"/>
      <c r="C4" s="418">
        <v>0</v>
      </c>
      <c r="D4" s="447" t="s">
        <v>481</v>
      </c>
      <c r="E4" s="434"/>
      <c r="F4" s="434"/>
      <c r="G4" s="434"/>
      <c r="H4" s="434"/>
      <c r="I4" s="434"/>
      <c r="J4" s="434"/>
      <c r="K4" s="434"/>
      <c r="L4" s="444"/>
      <c r="M4" s="411" t="s">
        <v>482</v>
      </c>
      <c r="N4" s="412"/>
      <c r="O4" s="412"/>
      <c r="P4" s="412"/>
      <c r="Q4" s="410"/>
    </row>
    <row r="5" spans="1:17" x14ac:dyDescent="0.2">
      <c r="A5" s="411" t="s">
        <v>483</v>
      </c>
      <c r="B5" s="453"/>
      <c r="C5" s="418">
        <v>0</v>
      </c>
      <c r="D5" s="448" t="s">
        <v>484</v>
      </c>
      <c r="E5" s="412"/>
      <c r="F5" s="412"/>
      <c r="G5" s="412"/>
      <c r="H5" s="412"/>
      <c r="I5" s="412"/>
      <c r="J5" s="412"/>
      <c r="K5" s="412"/>
      <c r="L5" s="417"/>
      <c r="M5" s="411" t="s">
        <v>485</v>
      </c>
      <c r="N5" s="412"/>
      <c r="O5" s="412"/>
      <c r="P5" s="412"/>
      <c r="Q5" s="410"/>
    </row>
    <row r="6" spans="1:17" x14ac:dyDescent="0.2">
      <c r="A6" s="411" t="s">
        <v>486</v>
      </c>
      <c r="B6" s="453"/>
      <c r="C6" s="418">
        <v>0</v>
      </c>
      <c r="D6" s="448" t="s">
        <v>487</v>
      </c>
      <c r="E6" s="412"/>
      <c r="F6" s="412"/>
      <c r="G6" s="412"/>
      <c r="H6" s="412"/>
      <c r="I6" s="412"/>
      <c r="J6" s="412"/>
      <c r="K6" s="412"/>
      <c r="L6" s="417"/>
      <c r="M6" s="411"/>
      <c r="N6" s="412"/>
      <c r="O6" s="412"/>
      <c r="P6" s="412"/>
      <c r="Q6" s="410"/>
    </row>
    <row r="7" spans="1:17" x14ac:dyDescent="0.2">
      <c r="A7" s="411" t="s">
        <v>875</v>
      </c>
      <c r="B7" s="453"/>
      <c r="C7" s="418">
        <v>0</v>
      </c>
      <c r="D7" s="448" t="s">
        <v>488</v>
      </c>
      <c r="E7" s="412"/>
      <c r="F7" s="412"/>
      <c r="G7" s="412"/>
      <c r="H7" s="412"/>
      <c r="I7" s="412"/>
      <c r="J7" s="412"/>
      <c r="K7" s="412"/>
      <c r="L7" s="417"/>
      <c r="M7" s="411" t="s">
        <v>489</v>
      </c>
      <c r="N7" s="412"/>
      <c r="O7" s="412"/>
      <c r="P7" s="412"/>
      <c r="Q7" s="410"/>
    </row>
    <row r="8" spans="1:17" ht="14.25" customHeight="1" x14ac:dyDescent="0.2">
      <c r="A8" s="411" t="s">
        <v>490</v>
      </c>
      <c r="B8" s="453"/>
      <c r="C8" s="418">
        <v>0</v>
      </c>
      <c r="D8" s="448" t="s">
        <v>491</v>
      </c>
      <c r="E8" s="412"/>
      <c r="F8" s="412"/>
      <c r="G8" s="412"/>
      <c r="H8" s="412"/>
      <c r="I8" s="412"/>
      <c r="J8" s="412"/>
      <c r="K8" s="412"/>
      <c r="L8" s="417"/>
      <c r="M8" s="411"/>
      <c r="N8" s="412"/>
      <c r="O8" s="412"/>
      <c r="P8" s="412"/>
      <c r="Q8" s="410"/>
    </row>
    <row r="9" spans="1:17" x14ac:dyDescent="0.2">
      <c r="A9" s="411" t="s">
        <v>492</v>
      </c>
      <c r="B9" s="453"/>
      <c r="C9" s="418">
        <v>0</v>
      </c>
      <c r="D9" s="448" t="s">
        <v>493</v>
      </c>
      <c r="E9" s="412"/>
      <c r="F9" s="412"/>
      <c r="G9" s="412"/>
      <c r="H9" s="412"/>
      <c r="I9" s="412"/>
      <c r="J9" s="412"/>
      <c r="K9" s="412"/>
      <c r="L9" s="417"/>
      <c r="M9" s="411" t="s">
        <v>494</v>
      </c>
      <c r="N9" s="412"/>
      <c r="O9" s="412"/>
      <c r="P9" s="412"/>
      <c r="Q9" s="410"/>
    </row>
    <row r="10" spans="1:17" x14ac:dyDescent="0.2">
      <c r="A10" s="411" t="s">
        <v>495</v>
      </c>
      <c r="B10" s="453"/>
      <c r="C10" s="418">
        <v>0</v>
      </c>
      <c r="D10" s="448" t="s">
        <v>496</v>
      </c>
      <c r="E10" s="412"/>
      <c r="F10" s="412"/>
      <c r="G10" s="412"/>
      <c r="H10" s="412"/>
      <c r="I10" s="412"/>
      <c r="J10" s="412"/>
      <c r="K10" s="412"/>
      <c r="L10" s="417"/>
      <c r="M10" s="411"/>
      <c r="N10" s="412"/>
      <c r="O10" s="412"/>
      <c r="P10" s="412"/>
      <c r="Q10" s="410"/>
    </row>
    <row r="11" spans="1:17" x14ac:dyDescent="0.2">
      <c r="A11" s="411" t="s">
        <v>497</v>
      </c>
      <c r="B11" s="453"/>
      <c r="C11" s="418">
        <v>0</v>
      </c>
      <c r="D11" s="448" t="s">
        <v>498</v>
      </c>
      <c r="E11" s="412"/>
      <c r="F11" s="412"/>
      <c r="G11" s="412"/>
      <c r="H11" s="412"/>
      <c r="I11" s="412"/>
      <c r="J11" s="412"/>
      <c r="K11" s="412"/>
      <c r="L11" s="417"/>
      <c r="M11" s="411"/>
      <c r="N11" s="412"/>
      <c r="O11" s="412"/>
      <c r="P11" s="412"/>
      <c r="Q11" s="410"/>
    </row>
    <row r="12" spans="1:17" x14ac:dyDescent="0.2">
      <c r="A12" s="411" t="s">
        <v>499</v>
      </c>
      <c r="B12" s="453"/>
      <c r="C12" s="418">
        <v>0</v>
      </c>
      <c r="D12" s="448" t="s">
        <v>500</v>
      </c>
      <c r="E12" s="412"/>
      <c r="F12" s="412"/>
      <c r="G12" s="412"/>
      <c r="H12" s="412"/>
      <c r="I12" s="412"/>
      <c r="J12" s="412"/>
      <c r="K12" s="412"/>
      <c r="L12" s="417"/>
      <c r="M12" s="411" t="s">
        <v>501</v>
      </c>
      <c r="N12" s="412"/>
      <c r="O12" s="412"/>
      <c r="P12" s="412"/>
      <c r="Q12" s="410"/>
    </row>
    <row r="13" spans="1:17" x14ac:dyDescent="0.2">
      <c r="A13" s="411"/>
      <c r="B13" s="453"/>
      <c r="C13" s="417"/>
      <c r="D13" s="422" t="s">
        <v>171</v>
      </c>
      <c r="E13" s="420">
        <f t="shared" ref="E13:L13" si="0">SUM(E4:E12)</f>
        <v>0</v>
      </c>
      <c r="F13" s="420">
        <f t="shared" si="0"/>
        <v>0</v>
      </c>
      <c r="G13" s="420">
        <f t="shared" si="0"/>
        <v>0</v>
      </c>
      <c r="H13" s="420">
        <f t="shared" si="0"/>
        <v>0</v>
      </c>
      <c r="I13" s="420">
        <f t="shared" si="0"/>
        <v>0</v>
      </c>
      <c r="J13" s="420">
        <f t="shared" si="0"/>
        <v>0</v>
      </c>
      <c r="K13" s="420">
        <f t="shared" si="0"/>
        <v>0</v>
      </c>
      <c r="L13" s="418">
        <f t="shared" si="0"/>
        <v>0</v>
      </c>
      <c r="M13" s="411"/>
      <c r="N13" s="412"/>
      <c r="O13" s="412"/>
      <c r="P13" s="412"/>
      <c r="Q13" s="410"/>
    </row>
    <row r="14" spans="1:17" x14ac:dyDescent="0.2">
      <c r="A14" s="411" t="s">
        <v>502</v>
      </c>
      <c r="B14" s="453"/>
      <c r="C14" s="418">
        <v>0</v>
      </c>
      <c r="D14" s="423" t="s">
        <v>505</v>
      </c>
      <c r="E14" s="420"/>
      <c r="F14" s="421"/>
      <c r="G14" s="421"/>
      <c r="H14" s="421"/>
      <c r="I14" s="421"/>
      <c r="J14" s="421"/>
      <c r="K14" s="421"/>
      <c r="L14" s="419"/>
      <c r="M14" s="411"/>
      <c r="N14" s="412"/>
      <c r="O14" s="412"/>
      <c r="P14" s="412"/>
      <c r="Q14" s="410"/>
    </row>
    <row r="15" spans="1:17" ht="13.5" thickBot="1" x14ac:dyDescent="0.25">
      <c r="A15" s="411"/>
      <c r="B15" s="453"/>
      <c r="C15" s="417"/>
      <c r="D15" s="440" t="s">
        <v>507</v>
      </c>
      <c r="E15" s="441"/>
      <c r="F15" s="441"/>
      <c r="G15" s="441"/>
      <c r="H15" s="441"/>
      <c r="I15" s="441"/>
      <c r="J15" s="441"/>
      <c r="K15" s="441"/>
      <c r="L15" s="443"/>
      <c r="M15" s="411"/>
      <c r="N15" s="412"/>
      <c r="O15" s="412"/>
      <c r="P15" s="412"/>
      <c r="Q15" s="410"/>
    </row>
    <row r="16" spans="1:17" ht="14.25" thickTop="1" thickBot="1" x14ac:dyDescent="0.25">
      <c r="A16" s="411" t="s">
        <v>503</v>
      </c>
      <c r="B16" s="453"/>
      <c r="C16" s="418">
        <v>0</v>
      </c>
      <c r="D16" s="438" t="s">
        <v>508</v>
      </c>
      <c r="E16" s="439"/>
      <c r="F16" s="434"/>
      <c r="G16" s="434"/>
      <c r="H16" s="434"/>
      <c r="I16" s="434"/>
      <c r="J16" s="434"/>
      <c r="K16" s="434"/>
      <c r="L16" s="444"/>
      <c r="M16" s="424" t="s">
        <v>504</v>
      </c>
      <c r="N16" s="425">
        <f>SUM(N4:N15)</f>
        <v>0</v>
      </c>
      <c r="O16" s="425">
        <f>SUM(O4:O15)</f>
        <v>0</v>
      </c>
      <c r="P16" s="425">
        <f>SUM(P4:P15)</f>
        <v>0</v>
      </c>
      <c r="Q16" s="415"/>
    </row>
    <row r="17" spans="1:16" x14ac:dyDescent="0.2">
      <c r="A17" s="411"/>
      <c r="B17" s="453"/>
      <c r="C17" s="419"/>
      <c r="D17" s="448" t="s">
        <v>481</v>
      </c>
      <c r="E17" s="412"/>
      <c r="F17" s="412"/>
      <c r="G17" s="412"/>
      <c r="H17" s="412"/>
      <c r="I17" s="412"/>
      <c r="J17" s="412"/>
      <c r="K17" s="412"/>
      <c r="L17" s="410"/>
      <c r="M17" s="413"/>
      <c r="N17" s="413"/>
      <c r="O17" s="413"/>
      <c r="P17" s="413"/>
    </row>
    <row r="18" spans="1:16" x14ac:dyDescent="0.2">
      <c r="A18" s="411" t="s">
        <v>506</v>
      </c>
      <c r="B18" s="453"/>
      <c r="C18" s="418">
        <v>0</v>
      </c>
      <c r="D18" s="448" t="s">
        <v>484</v>
      </c>
      <c r="E18" s="412"/>
      <c r="F18" s="412"/>
      <c r="G18" s="412"/>
      <c r="H18" s="412"/>
      <c r="I18" s="412"/>
      <c r="J18" s="412"/>
      <c r="K18" s="412"/>
      <c r="L18" s="410"/>
    </row>
    <row r="19" spans="1:16" x14ac:dyDescent="0.2">
      <c r="A19" s="411"/>
      <c r="B19" s="453"/>
      <c r="C19" s="417"/>
      <c r="D19" s="448" t="s">
        <v>487</v>
      </c>
      <c r="E19" s="412"/>
      <c r="F19" s="412"/>
      <c r="G19" s="412"/>
      <c r="H19" s="412"/>
      <c r="I19" s="412"/>
      <c r="J19" s="412"/>
      <c r="K19" s="412"/>
      <c r="L19" s="410"/>
    </row>
    <row r="20" spans="1:16" x14ac:dyDescent="0.2">
      <c r="A20" s="411" t="s">
        <v>509</v>
      </c>
      <c r="B20" s="453"/>
      <c r="C20" s="418">
        <v>0</v>
      </c>
      <c r="D20" s="448" t="s">
        <v>488</v>
      </c>
      <c r="E20" s="412"/>
      <c r="F20" s="412"/>
      <c r="G20" s="412"/>
      <c r="H20" s="412"/>
      <c r="I20" s="412"/>
      <c r="J20" s="412"/>
      <c r="K20" s="412"/>
      <c r="L20" s="410"/>
    </row>
    <row r="21" spans="1:16" x14ac:dyDescent="0.2">
      <c r="A21" s="411"/>
      <c r="B21" s="453"/>
      <c r="C21" s="417"/>
      <c r="D21" s="448" t="s">
        <v>491</v>
      </c>
      <c r="E21" s="412"/>
      <c r="F21" s="412"/>
      <c r="G21" s="412"/>
      <c r="H21" s="412"/>
      <c r="I21" s="412"/>
      <c r="J21" s="412"/>
      <c r="K21" s="412"/>
      <c r="L21" s="410"/>
    </row>
    <row r="22" spans="1:16" x14ac:dyDescent="0.2">
      <c r="A22" s="411"/>
      <c r="B22" s="453"/>
      <c r="C22" s="417"/>
      <c r="D22" s="448" t="s">
        <v>493</v>
      </c>
      <c r="E22" s="412"/>
      <c r="F22" s="412"/>
      <c r="G22" s="412"/>
      <c r="H22" s="412"/>
      <c r="I22" s="412"/>
      <c r="J22" s="412"/>
      <c r="K22" s="412"/>
      <c r="L22" s="410"/>
    </row>
    <row r="23" spans="1:16" x14ac:dyDescent="0.2">
      <c r="A23" s="409" t="s">
        <v>510</v>
      </c>
      <c r="B23" s="453"/>
      <c r="C23" s="417"/>
      <c r="D23" s="448" t="s">
        <v>496</v>
      </c>
      <c r="E23" s="412"/>
      <c r="F23" s="412"/>
      <c r="G23" s="412"/>
      <c r="H23" s="412"/>
      <c r="I23" s="412"/>
      <c r="J23" s="412"/>
      <c r="K23" s="412"/>
      <c r="L23" s="410"/>
    </row>
    <row r="24" spans="1:16" x14ac:dyDescent="0.2">
      <c r="A24" s="411" t="s">
        <v>511</v>
      </c>
      <c r="B24" s="454">
        <f>10%*B3</f>
        <v>32</v>
      </c>
      <c r="C24" s="418">
        <v>0</v>
      </c>
      <c r="D24" s="448" t="s">
        <v>498</v>
      </c>
      <c r="E24" s="412"/>
      <c r="F24" s="412"/>
      <c r="G24" s="412"/>
      <c r="H24" s="412"/>
      <c r="I24" s="412"/>
      <c r="J24" s="412"/>
      <c r="K24" s="412"/>
      <c r="L24" s="410"/>
    </row>
    <row r="25" spans="1:16" x14ac:dyDescent="0.2">
      <c r="A25" s="411" t="s">
        <v>512</v>
      </c>
      <c r="B25" s="454">
        <f>5%*B3</f>
        <v>16</v>
      </c>
      <c r="C25" s="418">
        <v>0</v>
      </c>
      <c r="D25" s="448" t="s">
        <v>500</v>
      </c>
      <c r="E25" s="412"/>
      <c r="F25" s="412"/>
      <c r="G25" s="412"/>
      <c r="H25" s="412"/>
      <c r="I25" s="412"/>
      <c r="J25" s="412"/>
      <c r="K25" s="412"/>
      <c r="L25" s="410"/>
    </row>
    <row r="26" spans="1:16" x14ac:dyDescent="0.2">
      <c r="A26" s="411" t="s">
        <v>513</v>
      </c>
      <c r="B26" s="454">
        <f>10%*B3</f>
        <v>32</v>
      </c>
      <c r="C26" s="418">
        <v>0</v>
      </c>
      <c r="D26" s="422" t="s">
        <v>171</v>
      </c>
      <c r="E26" s="420">
        <f>SUM(E17:E25)</f>
        <v>0</v>
      </c>
      <c r="F26" s="420">
        <f>SUM(F17:F25)</f>
        <v>0</v>
      </c>
      <c r="G26" s="420">
        <f>SUM(G17:G25)</f>
        <v>0</v>
      </c>
      <c r="H26" s="420">
        <f>SUM(H17:H25)</f>
        <v>0</v>
      </c>
      <c r="I26" s="412"/>
      <c r="J26" s="412"/>
      <c r="K26" s="412"/>
      <c r="L26" s="410"/>
    </row>
    <row r="27" spans="1:16" ht="13.5" thickBot="1" x14ac:dyDescent="0.25">
      <c r="A27" s="411" t="s">
        <v>514</v>
      </c>
      <c r="B27" s="454">
        <f>11%*B3</f>
        <v>35.200000000000003</v>
      </c>
      <c r="C27" s="418">
        <v>0</v>
      </c>
      <c r="D27" s="440" t="s">
        <v>517</v>
      </c>
      <c r="E27" s="441"/>
      <c r="F27" s="441"/>
      <c r="G27" s="441"/>
      <c r="H27" s="441"/>
      <c r="I27" s="441"/>
      <c r="J27" s="441"/>
      <c r="K27" s="441"/>
      <c r="L27" s="442"/>
    </row>
    <row r="28" spans="1:16" ht="13.5" thickTop="1" x14ac:dyDescent="0.2">
      <c r="A28" s="411" t="s">
        <v>515</v>
      </c>
      <c r="B28" s="454">
        <f>10%*B3</f>
        <v>32</v>
      </c>
      <c r="C28" s="418">
        <v>0</v>
      </c>
      <c r="D28" s="447" t="s">
        <v>481</v>
      </c>
      <c r="E28" s="434"/>
      <c r="F28" s="434"/>
      <c r="G28" s="434"/>
      <c r="H28" s="434"/>
      <c r="I28" s="434"/>
      <c r="J28" s="434"/>
      <c r="K28" s="434"/>
      <c r="L28" s="437"/>
    </row>
    <row r="29" spans="1:16" x14ac:dyDescent="0.2">
      <c r="A29" s="409" t="s">
        <v>873</v>
      </c>
      <c r="B29" s="453"/>
      <c r="C29" s="417"/>
      <c r="D29" s="448" t="s">
        <v>484</v>
      </c>
      <c r="E29" s="412"/>
      <c r="F29" s="412"/>
      <c r="G29" s="412"/>
      <c r="H29" s="412"/>
      <c r="I29" s="412"/>
      <c r="J29" s="412"/>
      <c r="K29" s="412"/>
      <c r="L29" s="410"/>
    </row>
    <row r="30" spans="1:16" x14ac:dyDescent="0.2">
      <c r="A30" s="411" t="s">
        <v>516</v>
      </c>
      <c r="B30" s="454">
        <f>B24*50%</f>
        <v>16</v>
      </c>
      <c r="C30" s="418">
        <v>0</v>
      </c>
      <c r="D30" s="448" t="s">
        <v>487</v>
      </c>
      <c r="E30" s="412"/>
      <c r="F30" s="412"/>
      <c r="G30" s="412"/>
      <c r="H30" s="412"/>
      <c r="I30" s="412"/>
      <c r="J30" s="412"/>
      <c r="K30" s="412"/>
      <c r="L30" s="410"/>
    </row>
    <row r="31" spans="1:16" x14ac:dyDescent="0.2">
      <c r="A31" s="411"/>
      <c r="B31" s="453"/>
      <c r="C31" s="417"/>
      <c r="D31" s="448" t="s">
        <v>488</v>
      </c>
      <c r="E31" s="412"/>
      <c r="F31" s="412"/>
      <c r="G31" s="412"/>
      <c r="H31" s="412"/>
      <c r="I31" s="412"/>
      <c r="J31" s="412"/>
      <c r="K31" s="412"/>
      <c r="L31" s="410"/>
    </row>
    <row r="32" spans="1:16" x14ac:dyDescent="0.2">
      <c r="A32" s="409" t="s">
        <v>874</v>
      </c>
      <c r="B32" s="453"/>
      <c r="C32" s="417"/>
      <c r="D32" s="448" t="s">
        <v>491</v>
      </c>
      <c r="E32" s="412"/>
      <c r="F32" s="412"/>
      <c r="G32" s="412"/>
      <c r="H32" s="412"/>
      <c r="I32" s="412"/>
      <c r="J32" s="412"/>
      <c r="K32" s="412"/>
      <c r="L32" s="410"/>
    </row>
    <row r="33" spans="1:12" x14ac:dyDescent="0.2">
      <c r="A33" s="411" t="s">
        <v>518</v>
      </c>
      <c r="B33" s="454">
        <f>B27*50%</f>
        <v>17.600000000000001</v>
      </c>
      <c r="C33" s="418">
        <v>0</v>
      </c>
      <c r="D33" s="448" t="s">
        <v>493</v>
      </c>
      <c r="E33" s="412"/>
      <c r="F33" s="412"/>
      <c r="G33" s="412"/>
      <c r="H33" s="412"/>
      <c r="I33" s="412"/>
      <c r="J33" s="412"/>
      <c r="K33" s="412"/>
      <c r="L33" s="410"/>
    </row>
    <row r="34" spans="1:12" x14ac:dyDescent="0.2">
      <c r="A34" s="411" t="s">
        <v>519</v>
      </c>
      <c r="B34" s="454">
        <f>B28*50%</f>
        <v>16</v>
      </c>
      <c r="C34" s="418">
        <v>0</v>
      </c>
      <c r="D34" s="448" t="s">
        <v>496</v>
      </c>
      <c r="E34" s="412"/>
      <c r="F34" s="412"/>
      <c r="G34" s="412"/>
      <c r="H34" s="412"/>
      <c r="I34" s="412"/>
      <c r="J34" s="412"/>
      <c r="K34" s="412"/>
      <c r="L34" s="410"/>
    </row>
    <row r="35" spans="1:12" x14ac:dyDescent="0.2">
      <c r="A35" s="411"/>
      <c r="B35" s="453"/>
      <c r="C35" s="417"/>
      <c r="D35" s="448" t="s">
        <v>498</v>
      </c>
      <c r="E35" s="412"/>
      <c r="F35" s="412"/>
      <c r="G35" s="412"/>
      <c r="H35" s="412"/>
      <c r="I35" s="412"/>
      <c r="J35" s="412"/>
      <c r="K35" s="412"/>
      <c r="L35" s="410"/>
    </row>
    <row r="36" spans="1:12" x14ac:dyDescent="0.2">
      <c r="A36" s="409" t="s">
        <v>520</v>
      </c>
      <c r="B36" s="453"/>
      <c r="C36" s="417"/>
      <c r="D36" s="448" t="s">
        <v>500</v>
      </c>
      <c r="E36" s="412"/>
      <c r="F36" s="412"/>
      <c r="G36" s="412"/>
      <c r="H36" s="412"/>
      <c r="I36" s="412"/>
      <c r="J36" s="412"/>
      <c r="K36" s="412"/>
      <c r="L36" s="410"/>
    </row>
    <row r="37" spans="1:12" x14ac:dyDescent="0.2">
      <c r="A37" s="411" t="s">
        <v>521</v>
      </c>
      <c r="B37" s="453"/>
      <c r="C37" s="417"/>
      <c r="D37" s="422" t="s">
        <v>171</v>
      </c>
      <c r="E37" s="420">
        <f>SUM(E28:E36)</f>
        <v>0</v>
      </c>
      <c r="F37" s="420">
        <f>SUM(F28:F36)</f>
        <v>0</v>
      </c>
      <c r="G37" s="420">
        <f>SUM(G28:G36)</f>
        <v>0</v>
      </c>
      <c r="H37" s="420">
        <f>SUM(H28:H36)</f>
        <v>0</v>
      </c>
      <c r="I37" s="412"/>
      <c r="J37" s="412"/>
      <c r="K37" s="412"/>
      <c r="L37" s="410"/>
    </row>
    <row r="38" spans="1:12" ht="13.5" thickBot="1" x14ac:dyDescent="0.25">
      <c r="A38" s="411" t="s">
        <v>522</v>
      </c>
      <c r="B38" s="453">
        <v>0</v>
      </c>
      <c r="C38" s="418">
        <v>0</v>
      </c>
      <c r="D38" s="440" t="s">
        <v>881</v>
      </c>
      <c r="E38" s="441"/>
      <c r="F38" s="441"/>
      <c r="G38" s="441"/>
      <c r="H38" s="441"/>
      <c r="I38" s="441"/>
      <c r="J38" s="441"/>
      <c r="K38" s="441"/>
      <c r="L38" s="442"/>
    </row>
    <row r="39" spans="1:12" ht="13.5" thickTop="1" x14ac:dyDescent="0.2">
      <c r="A39" s="411" t="s">
        <v>523</v>
      </c>
      <c r="B39" s="453">
        <v>0</v>
      </c>
      <c r="C39" s="418">
        <v>0</v>
      </c>
      <c r="D39" s="447" t="s">
        <v>481</v>
      </c>
      <c r="E39" s="434"/>
      <c r="F39" s="434"/>
      <c r="G39" s="434"/>
      <c r="H39" s="434"/>
      <c r="I39" s="434"/>
      <c r="J39" s="434"/>
      <c r="K39" s="434"/>
      <c r="L39" s="437"/>
    </row>
    <row r="40" spans="1:12" x14ac:dyDescent="0.2">
      <c r="A40" s="411"/>
      <c r="B40" s="453"/>
      <c r="C40" s="417"/>
      <c r="D40" s="448" t="s">
        <v>484</v>
      </c>
      <c r="E40" s="412"/>
      <c r="F40" s="412"/>
      <c r="G40" s="412"/>
      <c r="H40" s="412"/>
      <c r="I40" s="412"/>
      <c r="J40" s="412"/>
      <c r="K40" s="412"/>
      <c r="L40" s="410"/>
    </row>
    <row r="41" spans="1:12" x14ac:dyDescent="0.2">
      <c r="A41" s="409" t="s">
        <v>876</v>
      </c>
      <c r="B41" s="453" t="s">
        <v>886</v>
      </c>
      <c r="C41" s="457" t="s">
        <v>888</v>
      </c>
      <c r="D41" s="448" t="s">
        <v>487</v>
      </c>
      <c r="E41" s="412"/>
      <c r="F41" s="412"/>
      <c r="G41" s="412"/>
      <c r="H41" s="412"/>
      <c r="I41" s="412"/>
      <c r="J41" s="412"/>
      <c r="K41" s="412"/>
      <c r="L41" s="410"/>
    </row>
    <row r="42" spans="1:12" x14ac:dyDescent="0.2">
      <c r="A42" s="411" t="s">
        <v>524</v>
      </c>
      <c r="B42" s="432" t="s">
        <v>887</v>
      </c>
      <c r="C42" s="457" t="s">
        <v>889</v>
      </c>
      <c r="D42" s="448" t="s">
        <v>488</v>
      </c>
      <c r="E42" s="412"/>
      <c r="F42" s="412"/>
      <c r="G42" s="412"/>
      <c r="H42" s="412"/>
      <c r="I42" s="412"/>
      <c r="J42" s="412"/>
      <c r="K42" s="412"/>
      <c r="L42" s="410"/>
    </row>
    <row r="43" spans="1:12" x14ac:dyDescent="0.2">
      <c r="A43" s="411" t="s">
        <v>883</v>
      </c>
      <c r="B43" s="456">
        <v>0</v>
      </c>
      <c r="C43" s="418">
        <v>0</v>
      </c>
      <c r="D43" s="448" t="s">
        <v>491</v>
      </c>
      <c r="E43" s="412"/>
      <c r="F43" s="412"/>
      <c r="G43" s="412"/>
      <c r="H43" s="412"/>
      <c r="I43" s="412"/>
      <c r="J43" s="412"/>
      <c r="K43" s="412"/>
      <c r="L43" s="410"/>
    </row>
    <row r="44" spans="1:12" x14ac:dyDescent="0.2">
      <c r="A44" s="411" t="s">
        <v>884</v>
      </c>
      <c r="B44" s="456">
        <v>0</v>
      </c>
      <c r="C44" s="418">
        <v>0</v>
      </c>
      <c r="D44" s="448" t="s">
        <v>493</v>
      </c>
      <c r="E44" s="412"/>
      <c r="F44" s="412"/>
      <c r="G44" s="412"/>
      <c r="H44" s="412"/>
      <c r="I44" s="412"/>
      <c r="J44" s="412"/>
      <c r="K44" s="412"/>
      <c r="L44" s="410"/>
    </row>
    <row r="45" spans="1:12" x14ac:dyDescent="0.2">
      <c r="A45" s="411" t="s">
        <v>885</v>
      </c>
      <c r="B45" s="456">
        <v>0</v>
      </c>
      <c r="C45" s="418">
        <v>0</v>
      </c>
      <c r="D45" s="448" t="s">
        <v>496</v>
      </c>
      <c r="E45" s="412"/>
      <c r="F45" s="412"/>
      <c r="G45" s="412"/>
      <c r="H45" s="412"/>
      <c r="I45" s="412"/>
      <c r="J45" s="412"/>
      <c r="K45" s="412"/>
      <c r="L45" s="410"/>
    </row>
    <row r="46" spans="1:12" ht="13.5" thickBot="1" x14ac:dyDescent="0.25">
      <c r="A46" s="458" t="s">
        <v>890</v>
      </c>
      <c r="B46" s="455"/>
      <c r="C46" s="459">
        <f>(B43*C43)+(B44*C44)+(B45*C45)*165</f>
        <v>0</v>
      </c>
      <c r="D46" s="448" t="s">
        <v>498</v>
      </c>
      <c r="E46" s="412"/>
      <c r="F46" s="412"/>
      <c r="G46" s="412"/>
      <c r="H46" s="412"/>
      <c r="I46" s="412"/>
      <c r="J46" s="412"/>
      <c r="K46" s="412"/>
      <c r="L46" s="410"/>
    </row>
    <row r="47" spans="1:12" x14ac:dyDescent="0.2">
      <c r="D47" s="448" t="s">
        <v>500</v>
      </c>
      <c r="E47" s="412"/>
      <c r="F47" s="412"/>
      <c r="G47" s="412"/>
      <c r="H47" s="412"/>
      <c r="I47" s="412"/>
      <c r="J47" s="412"/>
      <c r="K47" s="412"/>
      <c r="L47" s="410"/>
    </row>
    <row r="48" spans="1:12" x14ac:dyDescent="0.2">
      <c r="D48" s="422" t="s">
        <v>171</v>
      </c>
      <c r="E48" s="420">
        <f>SUM(E39:E47)</f>
        <v>0</v>
      </c>
      <c r="F48" s="420">
        <f>SUM(F39:F47)</f>
        <v>0</v>
      </c>
      <c r="G48" s="420">
        <f>SUM(G39:G47)</f>
        <v>0</v>
      </c>
      <c r="H48" s="420">
        <f>SUM(H39:H47)</f>
        <v>0</v>
      </c>
      <c r="I48" s="412"/>
      <c r="J48" s="412"/>
      <c r="K48" s="412"/>
      <c r="L48" s="410"/>
    </row>
    <row r="49" spans="2:12" x14ac:dyDescent="0.2">
      <c r="D49" s="411"/>
      <c r="E49" s="412"/>
      <c r="F49" s="412"/>
      <c r="G49" s="412"/>
      <c r="H49" s="412"/>
      <c r="I49" s="412"/>
      <c r="J49" s="412"/>
      <c r="K49" s="412"/>
      <c r="L49" s="410"/>
    </row>
    <row r="50" spans="2:12" ht="13.5" thickBot="1" x14ac:dyDescent="0.25">
      <c r="D50" s="424" t="s">
        <v>525</v>
      </c>
      <c r="E50" s="425">
        <f>E13+E26+E37+E48</f>
        <v>0</v>
      </c>
      <c r="F50" s="425">
        <f>F13+F26+F37+F48</f>
        <v>0</v>
      </c>
      <c r="G50" s="425">
        <f>G13+G26+G37+G48</f>
        <v>0</v>
      </c>
      <c r="H50" s="425">
        <f>H13+H26+H37+H48</f>
        <v>0</v>
      </c>
      <c r="I50" s="414"/>
      <c r="J50" s="414"/>
      <c r="K50" s="414"/>
      <c r="L50" s="415"/>
    </row>
    <row r="51" spans="2:12" x14ac:dyDescent="0.2">
      <c r="B51" s="416"/>
      <c r="C51" s="298"/>
    </row>
    <row r="52" spans="2:12" x14ac:dyDescent="0.2">
      <c r="K52" s="407" t="s">
        <v>903</v>
      </c>
    </row>
  </sheetData>
  <mergeCells count="1">
    <mergeCell ref="D1:E1"/>
  </mergeCells>
  <pageMargins left="0.7" right="0.18" top="0.75" bottom="0.75" header="0.3" footer="0.3"/>
  <pageSetup paperSize="9" scale="96" orientation="portrait" r:id="rId1"/>
  <colBreaks count="1" manualBreakCount="1">
    <brk id="3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5"/>
  <sheetViews>
    <sheetView topLeftCell="A12" zoomScaleNormal="100" workbookViewId="0">
      <selection activeCell="H39" sqref="H39"/>
    </sheetView>
  </sheetViews>
  <sheetFormatPr defaultRowHeight="12.75" x14ac:dyDescent="0.2"/>
  <cols>
    <col min="1" max="1" width="67.7109375" style="504" customWidth="1"/>
    <col min="2" max="2" width="16.140625" style="476" customWidth="1"/>
    <col min="3" max="5" width="10.42578125" style="476" customWidth="1"/>
    <col min="6" max="11" width="9.140625" style="476"/>
    <col min="12" max="12" width="17.85546875" style="476" customWidth="1"/>
    <col min="13" max="16384" width="9.140625" style="476"/>
  </cols>
  <sheetData>
    <row r="1" spans="1:3" ht="15.75" x14ac:dyDescent="0.2">
      <c r="A1" s="501" t="s">
        <v>1564</v>
      </c>
    </row>
    <row r="2" spans="1:3" x14ac:dyDescent="0.2">
      <c r="A2" s="502" t="s">
        <v>1565</v>
      </c>
      <c r="B2" s="476" t="s">
        <v>1549</v>
      </c>
    </row>
    <row r="3" spans="1:3" x14ac:dyDescent="0.2">
      <c r="A3" s="503" t="s">
        <v>456</v>
      </c>
      <c r="B3" s="477" t="s">
        <v>1574</v>
      </c>
    </row>
    <row r="4" spans="1:3" ht="18" customHeight="1" x14ac:dyDescent="0.2"/>
    <row r="5" spans="1:3" ht="38.25" customHeight="1" x14ac:dyDescent="0.2">
      <c r="A5" s="494" t="s">
        <v>457</v>
      </c>
      <c r="B5" s="705"/>
      <c r="C5" s="706"/>
    </row>
    <row r="6" spans="1:3" ht="18" customHeight="1" x14ac:dyDescent="0.2">
      <c r="A6" s="494" t="s">
        <v>458</v>
      </c>
      <c r="B6" s="707"/>
      <c r="C6" s="708"/>
    </row>
    <row r="7" spans="1:3" ht="18" customHeight="1" x14ac:dyDescent="0.2">
      <c r="A7" s="494"/>
      <c r="B7" s="679"/>
      <c r="C7" s="680"/>
    </row>
    <row r="8" spans="1:3" ht="17.25" customHeight="1" x14ac:dyDescent="0.2">
      <c r="A8" s="494" t="s">
        <v>892</v>
      </c>
      <c r="B8" s="709"/>
      <c r="C8" s="710"/>
    </row>
    <row r="9" spans="1:3" ht="17.25" customHeight="1" x14ac:dyDescent="0.2">
      <c r="A9" s="494" t="s">
        <v>893</v>
      </c>
      <c r="B9" s="709"/>
      <c r="C9" s="710"/>
    </row>
    <row r="10" spans="1:3" ht="17.25" customHeight="1" x14ac:dyDescent="0.2">
      <c r="A10" s="494" t="s">
        <v>459</v>
      </c>
      <c r="B10" s="709"/>
      <c r="C10" s="710"/>
    </row>
    <row r="11" spans="1:3" ht="17.25" customHeight="1" thickBot="1" x14ac:dyDescent="0.25">
      <c r="A11" s="505" t="s">
        <v>460</v>
      </c>
      <c r="B11" s="693"/>
      <c r="C11" s="694"/>
    </row>
    <row r="12" spans="1:3" ht="17.25" customHeight="1" x14ac:dyDescent="0.2">
      <c r="A12" s="506" t="s">
        <v>461</v>
      </c>
      <c r="B12" s="478">
        <f>+B17+B19+B21</f>
        <v>0</v>
      </c>
      <c r="C12" s="479" t="s">
        <v>462</v>
      </c>
    </row>
    <row r="13" spans="1:3" ht="17.25" customHeight="1" x14ac:dyDescent="0.2">
      <c r="A13" s="507" t="s">
        <v>463</v>
      </c>
      <c r="B13" s="480">
        <f>+B18+B20+B22</f>
        <v>0</v>
      </c>
      <c r="C13" s="481" t="s">
        <v>462</v>
      </c>
    </row>
    <row r="14" spans="1:3" ht="17.25" customHeight="1" x14ac:dyDescent="0.2">
      <c r="A14" s="508" t="s">
        <v>464</v>
      </c>
      <c r="B14" s="480"/>
      <c r="C14" s="481"/>
    </row>
    <row r="15" spans="1:3" ht="17.25" customHeight="1" thickBot="1" x14ac:dyDescent="0.25">
      <c r="A15" s="509" t="s">
        <v>465</v>
      </c>
      <c r="B15" s="482">
        <f>+B12-B13</f>
        <v>0</v>
      </c>
      <c r="C15" s="483" t="s">
        <v>462</v>
      </c>
    </row>
    <row r="16" spans="1:3" ht="12.75" customHeight="1" thickBot="1" x14ac:dyDescent="0.25"/>
    <row r="17" spans="1:3" ht="17.25" customHeight="1" x14ac:dyDescent="0.2">
      <c r="A17" s="510" t="s">
        <v>1571</v>
      </c>
      <c r="B17" s="495">
        <v>0</v>
      </c>
      <c r="C17" s="479" t="s">
        <v>462</v>
      </c>
    </row>
    <row r="18" spans="1:3" ht="17.25" customHeight="1" thickBot="1" x14ac:dyDescent="0.25">
      <c r="A18" s="511" t="s">
        <v>1572</v>
      </c>
      <c r="B18" s="496">
        <v>0</v>
      </c>
      <c r="C18" s="483" t="s">
        <v>462</v>
      </c>
    </row>
    <row r="19" spans="1:3" ht="17.25" customHeight="1" x14ac:dyDescent="0.2">
      <c r="A19" s="512" t="s">
        <v>1566</v>
      </c>
      <c r="B19" s="497">
        <v>0</v>
      </c>
      <c r="C19" s="485" t="s">
        <v>462</v>
      </c>
    </row>
    <row r="20" spans="1:3" ht="17.25" customHeight="1" thickBot="1" x14ac:dyDescent="0.25">
      <c r="A20" s="513" t="s">
        <v>1567</v>
      </c>
      <c r="B20" s="498">
        <v>0</v>
      </c>
      <c r="C20" s="486" t="s">
        <v>462</v>
      </c>
    </row>
    <row r="21" spans="1:3" ht="17.25" customHeight="1" x14ac:dyDescent="0.2">
      <c r="A21" s="510" t="s">
        <v>896</v>
      </c>
      <c r="B21" s="495">
        <v>0</v>
      </c>
      <c r="C21" s="479" t="s">
        <v>462</v>
      </c>
    </row>
    <row r="22" spans="1:3" ht="17.25" customHeight="1" thickBot="1" x14ac:dyDescent="0.25">
      <c r="A22" s="511" t="s">
        <v>897</v>
      </c>
      <c r="B22" s="496">
        <v>0</v>
      </c>
      <c r="C22" s="483" t="s">
        <v>462</v>
      </c>
    </row>
    <row r="23" spans="1:3" ht="13.5" customHeight="1" thickBot="1" x14ac:dyDescent="0.25"/>
    <row r="24" spans="1:3" ht="13.5" customHeight="1" x14ac:dyDescent="0.2">
      <c r="A24" s="695" t="s">
        <v>1568</v>
      </c>
      <c r="B24" s="696"/>
      <c r="C24" s="697"/>
    </row>
    <row r="25" spans="1:3" ht="17.25" customHeight="1" x14ac:dyDescent="0.2">
      <c r="A25" s="514" t="s">
        <v>466</v>
      </c>
      <c r="B25" s="499">
        <v>0</v>
      </c>
      <c r="C25" s="487" t="s">
        <v>462</v>
      </c>
    </row>
    <row r="26" spans="1:3" ht="17.25" customHeight="1" thickBot="1" x14ac:dyDescent="0.25">
      <c r="A26" s="515" t="s">
        <v>467</v>
      </c>
      <c r="B26" s="500">
        <v>0</v>
      </c>
      <c r="C26" s="488" t="s">
        <v>462</v>
      </c>
    </row>
    <row r="27" spans="1:3" ht="15" customHeight="1" thickBot="1" x14ac:dyDescent="0.25">
      <c r="A27" s="516"/>
    </row>
    <row r="28" spans="1:3" ht="17.25" customHeight="1" x14ac:dyDescent="0.2">
      <c r="A28" s="506" t="s">
        <v>1569</v>
      </c>
      <c r="B28" s="698"/>
      <c r="C28" s="699"/>
    </row>
    <row r="29" spans="1:3" ht="17.25" customHeight="1" thickBot="1" x14ac:dyDescent="0.25">
      <c r="A29" s="517" t="s">
        <v>1570</v>
      </c>
      <c r="B29" s="700"/>
      <c r="C29" s="701"/>
    </row>
    <row r="30" spans="1:3" ht="11.25" customHeight="1" thickBot="1" x14ac:dyDescent="0.25"/>
    <row r="31" spans="1:3" ht="17.25" customHeight="1" x14ac:dyDescent="0.2">
      <c r="A31" s="489" t="s">
        <v>468</v>
      </c>
      <c r="B31" s="490"/>
      <c r="C31" s="491"/>
    </row>
    <row r="32" spans="1:3" ht="40.5" customHeight="1" x14ac:dyDescent="0.2">
      <c r="A32" s="690"/>
      <c r="B32" s="691"/>
      <c r="C32" s="692"/>
    </row>
    <row r="33" spans="1:3" x14ac:dyDescent="0.2">
      <c r="A33" s="518" t="s">
        <v>894</v>
      </c>
      <c r="B33" s="492"/>
      <c r="C33" s="493"/>
    </row>
    <row r="34" spans="1:3" x14ac:dyDescent="0.2">
      <c r="A34" s="702" t="s">
        <v>469</v>
      </c>
      <c r="B34" s="703"/>
      <c r="C34" s="704"/>
    </row>
    <row r="35" spans="1:3" ht="60" customHeight="1" x14ac:dyDescent="0.2">
      <c r="A35" s="690"/>
      <c r="B35" s="691"/>
      <c r="C35" s="692"/>
    </row>
    <row r="36" spans="1:3" x14ac:dyDescent="0.2">
      <c r="A36" s="518" t="s">
        <v>1573</v>
      </c>
      <c r="B36" s="492"/>
      <c r="C36" s="493"/>
    </row>
    <row r="37" spans="1:3" ht="58.5" customHeight="1" x14ac:dyDescent="0.2">
      <c r="A37" s="690"/>
      <c r="B37" s="691"/>
      <c r="C37" s="692"/>
    </row>
    <row r="38" spans="1:3" x14ac:dyDescent="0.2">
      <c r="A38" s="518" t="s">
        <v>895</v>
      </c>
      <c r="B38" s="492"/>
      <c r="C38" s="493"/>
    </row>
    <row r="39" spans="1:3" ht="15.75" customHeight="1" x14ac:dyDescent="0.2">
      <c r="A39" s="519"/>
      <c r="B39" s="520">
        <v>0</v>
      </c>
      <c r="C39" s="487" t="s">
        <v>462</v>
      </c>
    </row>
    <row r="40" spans="1:3" ht="15.75" customHeight="1" x14ac:dyDescent="0.2">
      <c r="A40" s="519"/>
      <c r="B40" s="520">
        <v>0</v>
      </c>
      <c r="C40" s="487" t="s">
        <v>462</v>
      </c>
    </row>
    <row r="41" spans="1:3" ht="15.75" customHeight="1" x14ac:dyDescent="0.2">
      <c r="A41" s="519"/>
      <c r="B41" s="520">
        <v>0</v>
      </c>
      <c r="C41" s="487" t="s">
        <v>462</v>
      </c>
    </row>
    <row r="42" spans="1:3" ht="15.75" customHeight="1" thickBot="1" x14ac:dyDescent="0.25">
      <c r="A42" s="521"/>
      <c r="B42" s="522">
        <v>0</v>
      </c>
      <c r="C42" s="488" t="s">
        <v>462</v>
      </c>
    </row>
    <row r="43" spans="1:3" x14ac:dyDescent="0.2">
      <c r="B43" s="298"/>
      <c r="C43" s="298"/>
    </row>
    <row r="44" spans="1:3" x14ac:dyDescent="0.2">
      <c r="A44" s="303"/>
      <c r="B44" s="298"/>
      <c r="C44" s="298"/>
    </row>
    <row r="45" spans="1:3" x14ac:dyDescent="0.2">
      <c r="A45" s="303"/>
      <c r="B45" s="298"/>
      <c r="C45" s="298"/>
    </row>
  </sheetData>
  <mergeCells count="13">
    <mergeCell ref="B5:C5"/>
    <mergeCell ref="B6:C6"/>
    <mergeCell ref="B8:C8"/>
    <mergeCell ref="B9:C9"/>
    <mergeCell ref="B10:C10"/>
    <mergeCell ref="A35:C35"/>
    <mergeCell ref="A37:C37"/>
    <mergeCell ref="B11:C11"/>
    <mergeCell ref="A24:C24"/>
    <mergeCell ref="B28:C28"/>
    <mergeCell ref="B29:C29"/>
    <mergeCell ref="A32:C32"/>
    <mergeCell ref="A34:C34"/>
  </mergeCells>
  <pageMargins left="0.70866141732283472" right="0.19685039370078741" top="0.74803149606299213" bottom="0.39370078740157483" header="0.31496062992125984" footer="0.31496062992125984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workbookViewId="0">
      <selection activeCell="Q19" sqref="Q19"/>
    </sheetView>
  </sheetViews>
  <sheetFormatPr defaultRowHeight="12.75" x14ac:dyDescent="0.2"/>
  <cols>
    <col min="1" max="1" width="3" style="298" bestFit="1" customWidth="1"/>
    <col min="2" max="2" width="36.140625" style="298" customWidth="1"/>
    <col min="3" max="3" width="14.7109375" style="298" customWidth="1"/>
    <col min="4" max="4" width="9.42578125" style="298" customWidth="1"/>
    <col min="5" max="5" width="18" style="298" customWidth="1"/>
    <col min="6" max="16384" width="9.140625" style="298"/>
  </cols>
  <sheetData>
    <row r="1" spans="1:6" ht="15.75" x14ac:dyDescent="0.25">
      <c r="B1" s="523" t="s">
        <v>527</v>
      </c>
      <c r="E1" s="372" t="s">
        <v>1550</v>
      </c>
    </row>
    <row r="2" spans="1:6" ht="13.5" thickBot="1" x14ac:dyDescent="0.25">
      <c r="A2" s="369"/>
      <c r="B2" s="524" t="s">
        <v>1577</v>
      </c>
      <c r="C2" s="369"/>
      <c r="D2" s="369"/>
      <c r="E2" s="369"/>
      <c r="F2" s="369"/>
    </row>
    <row r="3" spans="1:6" x14ac:dyDescent="0.2">
      <c r="A3" s="525"/>
      <c r="B3" s="526" t="s">
        <v>528</v>
      </c>
      <c r="C3" s="527"/>
      <c r="D3" s="527"/>
      <c r="E3" s="528"/>
      <c r="F3" s="529"/>
    </row>
    <row r="4" spans="1:6" ht="23.25" customHeight="1" thickBot="1" x14ac:dyDescent="0.25">
      <c r="A4" s="484"/>
      <c r="B4" s="715"/>
      <c r="C4" s="715"/>
      <c r="D4" s="715"/>
      <c r="E4" s="715"/>
      <c r="F4" s="716"/>
    </row>
    <row r="5" spans="1:6" x14ac:dyDescent="0.2">
      <c r="A5" s="525">
        <v>1</v>
      </c>
      <c r="B5" s="528" t="s">
        <v>529</v>
      </c>
      <c r="C5" s="528"/>
      <c r="D5" s="528"/>
      <c r="E5" s="528"/>
      <c r="F5" s="529"/>
    </row>
    <row r="6" spans="1:6" ht="39.75" customHeight="1" thickBot="1" x14ac:dyDescent="0.25">
      <c r="A6" s="484"/>
      <c r="B6" s="717"/>
      <c r="C6" s="717"/>
      <c r="D6" s="717"/>
      <c r="E6" s="717"/>
      <c r="F6" s="718"/>
    </row>
    <row r="7" spans="1:6" x14ac:dyDescent="0.2">
      <c r="A7" s="525">
        <v>2</v>
      </c>
      <c r="B7" s="528" t="s">
        <v>530</v>
      </c>
      <c r="C7" s="528"/>
      <c r="D7" s="528"/>
      <c r="E7" s="528"/>
      <c r="F7" s="529"/>
    </row>
    <row r="8" spans="1:6" ht="80.25" customHeight="1" thickBot="1" x14ac:dyDescent="0.25">
      <c r="A8" s="484"/>
      <c r="B8" s="717"/>
      <c r="C8" s="717"/>
      <c r="D8" s="717"/>
      <c r="E8" s="717"/>
      <c r="F8" s="718"/>
    </row>
    <row r="9" spans="1:6" ht="27" customHeight="1" x14ac:dyDescent="0.2">
      <c r="A9" s="525">
        <v>3</v>
      </c>
      <c r="B9" s="530" t="s">
        <v>531</v>
      </c>
      <c r="C9" s="719"/>
      <c r="D9" s="719"/>
      <c r="E9" s="719"/>
      <c r="F9" s="720"/>
    </row>
    <row r="10" spans="1:6" ht="27" customHeight="1" thickBot="1" x14ac:dyDescent="0.25">
      <c r="A10" s="484">
        <v>4</v>
      </c>
      <c r="B10" s="531" t="s">
        <v>532</v>
      </c>
      <c r="C10" s="721"/>
      <c r="D10" s="721"/>
      <c r="E10" s="721"/>
      <c r="F10" s="722"/>
    </row>
    <row r="11" spans="1:6" ht="26.25" customHeight="1" thickBot="1" x14ac:dyDescent="0.25">
      <c r="A11" s="532">
        <v>5</v>
      </c>
      <c r="B11" s="533" t="s">
        <v>533</v>
      </c>
      <c r="C11" s="533"/>
      <c r="D11" s="533"/>
      <c r="E11" s="534">
        <f>+E14+E16+E18+E20</f>
        <v>0</v>
      </c>
      <c r="F11" s="535" t="s">
        <v>462</v>
      </c>
    </row>
    <row r="12" spans="1:6" ht="26.25" customHeight="1" thickBot="1" x14ac:dyDescent="0.25">
      <c r="A12" s="532">
        <v>6</v>
      </c>
      <c r="B12" s="533" t="s">
        <v>534</v>
      </c>
      <c r="C12" s="534">
        <f>+C15+C17+C19+C21</f>
        <v>0</v>
      </c>
      <c r="D12" s="536" t="s">
        <v>462</v>
      </c>
      <c r="E12" s="537"/>
      <c r="F12" s="538"/>
    </row>
    <row r="13" spans="1:6" ht="26.25" customHeight="1" thickBot="1" x14ac:dyDescent="0.25">
      <c r="A13" s="532">
        <v>7</v>
      </c>
      <c r="B13" s="533" t="s">
        <v>535</v>
      </c>
      <c r="C13" s="533"/>
      <c r="D13" s="533"/>
      <c r="E13" s="534">
        <f>+E11-C12</f>
        <v>0</v>
      </c>
      <c r="F13" s="535" t="s">
        <v>462</v>
      </c>
    </row>
    <row r="14" spans="1:6" ht="20.25" customHeight="1" x14ac:dyDescent="0.2">
      <c r="A14" s="525">
        <v>8</v>
      </c>
      <c r="B14" s="530" t="s">
        <v>1582</v>
      </c>
      <c r="C14" s="528"/>
      <c r="D14" s="528"/>
      <c r="E14" s="558">
        <v>0</v>
      </c>
      <c r="F14" s="539" t="s">
        <v>462</v>
      </c>
    </row>
    <row r="15" spans="1:6" ht="20.25" customHeight="1" thickBot="1" x14ac:dyDescent="0.25">
      <c r="A15" s="484">
        <v>9</v>
      </c>
      <c r="B15" s="531" t="s">
        <v>1583</v>
      </c>
      <c r="C15" s="557">
        <v>0</v>
      </c>
      <c r="D15" s="540" t="s">
        <v>462</v>
      </c>
      <c r="E15" s="541"/>
      <c r="F15" s="542"/>
    </row>
    <row r="16" spans="1:6" ht="20.25" customHeight="1" x14ac:dyDescent="0.2">
      <c r="A16" s="525">
        <v>10</v>
      </c>
      <c r="B16" s="530" t="s">
        <v>898</v>
      </c>
      <c r="C16" s="528"/>
      <c r="D16" s="543"/>
      <c r="E16" s="558">
        <v>0</v>
      </c>
      <c r="F16" s="539" t="s">
        <v>462</v>
      </c>
    </row>
    <row r="17" spans="1:6" ht="20.25" customHeight="1" thickBot="1" x14ac:dyDescent="0.25">
      <c r="A17" s="484">
        <v>11</v>
      </c>
      <c r="B17" s="531" t="s">
        <v>899</v>
      </c>
      <c r="C17" s="557">
        <v>0</v>
      </c>
      <c r="D17" s="540" t="s">
        <v>462</v>
      </c>
      <c r="E17" s="541"/>
      <c r="F17" s="542"/>
    </row>
    <row r="18" spans="1:6" ht="20.25" customHeight="1" x14ac:dyDescent="0.2">
      <c r="A18" s="525">
        <v>12</v>
      </c>
      <c r="B18" s="544" t="s">
        <v>1578</v>
      </c>
      <c r="C18" s="545"/>
      <c r="D18" s="546"/>
      <c r="E18" s="559">
        <v>0</v>
      </c>
      <c r="F18" s="547" t="s">
        <v>462</v>
      </c>
    </row>
    <row r="19" spans="1:6" ht="21" customHeight="1" thickBot="1" x14ac:dyDescent="0.25">
      <c r="A19" s="484">
        <v>13</v>
      </c>
      <c r="B19" s="548" t="s">
        <v>1579</v>
      </c>
      <c r="C19" s="560">
        <v>0</v>
      </c>
      <c r="D19" s="549" t="s">
        <v>462</v>
      </c>
      <c r="E19" s="548"/>
      <c r="F19" s="550"/>
    </row>
    <row r="20" spans="1:6" ht="21" customHeight="1" x14ac:dyDescent="0.2">
      <c r="A20" s="525">
        <v>14</v>
      </c>
      <c r="B20" s="530" t="s">
        <v>1575</v>
      </c>
      <c r="C20" s="528"/>
      <c r="D20" s="543"/>
      <c r="E20" s="558">
        <v>0</v>
      </c>
      <c r="F20" s="539" t="s">
        <v>462</v>
      </c>
    </row>
    <row r="21" spans="1:6" ht="21" customHeight="1" thickBot="1" x14ac:dyDescent="0.25">
      <c r="A21" s="551">
        <v>15</v>
      </c>
      <c r="B21" s="369" t="s">
        <v>1576</v>
      </c>
      <c r="C21" s="561">
        <v>0</v>
      </c>
      <c r="D21" s="552" t="s">
        <v>462</v>
      </c>
      <c r="E21" s="369"/>
      <c r="F21" s="553"/>
    </row>
    <row r="22" spans="1:6" ht="21" customHeight="1" x14ac:dyDescent="0.2">
      <c r="A22" s="525">
        <v>16</v>
      </c>
      <c r="B22" s="554" t="s">
        <v>1580</v>
      </c>
      <c r="C22" s="554"/>
      <c r="D22" s="554"/>
      <c r="E22" s="723"/>
      <c r="F22" s="724"/>
    </row>
    <row r="23" spans="1:6" ht="21" customHeight="1" thickBot="1" x14ac:dyDescent="0.25">
      <c r="A23" s="484">
        <v>17</v>
      </c>
      <c r="B23" s="555" t="s">
        <v>1581</v>
      </c>
      <c r="C23" s="555"/>
      <c r="D23" s="555"/>
      <c r="E23" s="711"/>
      <c r="F23" s="712"/>
    </row>
    <row r="24" spans="1:6" ht="21" customHeight="1" x14ac:dyDescent="0.2">
      <c r="A24" s="556">
        <v>18</v>
      </c>
      <c r="B24" s="528" t="s">
        <v>536</v>
      </c>
      <c r="C24" s="528"/>
      <c r="D24" s="528"/>
      <c r="E24" s="528"/>
      <c r="F24" s="529"/>
    </row>
    <row r="25" spans="1:6" ht="105.75" customHeight="1" thickBot="1" x14ac:dyDescent="0.25">
      <c r="A25" s="484"/>
      <c r="B25" s="713"/>
      <c r="C25" s="713"/>
      <c r="D25" s="713"/>
      <c r="E25" s="713"/>
      <c r="F25" s="714"/>
    </row>
  </sheetData>
  <mergeCells count="8">
    <mergeCell ref="E23:F23"/>
    <mergeCell ref="B25:F25"/>
    <mergeCell ref="B4:F4"/>
    <mergeCell ref="B6:F6"/>
    <mergeCell ref="B8:F8"/>
    <mergeCell ref="C9:F9"/>
    <mergeCell ref="C10:F10"/>
    <mergeCell ref="E22:F22"/>
  </mergeCells>
  <pageMargins left="0.70866141732283472" right="0.23622047244094491" top="0.48" bottom="0.44" header="0.31496062992125984" footer="0.31496062992125984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workbookViewId="0">
      <selection activeCell="H39" sqref="H39"/>
    </sheetView>
  </sheetViews>
  <sheetFormatPr defaultRowHeight="12.75" x14ac:dyDescent="0.2"/>
  <cols>
    <col min="1" max="1" width="38" customWidth="1"/>
    <col min="2" max="2" width="13.7109375" customWidth="1"/>
    <col min="3" max="3" width="10.85546875" customWidth="1"/>
    <col min="4" max="4" width="12.42578125" customWidth="1"/>
    <col min="5" max="5" width="17" customWidth="1"/>
    <col min="6" max="6" width="11.42578125" bestFit="1" customWidth="1"/>
  </cols>
  <sheetData>
    <row r="1" spans="1:5" x14ac:dyDescent="0.2">
      <c r="D1" s="272" t="s">
        <v>526</v>
      </c>
    </row>
    <row r="2" spans="1:5" s="562" customFormat="1" ht="36.75" customHeight="1" x14ac:dyDescent="0.2">
      <c r="A2" s="725" t="s">
        <v>1584</v>
      </c>
      <c r="B2" s="725"/>
      <c r="C2" s="725"/>
      <c r="D2" s="725"/>
    </row>
    <row r="3" spans="1:5" ht="21" customHeight="1" x14ac:dyDescent="0.2">
      <c r="A3" s="273" t="s">
        <v>537</v>
      </c>
      <c r="B3" s="726"/>
      <c r="C3" s="726"/>
      <c r="D3" s="726"/>
      <c r="E3" s="726"/>
    </row>
    <row r="4" spans="1:5" ht="13.5" thickBot="1" x14ac:dyDescent="0.25"/>
    <row r="5" spans="1:5" ht="48" x14ac:dyDescent="0.2">
      <c r="A5" s="274" t="s">
        <v>538</v>
      </c>
      <c r="B5" s="274" t="s">
        <v>904</v>
      </c>
      <c r="C5" s="274" t="s">
        <v>905</v>
      </c>
      <c r="D5" s="274" t="s">
        <v>906</v>
      </c>
      <c r="E5" s="274" t="s">
        <v>907</v>
      </c>
    </row>
    <row r="6" spans="1:5" ht="19.5" customHeight="1" x14ac:dyDescent="0.3">
      <c r="A6" s="563"/>
      <c r="B6" s="564"/>
      <c r="C6" s="565"/>
      <c r="D6" s="565"/>
      <c r="E6" s="566">
        <v>0</v>
      </c>
    </row>
    <row r="7" spans="1:5" ht="19.5" customHeight="1" x14ac:dyDescent="0.3">
      <c r="A7" s="563"/>
      <c r="B7" s="564"/>
      <c r="C7" s="565"/>
      <c r="D7" s="565"/>
      <c r="E7" s="566"/>
    </row>
    <row r="8" spans="1:5" ht="19.5" customHeight="1" x14ac:dyDescent="0.3">
      <c r="A8" s="563"/>
      <c r="B8" s="564"/>
      <c r="C8" s="565"/>
      <c r="D8" s="565"/>
      <c r="E8" s="566">
        <v>0</v>
      </c>
    </row>
    <row r="9" spans="1:5" ht="19.5" customHeight="1" x14ac:dyDescent="0.3">
      <c r="A9" s="563"/>
      <c r="B9" s="564"/>
      <c r="C9" s="565"/>
      <c r="D9" s="565"/>
      <c r="E9" s="566">
        <v>0</v>
      </c>
    </row>
    <row r="10" spans="1:5" ht="19.5" customHeight="1" x14ac:dyDescent="0.3">
      <c r="A10" s="563"/>
      <c r="B10" s="564"/>
      <c r="C10" s="565"/>
      <c r="D10" s="565"/>
      <c r="E10" s="566">
        <v>0</v>
      </c>
    </row>
    <row r="11" spans="1:5" ht="19.5" customHeight="1" x14ac:dyDescent="0.3">
      <c r="A11" s="563"/>
      <c r="B11" s="564"/>
      <c r="C11" s="565"/>
      <c r="D11" s="565"/>
      <c r="E11" s="566">
        <v>0</v>
      </c>
    </row>
    <row r="12" spans="1:5" ht="19.5" customHeight="1" x14ac:dyDescent="0.3">
      <c r="A12" s="563"/>
      <c r="B12" s="564"/>
      <c r="C12" s="565"/>
      <c r="D12" s="565"/>
      <c r="E12" s="566">
        <v>0</v>
      </c>
    </row>
    <row r="13" spans="1:5" ht="19.5" customHeight="1" thickBot="1" x14ac:dyDescent="0.35">
      <c r="A13" s="567"/>
      <c r="B13" s="568"/>
      <c r="C13" s="569"/>
      <c r="D13" s="569"/>
      <c r="E13" s="570">
        <v>0</v>
      </c>
    </row>
    <row r="18" ht="24" customHeight="1" x14ac:dyDescent="0.2"/>
  </sheetData>
  <mergeCells count="2">
    <mergeCell ref="A2:D2"/>
    <mergeCell ref="B3:E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04"/>
  <sheetViews>
    <sheetView zoomScaleNormal="100" workbookViewId="0">
      <selection activeCell="L3" sqref="L3"/>
    </sheetView>
  </sheetViews>
  <sheetFormatPr defaultRowHeight="12.75" x14ac:dyDescent="0.2"/>
  <cols>
    <col min="1" max="1" width="22.7109375" style="592" customWidth="1"/>
    <col min="2" max="2" width="5.140625" style="592" customWidth="1"/>
    <col min="3" max="3" width="6.5703125" style="592" customWidth="1"/>
    <col min="4" max="4" width="8.28515625" style="599" customWidth="1"/>
    <col min="5" max="5" width="35.7109375" style="593" customWidth="1"/>
    <col min="6" max="9" width="12.140625" style="592" customWidth="1"/>
    <col min="10" max="10" width="12.7109375" style="592" customWidth="1"/>
    <col min="11" max="11" width="12.140625" style="592" customWidth="1"/>
    <col min="12" max="12" width="45.42578125" style="308" customWidth="1"/>
    <col min="13" max="16384" width="9.140625" style="301"/>
  </cols>
  <sheetData>
    <row r="1" spans="1:12" x14ac:dyDescent="0.2">
      <c r="E1" s="602" t="s">
        <v>1219</v>
      </c>
      <c r="F1" s="298" t="s">
        <v>1632</v>
      </c>
      <c r="G1" s="300"/>
      <c r="H1" s="300"/>
      <c r="I1" s="300"/>
      <c r="J1" s="300"/>
      <c r="K1" s="300"/>
      <c r="L1" s="307"/>
    </row>
    <row r="2" spans="1:12" ht="53.25" x14ac:dyDescent="0.2">
      <c r="A2" s="612" t="s">
        <v>826</v>
      </c>
      <c r="B2" s="613" t="s">
        <v>827</v>
      </c>
      <c r="C2" s="613" t="s">
        <v>831</v>
      </c>
      <c r="D2" s="615" t="s">
        <v>830</v>
      </c>
      <c r="E2" s="603" t="s">
        <v>828</v>
      </c>
      <c r="F2" s="313" t="s">
        <v>848</v>
      </c>
      <c r="G2" s="313" t="s">
        <v>1553</v>
      </c>
      <c r="H2" s="313" t="s">
        <v>1634</v>
      </c>
      <c r="I2" s="313" t="s">
        <v>1633</v>
      </c>
      <c r="J2" s="656" t="s">
        <v>863</v>
      </c>
      <c r="K2" s="313" t="s">
        <v>1554</v>
      </c>
      <c r="L2" s="657" t="s">
        <v>849</v>
      </c>
    </row>
    <row r="3" spans="1:12" x14ac:dyDescent="0.2">
      <c r="A3" s="590" t="s">
        <v>1645</v>
      </c>
      <c r="B3" s="581" t="str">
        <f t="shared" ref="B3:B37" si="0">LEFT(C3,2)</f>
        <v>55</v>
      </c>
      <c r="C3" s="591" t="s">
        <v>222</v>
      </c>
      <c r="D3" s="594" t="s">
        <v>1187</v>
      </c>
      <c r="E3" s="596" t="s">
        <v>352</v>
      </c>
      <c r="F3" s="595">
        <v>29880.720000000001</v>
      </c>
      <c r="G3" s="595">
        <v>63562.49</v>
      </c>
      <c r="H3" s="595">
        <v>101682</v>
      </c>
      <c r="I3" s="595">
        <v>114224</v>
      </c>
      <c r="J3" s="595"/>
      <c r="K3" s="595">
        <f>+I3+J3</f>
        <v>114224</v>
      </c>
      <c r="L3" s="596"/>
    </row>
    <row r="4" spans="1:12" x14ac:dyDescent="0.2">
      <c r="A4" s="590" t="s">
        <v>1645</v>
      </c>
      <c r="B4" s="581" t="str">
        <f t="shared" si="0"/>
        <v>55</v>
      </c>
      <c r="C4" s="591" t="s">
        <v>222</v>
      </c>
      <c r="D4" s="594" t="s">
        <v>1188</v>
      </c>
      <c r="E4" s="596" t="s">
        <v>226</v>
      </c>
      <c r="F4" s="595">
        <v>13859.8</v>
      </c>
      <c r="G4" s="595">
        <v>6663.48</v>
      </c>
      <c r="H4" s="595">
        <v>8500</v>
      </c>
      <c r="I4" s="595">
        <v>15404.639999999998</v>
      </c>
      <c r="J4" s="595"/>
      <c r="K4" s="595">
        <f t="shared" ref="K4:K37" si="1">+I4+J4</f>
        <v>15404.639999999998</v>
      </c>
      <c r="L4" s="596"/>
    </row>
    <row r="5" spans="1:12" x14ac:dyDescent="0.2">
      <c r="A5" s="590" t="s">
        <v>1645</v>
      </c>
      <c r="B5" s="581" t="str">
        <f t="shared" si="0"/>
        <v>41</v>
      </c>
      <c r="C5" s="591" t="s">
        <v>261</v>
      </c>
      <c r="D5" s="594" t="s">
        <v>1167</v>
      </c>
      <c r="E5" s="596" t="s">
        <v>223</v>
      </c>
      <c r="F5" s="595">
        <v>11415.61</v>
      </c>
      <c r="G5" s="595">
        <v>12870</v>
      </c>
      <c r="H5" s="595">
        <v>14000</v>
      </c>
      <c r="I5" s="595">
        <v>13975</v>
      </c>
      <c r="J5" s="595"/>
      <c r="K5" s="595">
        <f t="shared" si="1"/>
        <v>13975</v>
      </c>
      <c r="L5" s="596"/>
    </row>
    <row r="6" spans="1:12" x14ac:dyDescent="0.2">
      <c r="A6" s="590" t="s">
        <v>1645</v>
      </c>
      <c r="B6" s="581" t="str">
        <f t="shared" si="0"/>
        <v>41</v>
      </c>
      <c r="C6" s="591" t="s">
        <v>261</v>
      </c>
      <c r="D6" s="594" t="s">
        <v>1168</v>
      </c>
      <c r="E6" s="596" t="s">
        <v>224</v>
      </c>
      <c r="F6" s="595">
        <v>3034.79</v>
      </c>
      <c r="G6" s="595">
        <v>3421.44</v>
      </c>
      <c r="H6" s="595">
        <v>0</v>
      </c>
      <c r="I6" s="595">
        <v>3715</v>
      </c>
      <c r="J6" s="595"/>
      <c r="K6" s="595">
        <f t="shared" si="1"/>
        <v>3715</v>
      </c>
      <c r="L6" s="596"/>
    </row>
    <row r="7" spans="1:12" x14ac:dyDescent="0.2">
      <c r="A7" s="590"/>
      <c r="B7" s="581"/>
      <c r="C7" s="591"/>
      <c r="D7" s="594"/>
      <c r="E7" s="596"/>
      <c r="F7" s="595"/>
      <c r="G7" s="595"/>
      <c r="H7" s="595"/>
      <c r="I7" s="595"/>
      <c r="J7" s="595"/>
      <c r="K7" s="595"/>
      <c r="L7" s="596"/>
    </row>
    <row r="8" spans="1:12" x14ac:dyDescent="0.2">
      <c r="A8" s="590" t="s">
        <v>1645</v>
      </c>
      <c r="B8" s="581" t="str">
        <f t="shared" si="0"/>
        <v>41</v>
      </c>
      <c r="C8" s="591" t="s">
        <v>177</v>
      </c>
      <c r="D8" s="594" t="s">
        <v>1169</v>
      </c>
      <c r="E8" s="596" t="s">
        <v>225</v>
      </c>
      <c r="F8" s="595">
        <v>1155.8</v>
      </c>
      <c r="G8" s="595">
        <v>1234.96</v>
      </c>
      <c r="H8" s="595">
        <v>1280</v>
      </c>
      <c r="I8" s="595">
        <v>1280</v>
      </c>
      <c r="J8" s="595"/>
      <c r="K8" s="595">
        <f t="shared" si="1"/>
        <v>1280</v>
      </c>
      <c r="L8" s="596"/>
    </row>
    <row r="9" spans="1:12" x14ac:dyDescent="0.2">
      <c r="A9" s="590" t="s">
        <v>1645</v>
      </c>
      <c r="B9" s="581" t="str">
        <f t="shared" si="0"/>
        <v>55</v>
      </c>
      <c r="C9" s="591" t="s">
        <v>214</v>
      </c>
      <c r="D9" s="594" t="s">
        <v>1169</v>
      </c>
      <c r="E9" s="596" t="s">
        <v>225</v>
      </c>
      <c r="F9" s="595">
        <v>1155.8</v>
      </c>
      <c r="G9" s="595">
        <v>1234.96</v>
      </c>
      <c r="H9" s="595">
        <v>1280</v>
      </c>
      <c r="I9" s="595">
        <v>1280</v>
      </c>
      <c r="J9" s="595"/>
      <c r="K9" s="595">
        <f t="shared" si="1"/>
        <v>1280</v>
      </c>
      <c r="L9" s="596"/>
    </row>
    <row r="10" spans="1:12" x14ac:dyDescent="0.2">
      <c r="A10" s="590" t="s">
        <v>1645</v>
      </c>
      <c r="B10" s="581" t="str">
        <f t="shared" si="0"/>
        <v>55</v>
      </c>
      <c r="C10" s="591" t="s">
        <v>80</v>
      </c>
      <c r="D10" s="594" t="s">
        <v>1189</v>
      </c>
      <c r="E10" s="596" t="s">
        <v>188</v>
      </c>
      <c r="F10" s="595">
        <v>0</v>
      </c>
      <c r="G10" s="595">
        <v>0</v>
      </c>
      <c r="H10" s="595">
        <v>0</v>
      </c>
      <c r="I10" s="595">
        <v>0</v>
      </c>
      <c r="J10" s="595"/>
      <c r="K10" s="595">
        <f t="shared" si="1"/>
        <v>0</v>
      </c>
      <c r="L10" s="596"/>
    </row>
    <row r="11" spans="1:12" x14ac:dyDescent="0.2">
      <c r="A11" s="590" t="s">
        <v>1645</v>
      </c>
      <c r="B11" s="581" t="str">
        <f t="shared" si="0"/>
        <v>55</v>
      </c>
      <c r="C11" s="591" t="s">
        <v>214</v>
      </c>
      <c r="D11" s="594" t="s">
        <v>1190</v>
      </c>
      <c r="E11" s="596" t="s">
        <v>216</v>
      </c>
      <c r="F11" s="595">
        <v>3223.27</v>
      </c>
      <c r="G11" s="595">
        <v>23943.91</v>
      </c>
      <c r="H11" s="595">
        <v>26500</v>
      </c>
      <c r="I11" s="595">
        <v>24119.999999999996</v>
      </c>
      <c r="J11" s="595"/>
      <c r="K11" s="595">
        <f t="shared" si="1"/>
        <v>24119.999999999996</v>
      </c>
      <c r="L11" s="596"/>
    </row>
    <row r="12" spans="1:12" x14ac:dyDescent="0.2">
      <c r="A12" s="590" t="s">
        <v>1645</v>
      </c>
      <c r="B12" s="581" t="str">
        <f t="shared" si="0"/>
        <v>55</v>
      </c>
      <c r="C12" s="591" t="s">
        <v>214</v>
      </c>
      <c r="D12" s="594" t="s">
        <v>1191</v>
      </c>
      <c r="E12" s="596" t="s">
        <v>215</v>
      </c>
      <c r="F12" s="595">
        <v>30692.41</v>
      </c>
      <c r="G12" s="595">
        <v>31471.9</v>
      </c>
      <c r="H12" s="595">
        <v>39100</v>
      </c>
      <c r="I12" s="595">
        <v>39295.499999999993</v>
      </c>
      <c r="J12" s="595"/>
      <c r="K12" s="595">
        <f t="shared" si="1"/>
        <v>39295.499999999993</v>
      </c>
      <c r="L12" s="596"/>
    </row>
    <row r="13" spans="1:12" x14ac:dyDescent="0.2">
      <c r="A13" s="590" t="s">
        <v>1645</v>
      </c>
      <c r="B13" s="581" t="str">
        <f t="shared" si="0"/>
        <v>55</v>
      </c>
      <c r="C13" s="591" t="s">
        <v>214</v>
      </c>
      <c r="D13" s="594" t="s">
        <v>1192</v>
      </c>
      <c r="E13" s="596" t="s">
        <v>1193</v>
      </c>
      <c r="F13" s="595">
        <v>59184.2</v>
      </c>
      <c r="G13" s="595">
        <v>104610.88</v>
      </c>
      <c r="H13" s="595">
        <v>104000</v>
      </c>
      <c r="I13" s="595">
        <v>104000</v>
      </c>
      <c r="J13" s="595"/>
      <c r="K13" s="595">
        <f t="shared" si="1"/>
        <v>104000</v>
      </c>
      <c r="L13" s="596"/>
    </row>
    <row r="14" spans="1:12" x14ac:dyDescent="0.2">
      <c r="A14" s="590" t="s">
        <v>1645</v>
      </c>
      <c r="B14" s="581" t="str">
        <f t="shared" si="0"/>
        <v>55</v>
      </c>
      <c r="C14" s="591" t="s">
        <v>214</v>
      </c>
      <c r="D14" s="594" t="s">
        <v>1194</v>
      </c>
      <c r="E14" s="596" t="s">
        <v>1195</v>
      </c>
      <c r="F14" s="595">
        <v>131577.66</v>
      </c>
      <c r="G14" s="595">
        <v>176791.78</v>
      </c>
      <c r="H14" s="595">
        <v>213792</v>
      </c>
      <c r="I14" s="595">
        <v>170000</v>
      </c>
      <c r="J14" s="595"/>
      <c r="K14" s="595">
        <f t="shared" si="1"/>
        <v>170000</v>
      </c>
      <c r="L14" s="596"/>
    </row>
    <row r="15" spans="1:12" x14ac:dyDescent="0.2">
      <c r="A15" s="590" t="s">
        <v>1645</v>
      </c>
      <c r="B15" s="581" t="str">
        <f t="shared" si="0"/>
        <v>41</v>
      </c>
      <c r="C15" s="591" t="s">
        <v>177</v>
      </c>
      <c r="D15" s="594" t="s">
        <v>1170</v>
      </c>
      <c r="E15" s="596" t="s">
        <v>218</v>
      </c>
      <c r="F15" s="595">
        <v>334614.56</v>
      </c>
      <c r="G15" s="595">
        <v>333463.2</v>
      </c>
      <c r="H15" s="595">
        <v>355315</v>
      </c>
      <c r="I15" s="595">
        <v>355315</v>
      </c>
      <c r="J15" s="595"/>
      <c r="K15" s="595">
        <f t="shared" si="1"/>
        <v>355315</v>
      </c>
      <c r="L15" s="596"/>
    </row>
    <row r="16" spans="1:12" ht="25.5" x14ac:dyDescent="0.2">
      <c r="A16" s="590" t="s">
        <v>1645</v>
      </c>
      <c r="B16" s="581" t="str">
        <f t="shared" si="0"/>
        <v>45</v>
      </c>
      <c r="C16" s="591" t="s">
        <v>1098</v>
      </c>
      <c r="D16" s="594" t="s">
        <v>1216</v>
      </c>
      <c r="E16" s="596" t="s">
        <v>1221</v>
      </c>
      <c r="F16" s="595">
        <v>100351.81</v>
      </c>
      <c r="G16" s="595">
        <v>58409</v>
      </c>
      <c r="H16" s="595">
        <v>80000</v>
      </c>
      <c r="I16" s="595">
        <v>123983</v>
      </c>
      <c r="J16" s="595"/>
      <c r="K16" s="595">
        <f t="shared" si="1"/>
        <v>123983</v>
      </c>
      <c r="L16" s="596"/>
    </row>
    <row r="17" spans="1:12" ht="25.5" x14ac:dyDescent="0.2">
      <c r="A17" s="590" t="s">
        <v>1645</v>
      </c>
      <c r="B17" s="581" t="str">
        <f t="shared" si="0"/>
        <v>41</v>
      </c>
      <c r="C17" s="591" t="s">
        <v>177</v>
      </c>
      <c r="D17" s="594" t="s">
        <v>1171</v>
      </c>
      <c r="E17" s="596" t="s">
        <v>1172</v>
      </c>
      <c r="F17" s="595">
        <v>1145.8599999999999</v>
      </c>
      <c r="G17" s="595">
        <v>754.64</v>
      </c>
      <c r="H17" s="595">
        <v>7070</v>
      </c>
      <c r="I17" s="595">
        <v>7070</v>
      </c>
      <c r="J17" s="595"/>
      <c r="K17" s="595">
        <f t="shared" si="1"/>
        <v>7070</v>
      </c>
      <c r="L17" s="596"/>
    </row>
    <row r="18" spans="1:12" x14ac:dyDescent="0.2">
      <c r="A18" s="590" t="s">
        <v>1645</v>
      </c>
      <c r="B18" s="581" t="str">
        <f t="shared" si="0"/>
        <v>41</v>
      </c>
      <c r="C18" s="591" t="s">
        <v>177</v>
      </c>
      <c r="D18" s="594" t="s">
        <v>1173</v>
      </c>
      <c r="E18" s="596" t="s">
        <v>219</v>
      </c>
      <c r="F18" s="595">
        <v>2320.1</v>
      </c>
      <c r="G18" s="595">
        <v>0</v>
      </c>
      <c r="H18" s="595">
        <v>0</v>
      </c>
      <c r="I18" s="595">
        <v>1000</v>
      </c>
      <c r="J18" s="595"/>
      <c r="K18" s="595">
        <f t="shared" si="1"/>
        <v>1000</v>
      </c>
      <c r="L18" s="596"/>
    </row>
    <row r="19" spans="1:12" x14ac:dyDescent="0.2">
      <c r="A19" s="590" t="s">
        <v>1645</v>
      </c>
      <c r="B19" s="581" t="str">
        <f t="shared" si="0"/>
        <v>41</v>
      </c>
      <c r="C19" s="591" t="s">
        <v>177</v>
      </c>
      <c r="D19" s="594" t="s">
        <v>1174</v>
      </c>
      <c r="E19" s="596" t="s">
        <v>1175</v>
      </c>
      <c r="F19" s="595">
        <v>1278.92</v>
      </c>
      <c r="G19" s="595">
        <v>1024</v>
      </c>
      <c r="H19" s="595">
        <v>1280</v>
      </c>
      <c r="I19" s="595">
        <v>1280</v>
      </c>
      <c r="J19" s="595"/>
      <c r="K19" s="595">
        <f t="shared" si="1"/>
        <v>1280</v>
      </c>
      <c r="L19" s="596"/>
    </row>
    <row r="20" spans="1:12" x14ac:dyDescent="0.2">
      <c r="A20" s="590" t="s">
        <v>1645</v>
      </c>
      <c r="B20" s="581" t="str">
        <f t="shared" si="0"/>
        <v>41</v>
      </c>
      <c r="C20" s="591" t="s">
        <v>177</v>
      </c>
      <c r="D20" s="594" t="s">
        <v>1176</v>
      </c>
      <c r="E20" s="596" t="s">
        <v>1177</v>
      </c>
      <c r="F20" s="595">
        <v>5755.14</v>
      </c>
      <c r="G20" s="595">
        <v>5248</v>
      </c>
      <c r="H20" s="595">
        <v>6656</v>
      </c>
      <c r="I20" s="595">
        <v>6400</v>
      </c>
      <c r="J20" s="595"/>
      <c r="K20" s="595">
        <f t="shared" si="1"/>
        <v>6400</v>
      </c>
      <c r="L20" s="596"/>
    </row>
    <row r="21" spans="1:12" x14ac:dyDescent="0.2">
      <c r="A21" s="590" t="s">
        <v>1645</v>
      </c>
      <c r="B21" s="581" t="str">
        <f t="shared" si="0"/>
        <v>41</v>
      </c>
      <c r="C21" s="591" t="s">
        <v>177</v>
      </c>
      <c r="D21" s="594" t="s">
        <v>1178</v>
      </c>
      <c r="E21" s="596" t="s">
        <v>217</v>
      </c>
      <c r="F21" s="595">
        <v>4874.33</v>
      </c>
      <c r="G21" s="595">
        <v>8710.76</v>
      </c>
      <c r="H21" s="595">
        <v>8885</v>
      </c>
      <c r="I21" s="595">
        <v>10939.424999999999</v>
      </c>
      <c r="J21" s="595"/>
      <c r="K21" s="595">
        <f t="shared" si="1"/>
        <v>10939.424999999999</v>
      </c>
      <c r="L21" s="596"/>
    </row>
    <row r="22" spans="1:12" x14ac:dyDescent="0.2">
      <c r="A22" s="590" t="s">
        <v>1645</v>
      </c>
      <c r="B22" s="581" t="str">
        <f t="shared" si="0"/>
        <v>55</v>
      </c>
      <c r="C22" s="591" t="s">
        <v>214</v>
      </c>
      <c r="D22" s="594" t="s">
        <v>1196</v>
      </c>
      <c r="E22" s="596" t="s">
        <v>1197</v>
      </c>
      <c r="F22" s="595">
        <v>549.53</v>
      </c>
      <c r="G22" s="595">
        <v>1352.68</v>
      </c>
      <c r="H22" s="595">
        <v>1280</v>
      </c>
      <c r="I22" s="595">
        <v>1286.3999999999999</v>
      </c>
      <c r="J22" s="595"/>
      <c r="K22" s="595">
        <f t="shared" si="1"/>
        <v>1286.3999999999999</v>
      </c>
      <c r="L22" s="596"/>
    </row>
    <row r="23" spans="1:12" x14ac:dyDescent="0.2">
      <c r="A23" s="590" t="s">
        <v>1645</v>
      </c>
      <c r="B23" s="581" t="str">
        <f t="shared" si="0"/>
        <v>55</v>
      </c>
      <c r="C23" s="591" t="s">
        <v>214</v>
      </c>
      <c r="D23" s="594" t="s">
        <v>1198</v>
      </c>
      <c r="E23" s="596" t="s">
        <v>1199</v>
      </c>
      <c r="F23" s="595">
        <v>19</v>
      </c>
      <c r="G23" s="595">
        <v>0</v>
      </c>
      <c r="H23" s="595">
        <v>0</v>
      </c>
      <c r="I23" s="595">
        <v>643.19999999999993</v>
      </c>
      <c r="J23" s="595"/>
      <c r="K23" s="595">
        <f t="shared" si="1"/>
        <v>643.19999999999993</v>
      </c>
      <c r="L23" s="596"/>
    </row>
    <row r="24" spans="1:12" x14ac:dyDescent="0.2">
      <c r="A24" s="590" t="s">
        <v>1645</v>
      </c>
      <c r="B24" s="581" t="str">
        <f t="shared" si="0"/>
        <v>55</v>
      </c>
      <c r="C24" s="591" t="s">
        <v>214</v>
      </c>
      <c r="D24" s="594" t="s">
        <v>1200</v>
      </c>
      <c r="E24" s="596" t="s">
        <v>1201</v>
      </c>
      <c r="F24" s="595">
        <v>160</v>
      </c>
      <c r="G24" s="595">
        <v>0</v>
      </c>
      <c r="H24" s="595">
        <v>400</v>
      </c>
      <c r="I24" s="595">
        <v>321.59999999999997</v>
      </c>
      <c r="J24" s="595"/>
      <c r="K24" s="595">
        <f t="shared" si="1"/>
        <v>321.59999999999997</v>
      </c>
      <c r="L24" s="596"/>
    </row>
    <row r="25" spans="1:12" x14ac:dyDescent="0.2">
      <c r="A25" s="590" t="s">
        <v>1645</v>
      </c>
      <c r="B25" s="581" t="str">
        <f t="shared" si="0"/>
        <v>55</v>
      </c>
      <c r="C25" s="591" t="s">
        <v>214</v>
      </c>
      <c r="D25" s="594" t="s">
        <v>1202</v>
      </c>
      <c r="E25" s="596" t="s">
        <v>1203</v>
      </c>
      <c r="F25" s="595">
        <v>639</v>
      </c>
      <c r="G25" s="595">
        <v>601.94000000000005</v>
      </c>
      <c r="H25" s="595">
        <v>640</v>
      </c>
      <c r="I25" s="595">
        <v>643.19999999999993</v>
      </c>
      <c r="J25" s="595"/>
      <c r="K25" s="595">
        <f t="shared" si="1"/>
        <v>643.19999999999993</v>
      </c>
      <c r="L25" s="596"/>
    </row>
    <row r="26" spans="1:12" x14ac:dyDescent="0.2">
      <c r="A26" s="590" t="s">
        <v>1645</v>
      </c>
      <c r="B26" s="581" t="str">
        <f t="shared" si="0"/>
        <v>50</v>
      </c>
      <c r="C26" s="591" t="s">
        <v>374</v>
      </c>
      <c r="D26" s="594" t="s">
        <v>1183</v>
      </c>
      <c r="E26" s="596" t="s">
        <v>1184</v>
      </c>
      <c r="F26" s="595">
        <v>673.42000000000007</v>
      </c>
      <c r="G26" s="595">
        <v>639.74</v>
      </c>
      <c r="H26" s="595">
        <v>600</v>
      </c>
      <c r="I26" s="595">
        <v>0</v>
      </c>
      <c r="J26" s="595"/>
      <c r="K26" s="595">
        <f t="shared" si="1"/>
        <v>0</v>
      </c>
      <c r="L26" s="596"/>
    </row>
    <row r="27" spans="1:12" x14ac:dyDescent="0.2">
      <c r="A27" s="590" t="s">
        <v>1645</v>
      </c>
      <c r="B27" s="581" t="str">
        <f t="shared" si="0"/>
        <v>55</v>
      </c>
      <c r="C27" s="591" t="s">
        <v>214</v>
      </c>
      <c r="D27" s="594" t="s">
        <v>1204</v>
      </c>
      <c r="E27" s="596" t="s">
        <v>1205</v>
      </c>
      <c r="F27" s="595">
        <v>1728.9</v>
      </c>
      <c r="G27" s="595">
        <v>0</v>
      </c>
      <c r="H27" s="595">
        <v>2224</v>
      </c>
      <c r="I27" s="595">
        <v>6114.4199999999992</v>
      </c>
      <c r="J27" s="595"/>
      <c r="K27" s="595">
        <f t="shared" si="1"/>
        <v>6114.4199999999992</v>
      </c>
      <c r="L27" s="596"/>
    </row>
    <row r="28" spans="1:12" x14ac:dyDescent="0.2">
      <c r="A28" s="590" t="s">
        <v>1645</v>
      </c>
      <c r="B28" s="581" t="str">
        <f t="shared" si="0"/>
        <v>55</v>
      </c>
      <c r="C28" s="591" t="s">
        <v>214</v>
      </c>
      <c r="D28" s="594" t="s">
        <v>1206</v>
      </c>
      <c r="E28" s="596" t="s">
        <v>1207</v>
      </c>
      <c r="F28" s="595">
        <v>192</v>
      </c>
      <c r="G28" s="595">
        <v>190</v>
      </c>
      <c r="H28" s="595">
        <v>300</v>
      </c>
      <c r="I28" s="595">
        <v>190.95</v>
      </c>
      <c r="J28" s="595"/>
      <c r="K28" s="595">
        <f t="shared" si="1"/>
        <v>190.95</v>
      </c>
      <c r="L28" s="596"/>
    </row>
    <row r="29" spans="1:12" x14ac:dyDescent="0.2">
      <c r="A29" s="590" t="s">
        <v>1645</v>
      </c>
      <c r="B29" s="581" t="str">
        <f t="shared" si="0"/>
        <v>55</v>
      </c>
      <c r="C29" s="591" t="s">
        <v>214</v>
      </c>
      <c r="D29" s="594" t="s">
        <v>1208</v>
      </c>
      <c r="E29" s="596" t="s">
        <v>1209</v>
      </c>
      <c r="F29" s="595">
        <v>2841.8</v>
      </c>
      <c r="G29" s="595">
        <v>2002</v>
      </c>
      <c r="H29" s="595">
        <v>4080</v>
      </c>
      <c r="I29" s="595">
        <v>2894.3999999999996</v>
      </c>
      <c r="J29" s="595"/>
      <c r="K29" s="595">
        <f t="shared" si="1"/>
        <v>2894.3999999999996</v>
      </c>
      <c r="L29" s="596"/>
    </row>
    <row r="30" spans="1:12" x14ac:dyDescent="0.2">
      <c r="A30" s="590" t="s">
        <v>1645</v>
      </c>
      <c r="B30" s="581" t="str">
        <f t="shared" si="0"/>
        <v>55</v>
      </c>
      <c r="C30" s="591" t="s">
        <v>214</v>
      </c>
      <c r="D30" s="594" t="s">
        <v>1210</v>
      </c>
      <c r="E30" s="596" t="s">
        <v>1211</v>
      </c>
      <c r="F30" s="595">
        <v>3036.71</v>
      </c>
      <c r="G30" s="595">
        <v>2523.81</v>
      </c>
      <c r="H30" s="595">
        <v>4702</v>
      </c>
      <c r="I30" s="595">
        <v>6046.1299999999992</v>
      </c>
      <c r="J30" s="595"/>
      <c r="K30" s="595">
        <f t="shared" si="1"/>
        <v>6046.1299999999992</v>
      </c>
      <c r="L30" s="596"/>
    </row>
    <row r="31" spans="1:12" x14ac:dyDescent="0.2">
      <c r="A31" s="590" t="s">
        <v>1645</v>
      </c>
      <c r="B31" s="581" t="str">
        <f t="shared" si="0"/>
        <v>45</v>
      </c>
      <c r="C31" s="591" t="s">
        <v>1098</v>
      </c>
      <c r="D31" s="594" t="s">
        <v>1217</v>
      </c>
      <c r="E31" s="596" t="s">
        <v>1218</v>
      </c>
      <c r="F31" s="595">
        <v>0</v>
      </c>
      <c r="G31" s="595">
        <v>1000</v>
      </c>
      <c r="H31" s="595">
        <v>1700</v>
      </c>
      <c r="I31" s="595">
        <v>0</v>
      </c>
      <c r="J31" s="595"/>
      <c r="K31" s="595">
        <f t="shared" si="1"/>
        <v>0</v>
      </c>
      <c r="L31" s="596"/>
    </row>
    <row r="32" spans="1:12" x14ac:dyDescent="0.2">
      <c r="A32" s="590" t="s">
        <v>1645</v>
      </c>
      <c r="B32" s="581" t="str">
        <f t="shared" si="0"/>
        <v>55</v>
      </c>
      <c r="C32" s="591" t="s">
        <v>214</v>
      </c>
      <c r="D32" s="594" t="s">
        <v>1212</v>
      </c>
      <c r="E32" s="596" t="s">
        <v>1213</v>
      </c>
      <c r="F32" s="595">
        <v>192</v>
      </c>
      <c r="G32" s="595">
        <v>0</v>
      </c>
      <c r="H32" s="595">
        <v>200</v>
      </c>
      <c r="I32" s="595">
        <v>0</v>
      </c>
      <c r="J32" s="595"/>
      <c r="K32" s="595">
        <f t="shared" si="1"/>
        <v>0</v>
      </c>
      <c r="L32" s="596"/>
    </row>
    <row r="33" spans="1:12" x14ac:dyDescent="0.2">
      <c r="A33" s="590" t="s">
        <v>1645</v>
      </c>
      <c r="B33" s="581" t="str">
        <f t="shared" si="0"/>
        <v>41</v>
      </c>
      <c r="C33" s="591" t="s">
        <v>177</v>
      </c>
      <c r="D33" s="594" t="s">
        <v>1179</v>
      </c>
      <c r="E33" s="596" t="s">
        <v>1180</v>
      </c>
      <c r="F33" s="595">
        <v>800</v>
      </c>
      <c r="G33" s="595">
        <v>1040</v>
      </c>
      <c r="H33" s="595">
        <v>1920</v>
      </c>
      <c r="I33" s="595">
        <v>1920</v>
      </c>
      <c r="J33" s="595"/>
      <c r="K33" s="595">
        <f t="shared" si="1"/>
        <v>1920</v>
      </c>
      <c r="L33" s="596"/>
    </row>
    <row r="34" spans="1:12" x14ac:dyDescent="0.2">
      <c r="A34" s="590" t="s">
        <v>1645</v>
      </c>
      <c r="B34" s="581" t="str">
        <f t="shared" si="0"/>
        <v>41</v>
      </c>
      <c r="C34" s="591" t="s">
        <v>177</v>
      </c>
      <c r="D34" s="594" t="s">
        <v>1181</v>
      </c>
      <c r="E34" s="596" t="s">
        <v>1182</v>
      </c>
      <c r="F34" s="595">
        <v>9587</v>
      </c>
      <c r="G34" s="595">
        <v>9590</v>
      </c>
      <c r="H34" s="595">
        <v>9590</v>
      </c>
      <c r="I34" s="595">
        <v>9590</v>
      </c>
      <c r="J34" s="595"/>
      <c r="K34" s="595">
        <f t="shared" si="1"/>
        <v>9590</v>
      </c>
      <c r="L34" s="596"/>
    </row>
    <row r="35" spans="1:12" x14ac:dyDescent="0.2">
      <c r="A35" s="590" t="s">
        <v>1645</v>
      </c>
      <c r="B35" s="581" t="str">
        <f t="shared" si="0"/>
        <v>55</v>
      </c>
      <c r="C35" s="591" t="s">
        <v>214</v>
      </c>
      <c r="D35" s="594" t="s">
        <v>1214</v>
      </c>
      <c r="E35" s="596" t="s">
        <v>1215</v>
      </c>
      <c r="F35" s="595">
        <v>8267.4</v>
      </c>
      <c r="G35" s="595">
        <v>4469.3500000000004</v>
      </c>
      <c r="H35" s="595">
        <v>0</v>
      </c>
      <c r="I35" s="595">
        <v>0</v>
      </c>
      <c r="J35" s="595"/>
      <c r="K35" s="595">
        <f t="shared" si="1"/>
        <v>0</v>
      </c>
      <c r="L35" s="596"/>
    </row>
    <row r="36" spans="1:12" x14ac:dyDescent="0.2">
      <c r="A36" s="590" t="s">
        <v>1645</v>
      </c>
      <c r="B36" s="581" t="str">
        <f t="shared" si="0"/>
        <v>55</v>
      </c>
      <c r="C36" s="591" t="s">
        <v>15</v>
      </c>
      <c r="D36" s="594" t="s">
        <v>1185</v>
      </c>
      <c r="E36" s="596" t="s">
        <v>1186</v>
      </c>
      <c r="F36" s="595">
        <v>0</v>
      </c>
      <c r="G36" s="595">
        <v>3895.89</v>
      </c>
      <c r="H36" s="595">
        <v>3852</v>
      </c>
      <c r="I36" s="595">
        <v>13848.899999999998</v>
      </c>
      <c r="J36" s="595"/>
      <c r="K36" s="595">
        <f t="shared" si="1"/>
        <v>13848.899999999998</v>
      </c>
      <c r="L36" s="596"/>
    </row>
    <row r="37" spans="1:12" x14ac:dyDescent="0.2">
      <c r="A37" s="590" t="s">
        <v>1645</v>
      </c>
      <c r="B37" s="581" t="str">
        <f t="shared" si="0"/>
        <v>41</v>
      </c>
      <c r="C37" s="591" t="s">
        <v>261</v>
      </c>
      <c r="D37" s="594" t="s">
        <v>1162</v>
      </c>
      <c r="E37" s="596" t="s">
        <v>223</v>
      </c>
      <c r="F37" s="595">
        <v>1914</v>
      </c>
      <c r="G37" s="595">
        <v>640</v>
      </c>
      <c r="H37" s="595">
        <v>518</v>
      </c>
      <c r="I37" s="595">
        <v>0</v>
      </c>
      <c r="J37" s="595"/>
      <c r="K37" s="595">
        <f t="shared" si="1"/>
        <v>0</v>
      </c>
      <c r="L37" s="596"/>
    </row>
    <row r="38" spans="1:12" x14ac:dyDescent="0.2">
      <c r="A38" s="591"/>
      <c r="B38" s="622"/>
      <c r="C38" s="610"/>
      <c r="D38" s="607"/>
      <c r="E38" s="610" t="s">
        <v>171</v>
      </c>
      <c r="F38" s="609">
        <f t="shared" ref="F38:K38" si="2">SUM(F3:F37)</f>
        <v>766121.54000000027</v>
      </c>
      <c r="G38" s="609">
        <f t="shared" si="2"/>
        <v>861360.81</v>
      </c>
      <c r="H38" s="609">
        <f t="shared" si="2"/>
        <v>1001346</v>
      </c>
      <c r="I38" s="609">
        <f t="shared" si="2"/>
        <v>1036780.765</v>
      </c>
      <c r="J38" s="609">
        <f t="shared" si="2"/>
        <v>0</v>
      </c>
      <c r="K38" s="609">
        <f t="shared" si="2"/>
        <v>1036780.765</v>
      </c>
      <c r="L38" s="610"/>
    </row>
    <row r="42" spans="1:12" x14ac:dyDescent="0.2">
      <c r="A42" s="301"/>
      <c r="B42" s="301"/>
      <c r="C42" s="301"/>
      <c r="D42" s="301"/>
      <c r="E42" s="301"/>
      <c r="F42" s="301"/>
      <c r="G42" s="301"/>
      <c r="H42" s="301"/>
      <c r="I42" s="301"/>
      <c r="J42" s="301"/>
      <c r="K42" s="301"/>
      <c r="L42" s="301"/>
    </row>
    <row r="43" spans="1:12" x14ac:dyDescent="0.2">
      <c r="A43" s="301"/>
      <c r="B43" s="301"/>
      <c r="C43" s="301"/>
      <c r="D43" s="301"/>
      <c r="E43" s="301"/>
      <c r="F43" s="301"/>
      <c r="G43" s="301"/>
      <c r="H43" s="301"/>
      <c r="I43" s="301"/>
      <c r="J43" s="301"/>
      <c r="K43" s="301"/>
      <c r="L43" s="301"/>
    </row>
    <row r="44" spans="1:12" x14ac:dyDescent="0.2">
      <c r="A44" s="301"/>
      <c r="B44" s="301"/>
      <c r="C44" s="301"/>
      <c r="D44" s="301"/>
      <c r="E44" s="301"/>
      <c r="F44" s="301"/>
      <c r="G44" s="301"/>
      <c r="H44" s="301"/>
      <c r="I44" s="301"/>
      <c r="J44" s="301"/>
      <c r="K44" s="301"/>
      <c r="L44" s="301"/>
    </row>
    <row r="45" spans="1:12" x14ac:dyDescent="0.2">
      <c r="A45" s="301"/>
      <c r="B45" s="301"/>
      <c r="C45" s="301"/>
      <c r="D45" s="301"/>
      <c r="E45" s="301"/>
      <c r="F45" s="301"/>
      <c r="G45" s="301"/>
      <c r="H45" s="301"/>
      <c r="I45" s="301"/>
      <c r="J45" s="301"/>
      <c r="K45" s="301"/>
      <c r="L45" s="301"/>
    </row>
    <row r="46" spans="1:12" x14ac:dyDescent="0.2">
      <c r="A46" s="301"/>
      <c r="B46" s="301"/>
      <c r="C46" s="301"/>
      <c r="D46" s="301"/>
      <c r="E46" s="301"/>
      <c r="F46" s="301"/>
      <c r="G46" s="301"/>
      <c r="H46" s="301"/>
      <c r="I46" s="301"/>
      <c r="J46" s="301"/>
      <c r="K46" s="301"/>
      <c r="L46" s="301"/>
    </row>
    <row r="47" spans="1:12" x14ac:dyDescent="0.2">
      <c r="A47" s="301"/>
      <c r="B47" s="301"/>
      <c r="C47" s="301"/>
      <c r="D47" s="301"/>
      <c r="E47" s="301"/>
      <c r="F47" s="301"/>
      <c r="G47" s="301"/>
      <c r="H47" s="301"/>
      <c r="I47" s="301"/>
      <c r="J47" s="301"/>
      <c r="K47" s="301"/>
      <c r="L47" s="301"/>
    </row>
    <row r="48" spans="1:12" x14ac:dyDescent="0.2">
      <c r="A48" s="301"/>
      <c r="B48" s="301"/>
      <c r="C48" s="301"/>
      <c r="D48" s="301"/>
      <c r="E48" s="301"/>
      <c r="F48" s="301"/>
      <c r="G48" s="301"/>
      <c r="H48" s="301"/>
      <c r="I48" s="301"/>
      <c r="J48" s="301"/>
      <c r="K48" s="301"/>
      <c r="L48" s="301"/>
    </row>
    <row r="49" spans="1:12" x14ac:dyDescent="0.2">
      <c r="A49" s="301"/>
      <c r="B49" s="301"/>
      <c r="C49" s="301"/>
      <c r="D49" s="301"/>
      <c r="E49" s="301"/>
      <c r="F49" s="301"/>
      <c r="G49" s="301"/>
      <c r="H49" s="301"/>
      <c r="I49" s="301"/>
      <c r="J49" s="301"/>
      <c r="K49" s="301"/>
      <c r="L49" s="301"/>
    </row>
    <row r="50" spans="1:12" x14ac:dyDescent="0.2">
      <c r="A50" s="301"/>
      <c r="B50" s="301"/>
      <c r="C50" s="301"/>
      <c r="D50" s="301"/>
      <c r="E50" s="301"/>
      <c r="F50" s="301"/>
      <c r="G50" s="301"/>
      <c r="H50" s="301"/>
      <c r="I50" s="301"/>
      <c r="J50" s="301"/>
      <c r="K50" s="301"/>
      <c r="L50" s="301"/>
    </row>
    <row r="51" spans="1:12" x14ac:dyDescent="0.2">
      <c r="A51" s="301"/>
      <c r="B51" s="301"/>
      <c r="C51" s="301"/>
      <c r="D51" s="301"/>
      <c r="E51" s="301"/>
      <c r="F51" s="301"/>
      <c r="G51" s="301"/>
      <c r="H51" s="301"/>
      <c r="I51" s="301"/>
      <c r="J51" s="301"/>
      <c r="K51" s="301"/>
      <c r="L51" s="301"/>
    </row>
    <row r="52" spans="1:12" x14ac:dyDescent="0.2">
      <c r="A52" s="301"/>
      <c r="B52" s="301"/>
      <c r="C52" s="301"/>
      <c r="D52" s="301"/>
      <c r="E52" s="301"/>
      <c r="F52" s="301"/>
      <c r="G52" s="301"/>
      <c r="H52" s="301"/>
      <c r="I52" s="301"/>
      <c r="J52" s="301"/>
      <c r="K52" s="301"/>
      <c r="L52" s="301"/>
    </row>
    <row r="53" spans="1:12" x14ac:dyDescent="0.2">
      <c r="A53" s="301"/>
      <c r="B53" s="301"/>
      <c r="C53" s="301"/>
      <c r="D53" s="301"/>
      <c r="E53" s="301"/>
      <c r="F53" s="301"/>
      <c r="G53" s="301"/>
      <c r="H53" s="301"/>
      <c r="I53" s="301"/>
      <c r="J53" s="301"/>
      <c r="K53" s="301"/>
      <c r="L53" s="301"/>
    </row>
    <row r="54" spans="1:12" x14ac:dyDescent="0.2">
      <c r="A54" s="301"/>
      <c r="B54" s="301"/>
      <c r="C54" s="301"/>
      <c r="D54" s="301"/>
      <c r="E54" s="301"/>
      <c r="F54" s="301"/>
      <c r="G54" s="301"/>
      <c r="H54" s="301"/>
      <c r="I54" s="301"/>
      <c r="J54" s="301"/>
      <c r="K54" s="301"/>
      <c r="L54" s="301"/>
    </row>
    <row r="55" spans="1:12" x14ac:dyDescent="0.2">
      <c r="A55" s="301"/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</row>
    <row r="56" spans="1:12" x14ac:dyDescent="0.2">
      <c r="A56" s="301"/>
      <c r="B56" s="301"/>
      <c r="C56" s="301"/>
      <c r="D56" s="301"/>
      <c r="E56" s="301"/>
      <c r="F56" s="301"/>
      <c r="G56" s="301"/>
      <c r="H56" s="301"/>
      <c r="I56" s="301"/>
      <c r="J56" s="301"/>
      <c r="K56" s="301"/>
      <c r="L56" s="301"/>
    </row>
    <row r="57" spans="1:12" x14ac:dyDescent="0.2">
      <c r="A57" s="301"/>
      <c r="B57" s="301"/>
      <c r="C57" s="301"/>
      <c r="D57" s="301"/>
      <c r="E57" s="301"/>
      <c r="F57" s="301"/>
      <c r="G57" s="301"/>
      <c r="H57" s="301"/>
      <c r="I57" s="301"/>
      <c r="J57" s="301"/>
      <c r="K57" s="301"/>
      <c r="L57" s="301"/>
    </row>
    <row r="58" spans="1:12" x14ac:dyDescent="0.2">
      <c r="A58" s="301"/>
      <c r="B58" s="301"/>
      <c r="C58" s="301"/>
      <c r="D58" s="301"/>
      <c r="E58" s="301"/>
      <c r="F58" s="301"/>
      <c r="G58" s="301"/>
      <c r="H58" s="301"/>
      <c r="I58" s="301"/>
      <c r="J58" s="301"/>
      <c r="K58" s="301"/>
      <c r="L58" s="301"/>
    </row>
    <row r="59" spans="1:12" x14ac:dyDescent="0.2">
      <c r="A59" s="301"/>
      <c r="B59" s="301"/>
      <c r="C59" s="301"/>
      <c r="D59" s="301"/>
      <c r="E59" s="301"/>
      <c r="F59" s="301"/>
      <c r="G59" s="301"/>
      <c r="H59" s="301"/>
      <c r="I59" s="301"/>
      <c r="J59" s="301"/>
      <c r="K59" s="301"/>
      <c r="L59" s="301"/>
    </row>
    <row r="60" spans="1:12" x14ac:dyDescent="0.2">
      <c r="A60" s="301"/>
      <c r="B60" s="301"/>
      <c r="C60" s="301"/>
      <c r="D60" s="301"/>
      <c r="E60" s="301"/>
      <c r="F60" s="301"/>
      <c r="G60" s="301"/>
      <c r="H60" s="301"/>
      <c r="I60" s="301"/>
      <c r="J60" s="301"/>
      <c r="K60" s="301"/>
      <c r="L60" s="301"/>
    </row>
    <row r="61" spans="1:12" x14ac:dyDescent="0.2">
      <c r="A61" s="301"/>
      <c r="B61" s="301"/>
      <c r="C61" s="301"/>
      <c r="D61" s="301"/>
      <c r="E61" s="301"/>
      <c r="F61" s="301"/>
      <c r="G61" s="301"/>
      <c r="H61" s="301"/>
      <c r="I61" s="301"/>
      <c r="J61" s="301"/>
      <c r="K61" s="301"/>
      <c r="L61" s="301"/>
    </row>
    <row r="62" spans="1:12" x14ac:dyDescent="0.2">
      <c r="A62" s="301"/>
      <c r="B62" s="301"/>
      <c r="C62" s="301"/>
      <c r="D62" s="301"/>
      <c r="E62" s="301"/>
      <c r="F62" s="301"/>
      <c r="G62" s="301"/>
      <c r="H62" s="301"/>
      <c r="I62" s="301"/>
      <c r="J62" s="301"/>
      <c r="K62" s="301"/>
      <c r="L62" s="301"/>
    </row>
    <row r="63" spans="1:12" x14ac:dyDescent="0.2">
      <c r="A63" s="301"/>
      <c r="B63" s="301"/>
      <c r="C63" s="301"/>
      <c r="D63" s="301"/>
      <c r="E63" s="301"/>
      <c r="F63" s="301"/>
      <c r="G63" s="301"/>
      <c r="H63" s="301"/>
      <c r="I63" s="301"/>
      <c r="J63" s="301"/>
      <c r="K63" s="301"/>
      <c r="L63" s="301"/>
    </row>
    <row r="64" spans="1:12" x14ac:dyDescent="0.2">
      <c r="A64" s="301"/>
      <c r="B64" s="301"/>
      <c r="C64" s="301"/>
      <c r="D64" s="301"/>
      <c r="E64" s="301"/>
      <c r="F64" s="301"/>
      <c r="G64" s="301"/>
      <c r="H64" s="301"/>
      <c r="I64" s="301"/>
      <c r="J64" s="301"/>
      <c r="K64" s="301"/>
      <c r="L64" s="301"/>
    </row>
    <row r="65" spans="1:12" x14ac:dyDescent="0.2">
      <c r="A65" s="301"/>
      <c r="B65" s="301"/>
      <c r="C65" s="301"/>
      <c r="D65" s="301"/>
      <c r="E65" s="301"/>
      <c r="F65" s="301"/>
      <c r="G65" s="301"/>
      <c r="H65" s="301"/>
      <c r="I65" s="301"/>
      <c r="J65" s="301"/>
      <c r="K65" s="301"/>
      <c r="L65" s="301"/>
    </row>
    <row r="66" spans="1:12" x14ac:dyDescent="0.2">
      <c r="A66" s="301"/>
      <c r="B66" s="301"/>
      <c r="C66" s="301"/>
      <c r="D66" s="301"/>
      <c r="E66" s="301"/>
      <c r="F66" s="301"/>
      <c r="G66" s="301"/>
      <c r="H66" s="301"/>
      <c r="I66" s="301"/>
      <c r="J66" s="301"/>
      <c r="K66" s="301"/>
      <c r="L66" s="301"/>
    </row>
    <row r="67" spans="1:12" x14ac:dyDescent="0.2">
      <c r="A67" s="301"/>
      <c r="B67" s="301"/>
      <c r="C67" s="301"/>
      <c r="D67" s="301"/>
      <c r="E67" s="301"/>
      <c r="F67" s="301"/>
      <c r="G67" s="301"/>
      <c r="H67" s="301"/>
      <c r="I67" s="301"/>
      <c r="J67" s="301"/>
      <c r="K67" s="301"/>
      <c r="L67" s="301"/>
    </row>
    <row r="68" spans="1:12" x14ac:dyDescent="0.2">
      <c r="A68" s="301"/>
      <c r="B68" s="301"/>
      <c r="C68" s="301"/>
      <c r="D68" s="301"/>
      <c r="E68" s="301"/>
      <c r="F68" s="301"/>
      <c r="G68" s="301"/>
      <c r="H68" s="301"/>
      <c r="I68" s="301"/>
      <c r="J68" s="301"/>
      <c r="K68" s="301"/>
      <c r="L68" s="301"/>
    </row>
    <row r="69" spans="1:12" x14ac:dyDescent="0.2">
      <c r="A69" s="301"/>
      <c r="B69" s="301"/>
      <c r="C69" s="301"/>
      <c r="D69" s="301"/>
      <c r="E69" s="301"/>
      <c r="F69" s="301"/>
      <c r="G69" s="301"/>
      <c r="H69" s="301"/>
      <c r="I69" s="301"/>
      <c r="J69" s="301"/>
      <c r="K69" s="301"/>
      <c r="L69" s="301"/>
    </row>
    <row r="70" spans="1:12" x14ac:dyDescent="0.2">
      <c r="A70" s="301"/>
      <c r="B70" s="301"/>
      <c r="C70" s="301"/>
      <c r="D70" s="301"/>
      <c r="E70" s="301"/>
      <c r="F70" s="301"/>
      <c r="G70" s="301"/>
      <c r="H70" s="301"/>
      <c r="I70" s="301"/>
      <c r="J70" s="301"/>
      <c r="K70" s="301"/>
      <c r="L70" s="301"/>
    </row>
    <row r="71" spans="1:12" x14ac:dyDescent="0.2">
      <c r="A71" s="301"/>
      <c r="B71" s="301"/>
      <c r="C71" s="301"/>
      <c r="D71" s="301"/>
      <c r="E71" s="301"/>
      <c r="F71" s="301"/>
      <c r="G71" s="301"/>
      <c r="H71" s="301"/>
      <c r="I71" s="301"/>
      <c r="J71" s="301"/>
      <c r="K71" s="301"/>
      <c r="L71" s="301"/>
    </row>
    <row r="72" spans="1:12" x14ac:dyDescent="0.2">
      <c r="A72" s="301"/>
      <c r="B72" s="301"/>
      <c r="C72" s="301"/>
      <c r="D72" s="301"/>
      <c r="E72" s="301"/>
      <c r="F72" s="301"/>
      <c r="G72" s="301"/>
      <c r="H72" s="301"/>
      <c r="I72" s="301"/>
      <c r="J72" s="301"/>
      <c r="K72" s="301"/>
      <c r="L72" s="301"/>
    </row>
    <row r="73" spans="1:12" x14ac:dyDescent="0.2">
      <c r="A73" s="301"/>
      <c r="B73" s="301"/>
      <c r="C73" s="301"/>
      <c r="D73" s="301"/>
      <c r="E73" s="301"/>
      <c r="F73" s="301"/>
      <c r="G73" s="301"/>
      <c r="H73" s="301"/>
      <c r="I73" s="301"/>
      <c r="J73" s="301"/>
      <c r="K73" s="301"/>
      <c r="L73" s="301"/>
    </row>
    <row r="81" spans="1:12" x14ac:dyDescent="0.2">
      <c r="A81" s="301"/>
      <c r="B81" s="301"/>
      <c r="C81" s="301"/>
      <c r="D81" s="301"/>
      <c r="E81" s="301"/>
      <c r="F81" s="301"/>
      <c r="G81" s="301"/>
      <c r="H81" s="301"/>
      <c r="I81" s="301"/>
      <c r="J81" s="301"/>
      <c r="K81" s="301"/>
      <c r="L81" s="301"/>
    </row>
    <row r="82" spans="1:12" x14ac:dyDescent="0.2">
      <c r="A82" s="301"/>
      <c r="B82" s="301"/>
      <c r="C82" s="301"/>
      <c r="D82" s="301"/>
      <c r="E82" s="301"/>
      <c r="F82" s="301"/>
      <c r="G82" s="301"/>
      <c r="H82" s="301"/>
      <c r="I82" s="301"/>
      <c r="J82" s="301"/>
      <c r="K82" s="301"/>
      <c r="L82" s="301"/>
    </row>
    <row r="83" spans="1:12" x14ac:dyDescent="0.2">
      <c r="A83" s="301"/>
      <c r="B83" s="301"/>
      <c r="C83" s="301"/>
      <c r="D83" s="301"/>
      <c r="E83" s="301"/>
      <c r="F83" s="301"/>
      <c r="G83" s="301"/>
      <c r="H83" s="301"/>
      <c r="I83" s="301"/>
      <c r="J83" s="301"/>
      <c r="K83" s="301"/>
      <c r="L83" s="301"/>
    </row>
    <row r="84" spans="1:12" x14ac:dyDescent="0.2">
      <c r="A84" s="301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</row>
    <row r="85" spans="1:12" x14ac:dyDescent="0.2">
      <c r="A85" s="301"/>
      <c r="B85" s="301"/>
      <c r="C85" s="301"/>
      <c r="D85" s="301"/>
      <c r="E85" s="301"/>
      <c r="F85" s="301"/>
      <c r="G85" s="301"/>
      <c r="H85" s="301"/>
      <c r="I85" s="301"/>
      <c r="J85" s="301"/>
      <c r="K85" s="301"/>
      <c r="L85" s="301"/>
    </row>
    <row r="86" spans="1:12" x14ac:dyDescent="0.2">
      <c r="A86" s="301"/>
      <c r="B86" s="301"/>
      <c r="C86" s="301"/>
      <c r="D86" s="301"/>
      <c r="E86" s="301"/>
      <c r="F86" s="301"/>
      <c r="G86" s="301"/>
      <c r="H86" s="301"/>
      <c r="I86" s="301"/>
      <c r="J86" s="301"/>
      <c r="K86" s="301"/>
      <c r="L86" s="301"/>
    </row>
    <row r="87" spans="1:12" x14ac:dyDescent="0.2">
      <c r="A87" s="301"/>
      <c r="B87" s="301"/>
      <c r="C87" s="301"/>
      <c r="D87" s="301"/>
      <c r="E87" s="301"/>
      <c r="F87" s="301"/>
      <c r="G87" s="301"/>
      <c r="H87" s="301"/>
      <c r="I87" s="301"/>
      <c r="J87" s="301"/>
      <c r="K87" s="301"/>
      <c r="L87" s="301"/>
    </row>
    <row r="88" spans="1:12" x14ac:dyDescent="0.2">
      <c r="A88" s="301"/>
      <c r="B88" s="301"/>
      <c r="C88" s="301"/>
      <c r="D88" s="301"/>
      <c r="E88" s="301"/>
      <c r="F88" s="301"/>
      <c r="G88" s="301"/>
      <c r="H88" s="301"/>
      <c r="I88" s="301"/>
      <c r="J88" s="301"/>
      <c r="K88" s="301"/>
      <c r="L88" s="301"/>
    </row>
    <row r="89" spans="1:12" x14ac:dyDescent="0.2">
      <c r="A89" s="301"/>
      <c r="B89" s="301"/>
      <c r="C89" s="301"/>
      <c r="D89" s="301"/>
      <c r="E89" s="301"/>
      <c r="F89" s="301"/>
      <c r="G89" s="301"/>
      <c r="H89" s="301"/>
      <c r="I89" s="301"/>
      <c r="J89" s="301"/>
      <c r="K89" s="301"/>
      <c r="L89" s="301"/>
    </row>
    <row r="92" spans="1:12" x14ac:dyDescent="0.2">
      <c r="A92" s="301"/>
      <c r="B92" s="301"/>
      <c r="C92" s="301"/>
      <c r="D92" s="301"/>
      <c r="E92" s="301"/>
      <c r="F92" s="301"/>
      <c r="G92" s="301"/>
      <c r="H92" s="301"/>
      <c r="I92" s="301"/>
      <c r="J92" s="301"/>
      <c r="K92" s="301"/>
      <c r="L92" s="301"/>
    </row>
    <row r="93" spans="1:12" x14ac:dyDescent="0.2">
      <c r="A93" s="301"/>
      <c r="B93" s="301"/>
      <c r="C93" s="301"/>
      <c r="D93" s="301"/>
      <c r="E93" s="301"/>
      <c r="F93" s="301"/>
      <c r="G93" s="301"/>
      <c r="H93" s="301"/>
      <c r="I93" s="301"/>
      <c r="J93" s="301"/>
      <c r="K93" s="301"/>
      <c r="L93" s="301"/>
    </row>
    <row r="106" spans="1:12" x14ac:dyDescent="0.2">
      <c r="A106" s="301"/>
      <c r="B106" s="301"/>
      <c r="C106" s="301"/>
      <c r="D106" s="301"/>
      <c r="E106" s="301"/>
      <c r="F106" s="301"/>
      <c r="G106" s="301"/>
      <c r="H106" s="301"/>
      <c r="I106" s="301"/>
      <c r="J106" s="301"/>
      <c r="K106" s="301"/>
      <c r="L106" s="301"/>
    </row>
    <row r="107" spans="1:12" x14ac:dyDescent="0.2">
      <c r="A107" s="301"/>
      <c r="B107" s="301"/>
      <c r="C107" s="301"/>
      <c r="D107" s="301"/>
      <c r="E107" s="301"/>
      <c r="F107" s="301"/>
      <c r="G107" s="301"/>
      <c r="H107" s="301"/>
      <c r="I107" s="301"/>
      <c r="J107" s="301"/>
      <c r="K107" s="301"/>
      <c r="L107" s="301"/>
    </row>
    <row r="108" spans="1:12" x14ac:dyDescent="0.2">
      <c r="A108" s="301"/>
      <c r="B108" s="301"/>
      <c r="C108" s="301"/>
      <c r="D108" s="301"/>
      <c r="E108" s="301"/>
      <c r="F108" s="301"/>
      <c r="G108" s="301"/>
      <c r="H108" s="301"/>
      <c r="I108" s="301"/>
      <c r="J108" s="301"/>
      <c r="K108" s="301"/>
      <c r="L108" s="301"/>
    </row>
    <row r="109" spans="1:12" x14ac:dyDescent="0.2">
      <c r="A109" s="301"/>
      <c r="B109" s="301"/>
      <c r="C109" s="301"/>
      <c r="D109" s="301"/>
      <c r="E109" s="301"/>
      <c r="F109" s="301"/>
      <c r="G109" s="301"/>
      <c r="H109" s="301"/>
      <c r="I109" s="301"/>
      <c r="J109" s="301"/>
      <c r="K109" s="301"/>
      <c r="L109" s="301"/>
    </row>
    <row r="110" spans="1:12" x14ac:dyDescent="0.2">
      <c r="A110" s="301"/>
      <c r="B110" s="301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</row>
    <row r="111" spans="1:12" x14ac:dyDescent="0.2">
      <c r="A111" s="301"/>
      <c r="B111" s="301"/>
      <c r="C111" s="301"/>
      <c r="D111" s="301"/>
      <c r="E111" s="301"/>
      <c r="F111" s="301"/>
      <c r="G111" s="301"/>
      <c r="H111" s="301"/>
      <c r="I111" s="301"/>
      <c r="J111" s="301"/>
      <c r="K111" s="301"/>
      <c r="L111" s="301"/>
    </row>
    <row r="112" spans="1:12" x14ac:dyDescent="0.2">
      <c r="A112" s="301"/>
      <c r="B112" s="301"/>
      <c r="C112" s="301"/>
      <c r="D112" s="301"/>
      <c r="E112" s="301"/>
      <c r="F112" s="301"/>
      <c r="G112" s="301"/>
      <c r="H112" s="301"/>
      <c r="I112" s="301"/>
      <c r="J112" s="301"/>
      <c r="K112" s="301"/>
      <c r="L112" s="301"/>
    </row>
    <row r="113" spans="1:12" x14ac:dyDescent="0.2">
      <c r="A113" s="301"/>
      <c r="B113" s="301"/>
      <c r="C113" s="301"/>
      <c r="D113" s="301"/>
      <c r="E113" s="301"/>
      <c r="F113" s="301"/>
      <c r="G113" s="301"/>
      <c r="H113" s="301"/>
      <c r="I113" s="301"/>
      <c r="J113" s="301"/>
      <c r="K113" s="301"/>
      <c r="L113" s="301"/>
    </row>
    <row r="114" spans="1:12" x14ac:dyDescent="0.2">
      <c r="A114" s="301"/>
      <c r="B114" s="301"/>
      <c r="C114" s="301"/>
      <c r="D114" s="301"/>
      <c r="E114" s="301"/>
      <c r="F114" s="301"/>
      <c r="G114" s="301"/>
      <c r="H114" s="301"/>
      <c r="I114" s="301"/>
      <c r="J114" s="301"/>
      <c r="K114" s="301"/>
      <c r="L114" s="301"/>
    </row>
    <row r="115" spans="1:12" x14ac:dyDescent="0.2">
      <c r="A115" s="301"/>
      <c r="B115" s="301"/>
      <c r="C115" s="301"/>
      <c r="D115" s="301"/>
      <c r="E115" s="301"/>
      <c r="F115" s="301"/>
      <c r="G115" s="301"/>
      <c r="H115" s="301"/>
      <c r="I115" s="301"/>
      <c r="J115" s="301"/>
      <c r="K115" s="301"/>
      <c r="L115" s="301"/>
    </row>
    <row r="116" spans="1:12" x14ac:dyDescent="0.2">
      <c r="A116" s="301"/>
      <c r="B116" s="301"/>
      <c r="C116" s="301"/>
      <c r="D116" s="301"/>
      <c r="E116" s="301"/>
      <c r="F116" s="301"/>
      <c r="G116" s="301"/>
      <c r="H116" s="301"/>
      <c r="I116" s="301"/>
      <c r="J116" s="301"/>
      <c r="K116" s="301"/>
      <c r="L116" s="301"/>
    </row>
    <row r="117" spans="1:12" x14ac:dyDescent="0.2">
      <c r="A117" s="301"/>
      <c r="B117" s="301"/>
      <c r="C117" s="301"/>
      <c r="D117" s="301"/>
      <c r="E117" s="301"/>
      <c r="F117" s="301"/>
      <c r="G117" s="301"/>
      <c r="H117" s="301"/>
      <c r="I117" s="301"/>
      <c r="J117" s="301"/>
      <c r="K117" s="301"/>
      <c r="L117" s="301"/>
    </row>
    <row r="118" spans="1:12" x14ac:dyDescent="0.2">
      <c r="A118" s="301"/>
      <c r="B118" s="301"/>
      <c r="C118" s="301"/>
      <c r="D118" s="301"/>
      <c r="E118" s="301"/>
      <c r="F118" s="301"/>
      <c r="G118" s="301"/>
      <c r="H118" s="301"/>
      <c r="I118" s="301"/>
      <c r="J118" s="301"/>
      <c r="K118" s="301"/>
      <c r="L118" s="301"/>
    </row>
    <row r="119" spans="1:12" x14ac:dyDescent="0.2">
      <c r="A119" s="301"/>
      <c r="B119" s="301"/>
      <c r="C119" s="301"/>
      <c r="D119" s="301"/>
      <c r="E119" s="301"/>
      <c r="F119" s="301"/>
      <c r="G119" s="301"/>
      <c r="H119" s="301"/>
      <c r="I119" s="301"/>
      <c r="J119" s="301"/>
      <c r="K119" s="301"/>
      <c r="L119" s="301"/>
    </row>
    <row r="120" spans="1:12" x14ac:dyDescent="0.2">
      <c r="A120" s="301"/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  <c r="L120" s="301"/>
    </row>
    <row r="121" spans="1:12" x14ac:dyDescent="0.2">
      <c r="A121" s="301"/>
      <c r="B121" s="301"/>
      <c r="C121" s="301"/>
      <c r="D121" s="301"/>
      <c r="E121" s="301"/>
      <c r="F121" s="301"/>
      <c r="G121" s="301"/>
      <c r="H121" s="301"/>
      <c r="I121" s="301"/>
      <c r="J121" s="301"/>
      <c r="K121" s="301"/>
      <c r="L121" s="301"/>
    </row>
    <row r="122" spans="1:12" x14ac:dyDescent="0.2">
      <c r="A122" s="301"/>
      <c r="B122" s="301"/>
      <c r="C122" s="301"/>
      <c r="D122" s="301"/>
      <c r="E122" s="301"/>
      <c r="F122" s="301"/>
      <c r="G122" s="301"/>
      <c r="H122" s="301"/>
      <c r="I122" s="301"/>
      <c r="J122" s="301"/>
      <c r="K122" s="301"/>
      <c r="L122" s="301"/>
    </row>
    <row r="123" spans="1:12" x14ac:dyDescent="0.2">
      <c r="A123" s="301"/>
      <c r="B123" s="301"/>
      <c r="C123" s="301"/>
      <c r="D123" s="301"/>
      <c r="E123" s="301"/>
      <c r="F123" s="301"/>
      <c r="G123" s="301"/>
      <c r="H123" s="301"/>
      <c r="I123" s="301"/>
      <c r="J123" s="301"/>
      <c r="K123" s="301"/>
      <c r="L123" s="301"/>
    </row>
    <row r="124" spans="1:12" x14ac:dyDescent="0.2">
      <c r="A124" s="301"/>
      <c r="B124" s="301"/>
      <c r="C124" s="301"/>
      <c r="D124" s="301"/>
      <c r="E124" s="301"/>
      <c r="F124" s="301"/>
      <c r="G124" s="301"/>
      <c r="H124" s="301"/>
      <c r="I124" s="301"/>
      <c r="J124" s="301"/>
      <c r="K124" s="301"/>
      <c r="L124" s="301"/>
    </row>
    <row r="125" spans="1:12" x14ac:dyDescent="0.2">
      <c r="A125" s="301"/>
      <c r="B125" s="301"/>
      <c r="C125" s="301"/>
      <c r="D125" s="301"/>
      <c r="E125" s="301"/>
      <c r="F125" s="301"/>
      <c r="G125" s="301"/>
      <c r="H125" s="301"/>
      <c r="I125" s="301"/>
      <c r="J125" s="301"/>
      <c r="K125" s="301"/>
      <c r="L125" s="301"/>
    </row>
    <row r="126" spans="1:12" x14ac:dyDescent="0.2">
      <c r="A126" s="301"/>
      <c r="B126" s="301"/>
      <c r="C126" s="301"/>
      <c r="D126" s="301"/>
      <c r="E126" s="301"/>
      <c r="F126" s="301"/>
      <c r="G126" s="301"/>
      <c r="H126" s="301"/>
      <c r="I126" s="301"/>
      <c r="J126" s="301"/>
      <c r="K126" s="301"/>
      <c r="L126" s="301"/>
    </row>
    <row r="127" spans="1:12" x14ac:dyDescent="0.2">
      <c r="A127" s="301"/>
      <c r="B127" s="301"/>
      <c r="C127" s="301"/>
      <c r="D127" s="301"/>
      <c r="E127" s="301"/>
      <c r="F127" s="301"/>
      <c r="G127" s="301"/>
      <c r="H127" s="301"/>
      <c r="I127" s="301"/>
      <c r="J127" s="301"/>
      <c r="K127" s="301"/>
      <c r="L127" s="301"/>
    </row>
    <row r="128" spans="1:12" x14ac:dyDescent="0.2">
      <c r="A128" s="301"/>
      <c r="B128" s="301"/>
      <c r="C128" s="301"/>
      <c r="D128" s="301"/>
      <c r="E128" s="301"/>
      <c r="F128" s="301"/>
      <c r="G128" s="301"/>
      <c r="H128" s="301"/>
      <c r="I128" s="301"/>
      <c r="J128" s="301"/>
      <c r="K128" s="301"/>
      <c r="L128" s="301"/>
    </row>
    <row r="129" spans="1:12" x14ac:dyDescent="0.2">
      <c r="A129" s="301"/>
      <c r="B129" s="301"/>
      <c r="C129" s="301"/>
      <c r="D129" s="301"/>
      <c r="E129" s="301"/>
      <c r="F129" s="301"/>
      <c r="G129" s="301"/>
      <c r="H129" s="301"/>
      <c r="I129" s="301"/>
      <c r="J129" s="301"/>
      <c r="K129" s="301"/>
      <c r="L129" s="301"/>
    </row>
    <row r="130" spans="1:12" x14ac:dyDescent="0.2">
      <c r="A130" s="301"/>
      <c r="B130" s="301"/>
      <c r="C130" s="301"/>
      <c r="D130" s="301"/>
      <c r="E130" s="301"/>
      <c r="F130" s="301"/>
      <c r="G130" s="301"/>
      <c r="H130" s="301"/>
      <c r="I130" s="301"/>
      <c r="J130" s="301"/>
      <c r="K130" s="301"/>
      <c r="L130" s="301"/>
    </row>
    <row r="131" spans="1:12" x14ac:dyDescent="0.2">
      <c r="A131" s="301"/>
      <c r="B131" s="301"/>
      <c r="C131" s="301"/>
      <c r="D131" s="301"/>
      <c r="E131" s="301"/>
      <c r="F131" s="301"/>
      <c r="G131" s="301"/>
      <c r="H131" s="301"/>
      <c r="I131" s="301"/>
      <c r="J131" s="301"/>
      <c r="K131" s="301"/>
      <c r="L131" s="301"/>
    </row>
    <row r="132" spans="1:12" x14ac:dyDescent="0.2">
      <c r="A132" s="301"/>
      <c r="B132" s="301"/>
      <c r="C132" s="301"/>
      <c r="D132" s="301"/>
      <c r="E132" s="301"/>
      <c r="F132" s="301"/>
      <c r="G132" s="301"/>
      <c r="H132" s="301"/>
      <c r="I132" s="301"/>
      <c r="J132" s="301"/>
      <c r="K132" s="301"/>
      <c r="L132" s="301"/>
    </row>
    <row r="133" spans="1:12" x14ac:dyDescent="0.2">
      <c r="A133" s="301"/>
      <c r="B133" s="301"/>
      <c r="C133" s="301"/>
      <c r="D133" s="301"/>
      <c r="E133" s="301"/>
      <c r="F133" s="301"/>
      <c r="G133" s="301"/>
      <c r="H133" s="301"/>
      <c r="I133" s="301"/>
      <c r="J133" s="301"/>
      <c r="K133" s="301"/>
      <c r="L133" s="301"/>
    </row>
    <row r="134" spans="1:12" x14ac:dyDescent="0.2">
      <c r="A134" s="301"/>
      <c r="B134" s="301"/>
      <c r="C134" s="301"/>
      <c r="D134" s="301"/>
      <c r="E134" s="301"/>
      <c r="F134" s="301"/>
      <c r="G134" s="301"/>
      <c r="H134" s="301"/>
      <c r="I134" s="301"/>
      <c r="J134" s="301"/>
      <c r="K134" s="301"/>
      <c r="L134" s="301"/>
    </row>
    <row r="135" spans="1:12" x14ac:dyDescent="0.2">
      <c r="A135" s="301"/>
      <c r="B135" s="301"/>
      <c r="C135" s="301"/>
      <c r="D135" s="301"/>
      <c r="E135" s="301"/>
      <c r="F135" s="301"/>
      <c r="G135" s="301"/>
      <c r="H135" s="301"/>
      <c r="I135" s="301"/>
      <c r="J135" s="301"/>
      <c r="K135" s="301"/>
      <c r="L135" s="301"/>
    </row>
    <row r="136" spans="1:12" x14ac:dyDescent="0.2">
      <c r="A136" s="301"/>
      <c r="B136" s="301"/>
      <c r="C136" s="301"/>
      <c r="D136" s="301"/>
      <c r="E136" s="301"/>
      <c r="F136" s="301"/>
      <c r="G136" s="301"/>
      <c r="H136" s="301"/>
      <c r="I136" s="301"/>
      <c r="J136" s="301"/>
      <c r="K136" s="301"/>
      <c r="L136" s="301"/>
    </row>
    <row r="137" spans="1:12" x14ac:dyDescent="0.2">
      <c r="A137" s="301"/>
      <c r="B137" s="301"/>
      <c r="C137" s="301"/>
      <c r="D137" s="301"/>
      <c r="E137" s="301"/>
      <c r="F137" s="301"/>
      <c r="G137" s="301"/>
      <c r="H137" s="301"/>
      <c r="I137" s="301"/>
      <c r="J137" s="301"/>
      <c r="K137" s="301"/>
      <c r="L137" s="301"/>
    </row>
    <row r="138" spans="1:12" x14ac:dyDescent="0.2">
      <c r="A138" s="301"/>
      <c r="B138" s="301"/>
      <c r="C138" s="301"/>
      <c r="D138" s="301"/>
      <c r="E138" s="301"/>
      <c r="F138" s="301"/>
      <c r="G138" s="301"/>
      <c r="H138" s="301"/>
      <c r="I138" s="301"/>
      <c r="J138" s="301"/>
      <c r="K138" s="301"/>
      <c r="L138" s="301"/>
    </row>
    <row r="139" spans="1:12" x14ac:dyDescent="0.2">
      <c r="A139" s="301"/>
      <c r="B139" s="301"/>
      <c r="C139" s="301"/>
      <c r="D139" s="301"/>
      <c r="E139" s="301"/>
      <c r="F139" s="301"/>
      <c r="G139" s="301"/>
      <c r="H139" s="301"/>
      <c r="I139" s="301"/>
      <c r="J139" s="301"/>
      <c r="K139" s="301"/>
      <c r="L139" s="301"/>
    </row>
    <row r="140" spans="1:12" x14ac:dyDescent="0.2">
      <c r="A140" s="301"/>
      <c r="B140" s="301"/>
      <c r="C140" s="301"/>
      <c r="D140" s="301"/>
      <c r="E140" s="301"/>
      <c r="F140" s="301"/>
      <c r="G140" s="301"/>
      <c r="H140" s="301"/>
      <c r="I140" s="301"/>
      <c r="J140" s="301"/>
      <c r="K140" s="301"/>
      <c r="L140" s="301"/>
    </row>
    <row r="141" spans="1:12" x14ac:dyDescent="0.2">
      <c r="A141" s="301"/>
      <c r="B141" s="301"/>
      <c r="C141" s="301"/>
      <c r="D141" s="301"/>
      <c r="E141" s="301"/>
      <c r="F141" s="301"/>
      <c r="G141" s="301"/>
      <c r="H141" s="301"/>
      <c r="I141" s="301"/>
      <c r="J141" s="301"/>
      <c r="K141" s="301"/>
      <c r="L141" s="301"/>
    </row>
    <row r="142" spans="1:12" x14ac:dyDescent="0.2">
      <c r="A142" s="301"/>
      <c r="B142" s="301"/>
      <c r="C142" s="301"/>
      <c r="D142" s="301"/>
      <c r="E142" s="301"/>
      <c r="F142" s="301"/>
      <c r="G142" s="301"/>
      <c r="H142" s="301"/>
      <c r="I142" s="301"/>
      <c r="J142" s="301"/>
      <c r="K142" s="301"/>
      <c r="L142" s="301"/>
    </row>
    <row r="143" spans="1:12" x14ac:dyDescent="0.2">
      <c r="A143" s="301"/>
      <c r="B143" s="301"/>
      <c r="C143" s="301"/>
      <c r="D143" s="301"/>
      <c r="E143" s="301"/>
      <c r="F143" s="301"/>
      <c r="G143" s="301"/>
      <c r="H143" s="301"/>
      <c r="I143" s="301"/>
      <c r="J143" s="301"/>
      <c r="K143" s="301"/>
      <c r="L143" s="301"/>
    </row>
    <row r="144" spans="1:12" x14ac:dyDescent="0.2">
      <c r="A144" s="301"/>
      <c r="B144" s="301"/>
      <c r="C144" s="301"/>
      <c r="D144" s="301"/>
      <c r="E144" s="301"/>
      <c r="F144" s="301"/>
      <c r="G144" s="301"/>
      <c r="H144" s="301"/>
      <c r="I144" s="301"/>
      <c r="J144" s="301"/>
      <c r="K144" s="301"/>
      <c r="L144" s="301"/>
    </row>
    <row r="145" spans="1:12" x14ac:dyDescent="0.2">
      <c r="A145" s="301"/>
      <c r="B145" s="301"/>
      <c r="C145" s="301"/>
      <c r="D145" s="301"/>
      <c r="E145" s="301"/>
      <c r="F145" s="301"/>
      <c r="G145" s="301"/>
      <c r="H145" s="301"/>
      <c r="I145" s="301"/>
      <c r="J145" s="301"/>
      <c r="K145" s="301"/>
      <c r="L145" s="301"/>
    </row>
    <row r="146" spans="1:12" x14ac:dyDescent="0.2">
      <c r="A146" s="301"/>
      <c r="B146" s="301"/>
      <c r="C146" s="301"/>
      <c r="D146" s="301"/>
      <c r="E146" s="301"/>
      <c r="F146" s="301"/>
      <c r="G146" s="301"/>
      <c r="H146" s="301"/>
      <c r="I146" s="301"/>
      <c r="J146" s="301"/>
      <c r="K146" s="301"/>
      <c r="L146" s="301"/>
    </row>
    <row r="147" spans="1:12" x14ac:dyDescent="0.2">
      <c r="A147" s="301"/>
      <c r="B147" s="301"/>
      <c r="C147" s="301"/>
      <c r="D147" s="301"/>
      <c r="E147" s="301"/>
      <c r="F147" s="301"/>
      <c r="G147" s="301"/>
      <c r="H147" s="301"/>
      <c r="I147" s="301"/>
      <c r="J147" s="301"/>
      <c r="K147" s="301"/>
      <c r="L147" s="301"/>
    </row>
    <row r="148" spans="1:12" x14ac:dyDescent="0.2">
      <c r="A148" s="301"/>
      <c r="B148" s="301"/>
      <c r="C148" s="301"/>
      <c r="D148" s="301"/>
      <c r="E148" s="301"/>
      <c r="F148" s="301"/>
      <c r="G148" s="301"/>
      <c r="H148" s="301"/>
      <c r="I148" s="301"/>
      <c r="J148" s="301"/>
      <c r="K148" s="301"/>
      <c r="L148" s="301"/>
    </row>
    <row r="149" spans="1:12" x14ac:dyDescent="0.2">
      <c r="A149" s="301"/>
      <c r="B149" s="301"/>
      <c r="C149" s="301"/>
      <c r="D149" s="301"/>
      <c r="E149" s="301"/>
      <c r="F149" s="301"/>
      <c r="G149" s="301"/>
      <c r="H149" s="301"/>
      <c r="I149" s="301"/>
      <c r="J149" s="301"/>
      <c r="K149" s="301"/>
      <c r="L149" s="301"/>
    </row>
    <row r="150" spans="1:12" x14ac:dyDescent="0.2">
      <c r="A150" s="301"/>
      <c r="B150" s="301"/>
      <c r="C150" s="301"/>
      <c r="D150" s="301"/>
      <c r="E150" s="301"/>
      <c r="F150" s="301"/>
      <c r="G150" s="301"/>
      <c r="H150" s="301"/>
      <c r="I150" s="301"/>
      <c r="J150" s="301"/>
      <c r="K150" s="301"/>
      <c r="L150" s="301"/>
    </row>
    <row r="151" spans="1:12" x14ac:dyDescent="0.2">
      <c r="A151" s="301"/>
      <c r="B151" s="301"/>
      <c r="C151" s="301"/>
      <c r="D151" s="301"/>
      <c r="E151" s="301"/>
      <c r="F151" s="301"/>
      <c r="G151" s="301"/>
      <c r="H151" s="301"/>
      <c r="I151" s="301"/>
      <c r="J151" s="301"/>
      <c r="K151" s="301"/>
      <c r="L151" s="301"/>
    </row>
    <row r="152" spans="1:12" x14ac:dyDescent="0.2">
      <c r="A152" s="301"/>
      <c r="B152" s="301"/>
      <c r="C152" s="301"/>
      <c r="D152" s="301"/>
      <c r="E152" s="301"/>
      <c r="F152" s="301"/>
      <c r="G152" s="301"/>
      <c r="H152" s="301"/>
      <c r="I152" s="301"/>
      <c r="J152" s="301"/>
      <c r="K152" s="301"/>
      <c r="L152" s="301"/>
    </row>
    <row r="153" spans="1:12" x14ac:dyDescent="0.2">
      <c r="A153" s="301"/>
      <c r="B153" s="301"/>
      <c r="C153" s="301"/>
      <c r="D153" s="301"/>
      <c r="E153" s="301"/>
      <c r="F153" s="301"/>
      <c r="G153" s="301"/>
      <c r="H153" s="301"/>
      <c r="I153" s="301"/>
      <c r="J153" s="301"/>
      <c r="K153" s="301"/>
      <c r="L153" s="301"/>
    </row>
    <row r="154" spans="1:12" x14ac:dyDescent="0.2">
      <c r="A154" s="301"/>
      <c r="B154" s="301"/>
      <c r="C154" s="301"/>
      <c r="D154" s="301"/>
      <c r="E154" s="301"/>
      <c r="F154" s="301"/>
      <c r="G154" s="301"/>
      <c r="H154" s="301"/>
      <c r="I154" s="301"/>
      <c r="J154" s="301"/>
      <c r="K154" s="301"/>
      <c r="L154" s="301"/>
    </row>
    <row r="155" spans="1:12" x14ac:dyDescent="0.2">
      <c r="A155" s="301"/>
      <c r="B155" s="301"/>
      <c r="C155" s="301"/>
      <c r="D155" s="301"/>
      <c r="E155" s="301"/>
      <c r="F155" s="301"/>
      <c r="G155" s="301"/>
      <c r="H155" s="301"/>
      <c r="I155" s="301"/>
      <c r="J155" s="301"/>
      <c r="K155" s="301"/>
      <c r="L155" s="301"/>
    </row>
    <row r="156" spans="1:12" x14ac:dyDescent="0.2">
      <c r="A156" s="301"/>
      <c r="B156" s="301"/>
      <c r="C156" s="301"/>
      <c r="D156" s="301"/>
      <c r="E156" s="301"/>
      <c r="F156" s="301"/>
      <c r="G156" s="301"/>
      <c r="H156" s="301"/>
      <c r="I156" s="301"/>
      <c r="J156" s="301"/>
      <c r="K156" s="301"/>
      <c r="L156" s="301"/>
    </row>
    <row r="157" spans="1:12" x14ac:dyDescent="0.2">
      <c r="A157" s="301"/>
      <c r="B157" s="301"/>
      <c r="C157" s="301"/>
      <c r="D157" s="301"/>
      <c r="E157" s="301"/>
      <c r="F157" s="301"/>
      <c r="G157" s="301"/>
      <c r="H157" s="301"/>
      <c r="I157" s="301"/>
      <c r="J157" s="301"/>
      <c r="K157" s="301"/>
      <c r="L157" s="301"/>
    </row>
    <row r="158" spans="1:12" x14ac:dyDescent="0.2">
      <c r="A158" s="301"/>
      <c r="B158" s="301"/>
      <c r="C158" s="301"/>
      <c r="D158" s="301"/>
      <c r="E158" s="301"/>
      <c r="F158" s="301"/>
      <c r="G158" s="301"/>
      <c r="H158" s="301"/>
      <c r="I158" s="301"/>
      <c r="J158" s="301"/>
      <c r="K158" s="301"/>
      <c r="L158" s="301"/>
    </row>
    <row r="159" spans="1:12" x14ac:dyDescent="0.2">
      <c r="A159" s="301"/>
      <c r="B159" s="301"/>
      <c r="C159" s="301"/>
      <c r="D159" s="301"/>
      <c r="E159" s="301"/>
      <c r="F159" s="301"/>
      <c r="G159" s="301"/>
      <c r="H159" s="301"/>
      <c r="I159" s="301"/>
      <c r="J159" s="301"/>
      <c r="K159" s="301"/>
      <c r="L159" s="301"/>
    </row>
    <row r="160" spans="1:12" x14ac:dyDescent="0.2">
      <c r="A160" s="301"/>
      <c r="B160" s="301"/>
      <c r="C160" s="301"/>
      <c r="D160" s="301"/>
      <c r="E160" s="301"/>
      <c r="F160" s="301"/>
      <c r="G160" s="301"/>
      <c r="H160" s="301"/>
      <c r="I160" s="301"/>
      <c r="J160" s="301"/>
      <c r="K160" s="301"/>
      <c r="L160" s="301"/>
    </row>
    <row r="161" spans="1:12" x14ac:dyDescent="0.2">
      <c r="A161" s="301"/>
      <c r="B161" s="301"/>
      <c r="C161" s="301"/>
      <c r="D161" s="301"/>
      <c r="E161" s="301"/>
      <c r="F161" s="301"/>
      <c r="G161" s="301"/>
      <c r="H161" s="301"/>
      <c r="I161" s="301"/>
      <c r="J161" s="301"/>
      <c r="K161" s="301"/>
      <c r="L161" s="301"/>
    </row>
    <row r="162" spans="1:12" x14ac:dyDescent="0.2">
      <c r="A162" s="301"/>
      <c r="B162" s="301"/>
      <c r="C162" s="301"/>
      <c r="D162" s="301"/>
      <c r="E162" s="301"/>
      <c r="F162" s="301"/>
      <c r="G162" s="301"/>
      <c r="H162" s="301"/>
      <c r="I162" s="301"/>
      <c r="J162" s="301"/>
      <c r="K162" s="301"/>
      <c r="L162" s="301"/>
    </row>
    <row r="163" spans="1:12" x14ac:dyDescent="0.2">
      <c r="A163" s="301"/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</row>
    <row r="164" spans="1:12" x14ac:dyDescent="0.2">
      <c r="A164" s="301"/>
      <c r="B164" s="301"/>
      <c r="C164" s="301"/>
      <c r="D164" s="301"/>
      <c r="E164" s="301"/>
      <c r="F164" s="301"/>
      <c r="G164" s="301"/>
      <c r="H164" s="301"/>
      <c r="I164" s="301"/>
      <c r="J164" s="301"/>
      <c r="K164" s="301"/>
      <c r="L164" s="301"/>
    </row>
    <row r="165" spans="1:12" x14ac:dyDescent="0.2">
      <c r="A165" s="301"/>
      <c r="B165" s="301"/>
      <c r="C165" s="301"/>
      <c r="D165" s="301"/>
      <c r="E165" s="301"/>
      <c r="F165" s="301"/>
      <c r="G165" s="301"/>
      <c r="H165" s="301"/>
      <c r="I165" s="301"/>
      <c r="J165" s="301"/>
      <c r="K165" s="301"/>
      <c r="L165" s="301"/>
    </row>
    <row r="166" spans="1:12" x14ac:dyDescent="0.2">
      <c r="A166" s="301"/>
      <c r="B166" s="301"/>
      <c r="C166" s="301"/>
      <c r="D166" s="301"/>
      <c r="E166" s="301"/>
      <c r="F166" s="301"/>
      <c r="G166" s="301"/>
      <c r="H166" s="301"/>
      <c r="I166" s="301"/>
      <c r="J166" s="301"/>
      <c r="K166" s="301"/>
      <c r="L166" s="301"/>
    </row>
    <row r="167" spans="1:12" x14ac:dyDescent="0.2">
      <c r="A167" s="301"/>
      <c r="B167" s="301"/>
      <c r="C167" s="301"/>
      <c r="D167" s="301"/>
      <c r="E167" s="301"/>
      <c r="F167" s="301"/>
      <c r="G167" s="301"/>
      <c r="H167" s="301"/>
      <c r="I167" s="301"/>
      <c r="J167" s="301"/>
      <c r="K167" s="301"/>
      <c r="L167" s="301"/>
    </row>
    <row r="168" spans="1:12" x14ac:dyDescent="0.2">
      <c r="A168" s="301"/>
      <c r="B168" s="301"/>
      <c r="C168" s="301"/>
      <c r="D168" s="301"/>
      <c r="E168" s="301"/>
      <c r="F168" s="301"/>
      <c r="G168" s="301"/>
      <c r="H168" s="301"/>
      <c r="I168" s="301"/>
      <c r="J168" s="301"/>
      <c r="K168" s="301"/>
      <c r="L168" s="301"/>
    </row>
    <row r="169" spans="1:12" x14ac:dyDescent="0.2">
      <c r="A169" s="301"/>
      <c r="B169" s="301"/>
      <c r="C169" s="301"/>
      <c r="D169" s="301"/>
      <c r="E169" s="301"/>
      <c r="F169" s="301"/>
      <c r="G169" s="301"/>
      <c r="H169" s="301"/>
      <c r="I169" s="301"/>
      <c r="J169" s="301"/>
      <c r="K169" s="301"/>
      <c r="L169" s="301"/>
    </row>
    <row r="170" spans="1:12" x14ac:dyDescent="0.2">
      <c r="A170" s="301"/>
      <c r="B170" s="301"/>
      <c r="C170" s="301"/>
      <c r="D170" s="301"/>
      <c r="E170" s="301"/>
      <c r="F170" s="301"/>
      <c r="G170" s="301"/>
      <c r="H170" s="301"/>
      <c r="I170" s="301"/>
      <c r="J170" s="301"/>
      <c r="K170" s="301"/>
      <c r="L170" s="301"/>
    </row>
    <row r="171" spans="1:12" x14ac:dyDescent="0.2">
      <c r="A171" s="301"/>
      <c r="B171" s="301"/>
      <c r="C171" s="301"/>
      <c r="D171" s="301"/>
      <c r="E171" s="301"/>
      <c r="F171" s="301"/>
      <c r="G171" s="301"/>
      <c r="H171" s="301"/>
      <c r="I171" s="301"/>
      <c r="J171" s="301"/>
      <c r="K171" s="301"/>
      <c r="L171" s="301"/>
    </row>
    <row r="172" spans="1:12" x14ac:dyDescent="0.2">
      <c r="A172" s="301"/>
      <c r="B172" s="301"/>
      <c r="C172" s="301"/>
      <c r="D172" s="301"/>
      <c r="E172" s="301"/>
      <c r="F172" s="301"/>
      <c r="G172" s="301"/>
      <c r="H172" s="301"/>
      <c r="I172" s="301"/>
      <c r="J172" s="301"/>
      <c r="K172" s="301"/>
      <c r="L172" s="301"/>
    </row>
    <row r="173" spans="1:12" x14ac:dyDescent="0.2">
      <c r="A173" s="301"/>
      <c r="B173" s="301"/>
      <c r="C173" s="301"/>
      <c r="D173" s="301"/>
      <c r="E173" s="301"/>
      <c r="F173" s="301"/>
      <c r="G173" s="301"/>
      <c r="H173" s="301"/>
      <c r="I173" s="301"/>
      <c r="J173" s="301"/>
      <c r="K173" s="301"/>
      <c r="L173" s="301"/>
    </row>
    <row r="174" spans="1:12" x14ac:dyDescent="0.2">
      <c r="A174" s="301"/>
      <c r="B174" s="301"/>
      <c r="C174" s="301"/>
      <c r="D174" s="301"/>
      <c r="E174" s="301"/>
      <c r="F174" s="301"/>
      <c r="G174" s="301"/>
      <c r="H174" s="301"/>
      <c r="I174" s="301"/>
      <c r="J174" s="301"/>
      <c r="K174" s="301"/>
      <c r="L174" s="301"/>
    </row>
    <row r="175" spans="1:12" x14ac:dyDescent="0.2">
      <c r="A175" s="301"/>
      <c r="B175" s="301"/>
      <c r="C175" s="301"/>
      <c r="D175" s="301"/>
      <c r="E175" s="301"/>
      <c r="F175" s="301"/>
      <c r="G175" s="301"/>
      <c r="H175" s="301"/>
      <c r="I175" s="301"/>
      <c r="J175" s="301"/>
      <c r="K175" s="301"/>
      <c r="L175" s="301"/>
    </row>
    <row r="176" spans="1:12" x14ac:dyDescent="0.2">
      <c r="A176" s="301"/>
      <c r="B176" s="301"/>
      <c r="C176" s="301"/>
      <c r="D176" s="301"/>
      <c r="E176" s="301"/>
      <c r="F176" s="301"/>
      <c r="G176" s="301"/>
      <c r="H176" s="301"/>
      <c r="I176" s="301"/>
      <c r="J176" s="301"/>
      <c r="K176" s="301"/>
      <c r="L176" s="301"/>
    </row>
    <row r="177" spans="1:12" x14ac:dyDescent="0.2">
      <c r="A177" s="301"/>
      <c r="B177" s="301"/>
      <c r="C177" s="301"/>
      <c r="D177" s="301"/>
      <c r="E177" s="301"/>
      <c r="F177" s="301"/>
      <c r="G177" s="301"/>
      <c r="H177" s="301"/>
      <c r="I177" s="301"/>
      <c r="J177" s="301"/>
      <c r="K177" s="301"/>
      <c r="L177" s="301"/>
    </row>
    <row r="178" spans="1:12" x14ac:dyDescent="0.2">
      <c r="A178" s="301"/>
      <c r="B178" s="301"/>
      <c r="C178" s="301"/>
      <c r="D178" s="301"/>
      <c r="E178" s="301"/>
      <c r="F178" s="301"/>
      <c r="G178" s="301"/>
      <c r="H178" s="301"/>
      <c r="I178" s="301"/>
      <c r="J178" s="301"/>
      <c r="K178" s="301"/>
      <c r="L178" s="301"/>
    </row>
    <row r="179" spans="1:12" x14ac:dyDescent="0.2">
      <c r="A179" s="301"/>
      <c r="B179" s="301"/>
      <c r="C179" s="301"/>
      <c r="D179" s="301"/>
      <c r="E179" s="301"/>
      <c r="F179" s="301"/>
      <c r="G179" s="301"/>
      <c r="H179" s="301"/>
      <c r="I179" s="301"/>
      <c r="J179" s="301"/>
      <c r="K179" s="301"/>
      <c r="L179" s="301"/>
    </row>
    <row r="180" spans="1:12" x14ac:dyDescent="0.2">
      <c r="A180" s="301"/>
      <c r="B180" s="301"/>
      <c r="C180" s="301"/>
      <c r="D180" s="301"/>
      <c r="E180" s="301"/>
      <c r="F180" s="301"/>
      <c r="G180" s="301"/>
      <c r="H180" s="301"/>
      <c r="I180" s="301"/>
      <c r="J180" s="301"/>
      <c r="K180" s="301"/>
      <c r="L180" s="301"/>
    </row>
    <row r="181" spans="1:12" x14ac:dyDescent="0.2">
      <c r="A181" s="301"/>
      <c r="B181" s="301"/>
      <c r="C181" s="301"/>
      <c r="D181" s="301"/>
      <c r="E181" s="301"/>
      <c r="F181" s="301"/>
      <c r="G181" s="301"/>
      <c r="H181" s="301"/>
      <c r="I181" s="301"/>
      <c r="J181" s="301"/>
      <c r="K181" s="301"/>
      <c r="L181" s="301"/>
    </row>
    <row r="182" spans="1:12" x14ac:dyDescent="0.2">
      <c r="A182" s="301"/>
      <c r="B182" s="301"/>
      <c r="C182" s="301"/>
      <c r="D182" s="301"/>
      <c r="E182" s="301"/>
      <c r="F182" s="301"/>
      <c r="G182" s="301"/>
      <c r="H182" s="301"/>
      <c r="I182" s="301"/>
      <c r="J182" s="301"/>
      <c r="K182" s="301"/>
      <c r="L182" s="301"/>
    </row>
    <row r="183" spans="1:12" x14ac:dyDescent="0.2">
      <c r="A183" s="301"/>
      <c r="B183" s="301"/>
      <c r="C183" s="301"/>
      <c r="D183" s="301"/>
      <c r="E183" s="301"/>
      <c r="F183" s="301"/>
      <c r="G183" s="301"/>
      <c r="H183" s="301"/>
      <c r="I183" s="301"/>
      <c r="J183" s="301"/>
      <c r="K183" s="301"/>
      <c r="L183" s="301"/>
    </row>
    <row r="184" spans="1:12" x14ac:dyDescent="0.2">
      <c r="A184" s="301"/>
      <c r="B184" s="301"/>
      <c r="C184" s="301"/>
      <c r="D184" s="301"/>
      <c r="E184" s="301"/>
      <c r="F184" s="301"/>
      <c r="G184" s="301"/>
      <c r="H184" s="301"/>
      <c r="I184" s="301"/>
      <c r="J184" s="301"/>
      <c r="K184" s="301"/>
      <c r="L184" s="301"/>
    </row>
    <row r="185" spans="1:12" x14ac:dyDescent="0.2">
      <c r="A185" s="301"/>
      <c r="B185" s="301"/>
      <c r="C185" s="301"/>
      <c r="D185" s="301"/>
      <c r="E185" s="301"/>
      <c r="F185" s="301"/>
      <c r="G185" s="301"/>
      <c r="H185" s="301"/>
      <c r="I185" s="301"/>
      <c r="J185" s="301"/>
      <c r="K185" s="301"/>
      <c r="L185" s="301"/>
    </row>
    <row r="186" spans="1:12" x14ac:dyDescent="0.2">
      <c r="A186" s="301"/>
      <c r="B186" s="301"/>
      <c r="C186" s="301"/>
      <c r="D186" s="301"/>
      <c r="E186" s="301"/>
      <c r="F186" s="301"/>
      <c r="G186" s="301"/>
      <c r="H186" s="301"/>
      <c r="I186" s="301"/>
      <c r="J186" s="301"/>
      <c r="K186" s="301"/>
      <c r="L186" s="301"/>
    </row>
    <row r="187" spans="1:12" x14ac:dyDescent="0.2">
      <c r="A187" s="301"/>
      <c r="B187" s="301"/>
      <c r="C187" s="301"/>
      <c r="D187" s="301"/>
      <c r="E187" s="301"/>
      <c r="F187" s="301"/>
      <c r="G187" s="301"/>
      <c r="H187" s="301"/>
      <c r="I187" s="301"/>
      <c r="J187" s="301"/>
      <c r="K187" s="301"/>
      <c r="L187" s="301"/>
    </row>
    <row r="188" spans="1:12" x14ac:dyDescent="0.2">
      <c r="A188" s="301"/>
      <c r="B188" s="301"/>
      <c r="C188" s="301"/>
      <c r="D188" s="301"/>
      <c r="E188" s="301"/>
      <c r="F188" s="301"/>
      <c r="G188" s="301"/>
      <c r="H188" s="301"/>
      <c r="I188" s="301"/>
      <c r="J188" s="301"/>
      <c r="K188" s="301"/>
      <c r="L188" s="301"/>
    </row>
    <row r="189" spans="1:12" x14ac:dyDescent="0.2">
      <c r="A189" s="301"/>
      <c r="B189" s="301"/>
      <c r="C189" s="301"/>
      <c r="D189" s="301"/>
      <c r="E189" s="301"/>
      <c r="F189" s="301"/>
      <c r="G189" s="301"/>
      <c r="H189" s="301"/>
      <c r="I189" s="301"/>
      <c r="J189" s="301"/>
      <c r="K189" s="301"/>
      <c r="L189" s="301"/>
    </row>
    <row r="190" spans="1:12" x14ac:dyDescent="0.2">
      <c r="A190" s="301"/>
      <c r="B190" s="301"/>
      <c r="C190" s="301"/>
      <c r="D190" s="301"/>
      <c r="E190" s="301"/>
      <c r="F190" s="301"/>
      <c r="G190" s="301"/>
      <c r="H190" s="301"/>
      <c r="I190" s="301"/>
      <c r="J190" s="301"/>
      <c r="K190" s="301"/>
      <c r="L190" s="301"/>
    </row>
    <row r="191" spans="1:12" x14ac:dyDescent="0.2">
      <c r="A191" s="301"/>
      <c r="B191" s="301"/>
      <c r="C191" s="301"/>
      <c r="D191" s="301"/>
      <c r="E191" s="301"/>
      <c r="F191" s="301"/>
      <c r="G191" s="301"/>
      <c r="H191" s="301"/>
      <c r="I191" s="301"/>
      <c r="J191" s="301"/>
      <c r="K191" s="301"/>
      <c r="L191" s="301"/>
    </row>
    <row r="192" spans="1:12" x14ac:dyDescent="0.2">
      <c r="A192" s="301"/>
      <c r="B192" s="301"/>
      <c r="C192" s="301"/>
      <c r="D192" s="301"/>
      <c r="E192" s="301"/>
      <c r="F192" s="301"/>
      <c r="G192" s="301"/>
      <c r="H192" s="301"/>
      <c r="I192" s="301"/>
      <c r="J192" s="301"/>
      <c r="K192" s="301"/>
      <c r="L192" s="301"/>
    </row>
    <row r="193" spans="1:12" x14ac:dyDescent="0.2">
      <c r="A193" s="301"/>
      <c r="B193" s="301"/>
      <c r="C193" s="301"/>
      <c r="D193" s="301"/>
      <c r="E193" s="301"/>
      <c r="F193" s="301"/>
      <c r="G193" s="301"/>
      <c r="H193" s="301"/>
      <c r="I193" s="301"/>
      <c r="J193" s="301"/>
      <c r="K193" s="301"/>
      <c r="L193" s="301"/>
    </row>
    <row r="194" spans="1:12" x14ac:dyDescent="0.2">
      <c r="A194" s="301"/>
      <c r="B194" s="301"/>
      <c r="C194" s="301"/>
      <c r="D194" s="301"/>
      <c r="E194" s="301"/>
      <c r="F194" s="301"/>
      <c r="G194" s="301"/>
      <c r="H194" s="301"/>
      <c r="I194" s="301"/>
      <c r="J194" s="301"/>
      <c r="K194" s="301"/>
      <c r="L194" s="301"/>
    </row>
    <row r="195" spans="1:12" x14ac:dyDescent="0.2">
      <c r="A195" s="301"/>
      <c r="B195" s="301"/>
      <c r="C195" s="301"/>
      <c r="D195" s="301"/>
      <c r="E195" s="301"/>
      <c r="F195" s="301"/>
      <c r="G195" s="301"/>
      <c r="H195" s="301"/>
      <c r="I195" s="301"/>
      <c r="J195" s="301"/>
      <c r="K195" s="301"/>
      <c r="L195" s="301"/>
    </row>
    <row r="196" spans="1:12" x14ac:dyDescent="0.2">
      <c r="A196" s="301"/>
      <c r="B196" s="301"/>
      <c r="C196" s="301"/>
      <c r="D196" s="301"/>
      <c r="E196" s="301"/>
      <c r="F196" s="301"/>
      <c r="G196" s="301"/>
      <c r="H196" s="301"/>
      <c r="I196" s="301"/>
      <c r="J196" s="301"/>
      <c r="K196" s="301"/>
      <c r="L196" s="301"/>
    </row>
    <row r="197" spans="1:12" x14ac:dyDescent="0.2">
      <c r="A197" s="301"/>
      <c r="B197" s="301"/>
      <c r="C197" s="301"/>
      <c r="D197" s="301"/>
      <c r="E197" s="301"/>
      <c r="F197" s="301"/>
      <c r="G197" s="301"/>
      <c r="H197" s="301"/>
      <c r="I197" s="301"/>
      <c r="J197" s="301"/>
      <c r="K197" s="301"/>
      <c r="L197" s="301"/>
    </row>
    <row r="198" spans="1:12" x14ac:dyDescent="0.2">
      <c r="A198" s="301"/>
      <c r="B198" s="301"/>
      <c r="C198" s="301"/>
      <c r="D198" s="301"/>
      <c r="E198" s="301"/>
      <c r="F198" s="301"/>
      <c r="G198" s="301"/>
      <c r="H198" s="301"/>
      <c r="I198" s="301"/>
      <c r="J198" s="301"/>
      <c r="K198" s="301"/>
      <c r="L198" s="301"/>
    </row>
    <row r="199" spans="1:12" x14ac:dyDescent="0.2">
      <c r="A199" s="301"/>
      <c r="B199" s="301"/>
      <c r="C199" s="301"/>
      <c r="D199" s="301"/>
      <c r="E199" s="301"/>
      <c r="F199" s="301"/>
      <c r="G199" s="301"/>
      <c r="H199" s="301"/>
      <c r="I199" s="301"/>
      <c r="J199" s="301"/>
      <c r="K199" s="301"/>
      <c r="L199" s="301"/>
    </row>
    <row r="200" spans="1:12" x14ac:dyDescent="0.2">
      <c r="A200" s="301"/>
      <c r="B200" s="301"/>
      <c r="C200" s="301"/>
      <c r="D200" s="301"/>
      <c r="E200" s="301"/>
      <c r="F200" s="301"/>
      <c r="G200" s="301"/>
      <c r="H200" s="301"/>
      <c r="I200" s="301"/>
      <c r="J200" s="301"/>
      <c r="K200" s="301"/>
      <c r="L200" s="301"/>
    </row>
    <row r="201" spans="1:12" x14ac:dyDescent="0.2">
      <c r="A201" s="301"/>
      <c r="B201" s="301"/>
      <c r="C201" s="301"/>
      <c r="D201" s="301"/>
      <c r="E201" s="301"/>
      <c r="F201" s="301"/>
      <c r="G201" s="301"/>
      <c r="H201" s="301"/>
      <c r="I201" s="301"/>
      <c r="J201" s="301"/>
      <c r="K201" s="301"/>
      <c r="L201" s="301"/>
    </row>
    <row r="202" spans="1:12" x14ac:dyDescent="0.2">
      <c r="A202" s="301"/>
      <c r="B202" s="301"/>
      <c r="C202" s="301"/>
      <c r="D202" s="301"/>
      <c r="E202" s="301"/>
      <c r="F202" s="301"/>
      <c r="G202" s="301"/>
      <c r="H202" s="301"/>
      <c r="I202" s="301"/>
      <c r="J202" s="301"/>
      <c r="K202" s="301"/>
      <c r="L202" s="301"/>
    </row>
    <row r="203" spans="1:12" x14ac:dyDescent="0.2">
      <c r="A203" s="301"/>
      <c r="B203" s="301"/>
      <c r="C203" s="301"/>
      <c r="D203" s="301"/>
      <c r="E203" s="301"/>
      <c r="F203" s="301"/>
      <c r="G203" s="301"/>
      <c r="H203" s="301"/>
      <c r="I203" s="301"/>
      <c r="J203" s="301"/>
      <c r="K203" s="301"/>
      <c r="L203" s="301"/>
    </row>
    <row r="204" spans="1:12" x14ac:dyDescent="0.2">
      <c r="A204" s="301"/>
      <c r="B204" s="301"/>
      <c r="C204" s="301"/>
      <c r="D204" s="301"/>
      <c r="E204" s="301"/>
      <c r="F204" s="301"/>
      <c r="G204" s="301"/>
      <c r="H204" s="301"/>
      <c r="I204" s="301"/>
      <c r="J204" s="301"/>
      <c r="K204" s="301"/>
      <c r="L204" s="301"/>
    </row>
    <row r="205" spans="1:12" x14ac:dyDescent="0.2">
      <c r="A205" s="301"/>
      <c r="B205" s="301"/>
      <c r="C205" s="301"/>
      <c r="D205" s="301"/>
      <c r="E205" s="301"/>
      <c r="F205" s="301"/>
      <c r="G205" s="301"/>
      <c r="H205" s="301"/>
      <c r="I205" s="301"/>
      <c r="J205" s="301"/>
      <c r="K205" s="301"/>
      <c r="L205" s="301"/>
    </row>
    <row r="206" spans="1:12" x14ac:dyDescent="0.2">
      <c r="A206" s="301"/>
      <c r="B206" s="301"/>
      <c r="C206" s="301"/>
      <c r="D206" s="301"/>
      <c r="E206" s="301"/>
      <c r="F206" s="301"/>
      <c r="G206" s="301"/>
      <c r="H206" s="301"/>
      <c r="I206" s="301"/>
      <c r="J206" s="301"/>
      <c r="K206" s="301"/>
      <c r="L206" s="301"/>
    </row>
    <row r="207" spans="1:12" x14ac:dyDescent="0.2">
      <c r="A207" s="301"/>
      <c r="B207" s="301"/>
      <c r="C207" s="301"/>
      <c r="D207" s="301"/>
      <c r="E207" s="301"/>
      <c r="F207" s="301"/>
      <c r="G207" s="301"/>
      <c r="H207" s="301"/>
      <c r="I207" s="301"/>
      <c r="J207" s="301"/>
      <c r="K207" s="301"/>
      <c r="L207" s="301"/>
    </row>
    <row r="208" spans="1:12" x14ac:dyDescent="0.2">
      <c r="A208" s="301"/>
      <c r="B208" s="301"/>
      <c r="C208" s="301"/>
      <c r="D208" s="301"/>
      <c r="E208" s="301"/>
      <c r="F208" s="301"/>
      <c r="G208" s="301"/>
      <c r="H208" s="301"/>
      <c r="I208" s="301"/>
      <c r="J208" s="301"/>
      <c r="K208" s="301"/>
      <c r="L208" s="301"/>
    </row>
    <row r="209" spans="1:12" x14ac:dyDescent="0.2">
      <c r="A209" s="301"/>
      <c r="B209" s="301"/>
      <c r="C209" s="301"/>
      <c r="D209" s="301"/>
      <c r="E209" s="301"/>
      <c r="F209" s="301"/>
      <c r="G209" s="301"/>
      <c r="H209" s="301"/>
      <c r="I209" s="301"/>
      <c r="J209" s="301"/>
      <c r="K209" s="301"/>
      <c r="L209" s="301"/>
    </row>
    <row r="210" spans="1:12" x14ac:dyDescent="0.2">
      <c r="A210" s="301"/>
      <c r="B210" s="301"/>
      <c r="C210" s="301"/>
      <c r="D210" s="301"/>
      <c r="E210" s="301"/>
      <c r="F210" s="301"/>
      <c r="G210" s="301"/>
      <c r="H210" s="301"/>
      <c r="I210" s="301"/>
      <c r="J210" s="301"/>
      <c r="K210" s="301"/>
      <c r="L210" s="301"/>
    </row>
    <row r="211" spans="1:12" x14ac:dyDescent="0.2">
      <c r="A211" s="301"/>
      <c r="B211" s="301"/>
      <c r="C211" s="301"/>
      <c r="D211" s="301"/>
      <c r="E211" s="301"/>
      <c r="F211" s="301"/>
      <c r="G211" s="301"/>
      <c r="H211" s="301"/>
      <c r="I211" s="301"/>
      <c r="J211" s="301"/>
      <c r="K211" s="301"/>
      <c r="L211" s="301"/>
    </row>
    <row r="212" spans="1:12" x14ac:dyDescent="0.2">
      <c r="A212" s="301"/>
      <c r="B212" s="301"/>
      <c r="C212" s="301"/>
      <c r="D212" s="301"/>
      <c r="E212" s="301"/>
      <c r="F212" s="301"/>
      <c r="G212" s="301"/>
      <c r="H212" s="301"/>
      <c r="I212" s="301"/>
      <c r="J212" s="301"/>
      <c r="K212" s="301"/>
      <c r="L212" s="301"/>
    </row>
    <row r="213" spans="1:12" x14ac:dyDescent="0.2">
      <c r="A213" s="301"/>
      <c r="B213" s="301"/>
      <c r="C213" s="301"/>
      <c r="D213" s="301"/>
      <c r="E213" s="301"/>
      <c r="F213" s="301"/>
      <c r="G213" s="301"/>
      <c r="H213" s="301"/>
      <c r="I213" s="301"/>
      <c r="J213" s="301"/>
      <c r="K213" s="301"/>
      <c r="L213" s="301"/>
    </row>
    <row r="214" spans="1:12" x14ac:dyDescent="0.2">
      <c r="A214" s="301"/>
      <c r="B214" s="301"/>
      <c r="C214" s="301"/>
      <c r="D214" s="301"/>
      <c r="E214" s="301"/>
      <c r="F214" s="301"/>
      <c r="G214" s="301"/>
      <c r="H214" s="301"/>
      <c r="I214" s="301"/>
      <c r="J214" s="301"/>
      <c r="K214" s="301"/>
      <c r="L214" s="301"/>
    </row>
    <row r="215" spans="1:12" x14ac:dyDescent="0.2">
      <c r="A215" s="301"/>
      <c r="B215" s="301"/>
      <c r="C215" s="301"/>
      <c r="D215" s="301"/>
      <c r="E215" s="301"/>
      <c r="F215" s="301"/>
      <c r="G215" s="301"/>
      <c r="H215" s="301"/>
      <c r="I215" s="301"/>
      <c r="J215" s="301"/>
      <c r="K215" s="301"/>
      <c r="L215" s="301"/>
    </row>
    <row r="216" spans="1:12" x14ac:dyDescent="0.2">
      <c r="A216" s="301"/>
      <c r="B216" s="301"/>
      <c r="C216" s="301"/>
      <c r="D216" s="301"/>
      <c r="E216" s="301"/>
      <c r="F216" s="301"/>
      <c r="G216" s="301"/>
      <c r="H216" s="301"/>
      <c r="I216" s="301"/>
      <c r="J216" s="301"/>
      <c r="K216" s="301"/>
      <c r="L216" s="301"/>
    </row>
    <row r="217" spans="1:12" x14ac:dyDescent="0.2">
      <c r="A217" s="301"/>
      <c r="B217" s="301"/>
      <c r="C217" s="301"/>
      <c r="D217" s="301"/>
      <c r="E217" s="301"/>
      <c r="F217" s="301"/>
      <c r="G217" s="301"/>
      <c r="H217" s="301"/>
      <c r="I217" s="301"/>
      <c r="J217" s="301"/>
      <c r="K217" s="301"/>
      <c r="L217" s="301"/>
    </row>
    <row r="218" spans="1:12" x14ac:dyDescent="0.2">
      <c r="A218" s="301"/>
      <c r="B218" s="301"/>
      <c r="C218" s="301"/>
      <c r="D218" s="301"/>
      <c r="E218" s="301"/>
      <c r="F218" s="301"/>
      <c r="G218" s="301"/>
      <c r="H218" s="301"/>
      <c r="I218" s="301"/>
      <c r="J218" s="301"/>
      <c r="K218" s="301"/>
      <c r="L218" s="301"/>
    </row>
    <row r="219" spans="1:12" x14ac:dyDescent="0.2">
      <c r="A219" s="301"/>
      <c r="B219" s="301"/>
      <c r="C219" s="301"/>
      <c r="D219" s="301"/>
      <c r="E219" s="301"/>
      <c r="F219" s="301"/>
      <c r="G219" s="301"/>
      <c r="H219" s="301"/>
      <c r="I219" s="301"/>
      <c r="J219" s="301"/>
      <c r="K219" s="301"/>
      <c r="L219" s="301"/>
    </row>
    <row r="220" spans="1:12" x14ac:dyDescent="0.2">
      <c r="A220" s="301"/>
      <c r="B220" s="301"/>
      <c r="C220" s="301"/>
      <c r="D220" s="301"/>
      <c r="E220" s="301"/>
      <c r="F220" s="301"/>
      <c r="G220" s="301"/>
      <c r="H220" s="301"/>
      <c r="I220" s="301"/>
      <c r="J220" s="301"/>
      <c r="K220" s="301"/>
      <c r="L220" s="301"/>
    </row>
    <row r="221" spans="1:12" x14ac:dyDescent="0.2">
      <c r="A221" s="301"/>
      <c r="B221" s="301"/>
      <c r="C221" s="301"/>
      <c r="D221" s="301"/>
      <c r="E221" s="301"/>
      <c r="F221" s="301"/>
      <c r="G221" s="301"/>
      <c r="H221" s="301"/>
      <c r="I221" s="301"/>
      <c r="J221" s="301"/>
      <c r="K221" s="301"/>
      <c r="L221" s="301"/>
    </row>
    <row r="222" spans="1:12" x14ac:dyDescent="0.2">
      <c r="A222" s="301"/>
      <c r="B222" s="301"/>
      <c r="C222" s="301"/>
      <c r="D222" s="301"/>
      <c r="E222" s="301"/>
      <c r="F222" s="301"/>
      <c r="G222" s="301"/>
      <c r="H222" s="301"/>
      <c r="I222" s="301"/>
      <c r="J222" s="301"/>
      <c r="K222" s="301"/>
      <c r="L222" s="301"/>
    </row>
    <row r="223" spans="1:12" x14ac:dyDescent="0.2">
      <c r="A223" s="301"/>
      <c r="B223" s="301"/>
      <c r="C223" s="301"/>
      <c r="D223" s="301"/>
      <c r="E223" s="301"/>
      <c r="F223" s="301"/>
      <c r="G223" s="301"/>
      <c r="H223" s="301"/>
      <c r="I223" s="301"/>
      <c r="J223" s="301"/>
      <c r="K223" s="301"/>
      <c r="L223" s="301"/>
    </row>
    <row r="224" spans="1:12" x14ac:dyDescent="0.2">
      <c r="A224" s="301"/>
      <c r="B224" s="301"/>
      <c r="C224" s="301"/>
      <c r="D224" s="301"/>
      <c r="E224" s="301"/>
      <c r="F224" s="301"/>
      <c r="G224" s="301"/>
      <c r="H224" s="301"/>
      <c r="I224" s="301"/>
      <c r="J224" s="301"/>
      <c r="K224" s="301"/>
      <c r="L224" s="301"/>
    </row>
    <row r="225" spans="1:12" x14ac:dyDescent="0.2">
      <c r="A225" s="301"/>
      <c r="B225" s="301"/>
      <c r="C225" s="301"/>
      <c r="D225" s="301"/>
      <c r="E225" s="301"/>
      <c r="F225" s="301"/>
      <c r="G225" s="301"/>
      <c r="H225" s="301"/>
      <c r="I225" s="301"/>
      <c r="J225" s="301"/>
      <c r="K225" s="301"/>
      <c r="L225" s="301"/>
    </row>
    <row r="226" spans="1:12" x14ac:dyDescent="0.2">
      <c r="A226" s="301"/>
      <c r="B226" s="301"/>
      <c r="C226" s="301"/>
      <c r="D226" s="301"/>
      <c r="E226" s="301"/>
      <c r="F226" s="301"/>
      <c r="G226" s="301"/>
      <c r="H226" s="301"/>
      <c r="I226" s="301"/>
      <c r="J226" s="301"/>
      <c r="K226" s="301"/>
      <c r="L226" s="301"/>
    </row>
    <row r="227" spans="1:12" x14ac:dyDescent="0.2">
      <c r="A227" s="301"/>
      <c r="B227" s="301"/>
      <c r="C227" s="301"/>
      <c r="D227" s="301"/>
      <c r="E227" s="301"/>
      <c r="F227" s="301"/>
      <c r="G227" s="301"/>
      <c r="H227" s="301"/>
      <c r="I227" s="301"/>
      <c r="J227" s="301"/>
      <c r="K227" s="301"/>
      <c r="L227" s="301"/>
    </row>
    <row r="228" spans="1:12" x14ac:dyDescent="0.2">
      <c r="A228" s="301"/>
      <c r="B228" s="301"/>
      <c r="C228" s="301"/>
      <c r="D228" s="301"/>
      <c r="E228" s="301"/>
      <c r="F228" s="301"/>
      <c r="G228" s="301"/>
      <c r="H228" s="301"/>
      <c r="I228" s="301"/>
      <c r="J228" s="301"/>
      <c r="K228" s="301"/>
      <c r="L228" s="301"/>
    </row>
    <row r="229" spans="1:12" x14ac:dyDescent="0.2">
      <c r="A229" s="301"/>
      <c r="B229" s="301"/>
      <c r="C229" s="301"/>
      <c r="D229" s="301"/>
      <c r="E229" s="301"/>
      <c r="F229" s="301"/>
      <c r="G229" s="301"/>
      <c r="H229" s="301"/>
      <c r="I229" s="301"/>
      <c r="J229" s="301"/>
      <c r="K229" s="301"/>
      <c r="L229" s="301"/>
    </row>
    <row r="230" spans="1:12" x14ac:dyDescent="0.2">
      <c r="A230" s="301"/>
      <c r="B230" s="301"/>
      <c r="C230" s="301"/>
      <c r="D230" s="301"/>
      <c r="E230" s="301"/>
      <c r="F230" s="301"/>
      <c r="G230" s="301"/>
      <c r="H230" s="301"/>
      <c r="I230" s="301"/>
      <c r="J230" s="301"/>
      <c r="K230" s="301"/>
      <c r="L230" s="301"/>
    </row>
    <row r="231" spans="1:12" x14ac:dyDescent="0.2">
      <c r="A231" s="301"/>
      <c r="B231" s="301"/>
      <c r="C231" s="301"/>
      <c r="D231" s="301"/>
      <c r="E231" s="301"/>
      <c r="F231" s="301"/>
      <c r="G231" s="301"/>
      <c r="H231" s="301"/>
      <c r="I231" s="301"/>
      <c r="J231" s="301"/>
      <c r="K231" s="301"/>
      <c r="L231" s="301"/>
    </row>
    <row r="232" spans="1:12" x14ac:dyDescent="0.2">
      <c r="A232" s="301"/>
      <c r="B232" s="301"/>
      <c r="C232" s="301"/>
      <c r="D232" s="301"/>
      <c r="E232" s="301"/>
      <c r="F232" s="301"/>
      <c r="G232" s="301"/>
      <c r="H232" s="301"/>
      <c r="I232" s="301"/>
      <c r="J232" s="301"/>
      <c r="K232" s="301"/>
      <c r="L232" s="301"/>
    </row>
    <row r="233" spans="1:12" x14ac:dyDescent="0.2">
      <c r="A233" s="301"/>
      <c r="B233" s="301"/>
      <c r="C233" s="301"/>
      <c r="D233" s="301"/>
      <c r="E233" s="301"/>
      <c r="F233" s="301"/>
      <c r="G233" s="301"/>
      <c r="H233" s="301"/>
      <c r="I233" s="301"/>
      <c r="J233" s="301"/>
      <c r="K233" s="301"/>
      <c r="L233" s="301"/>
    </row>
    <row r="234" spans="1:12" x14ac:dyDescent="0.2">
      <c r="A234" s="301"/>
      <c r="B234" s="301"/>
      <c r="C234" s="301"/>
      <c r="D234" s="301"/>
      <c r="E234" s="301"/>
      <c r="F234" s="301"/>
      <c r="G234" s="301"/>
      <c r="H234" s="301"/>
      <c r="I234" s="301"/>
      <c r="J234" s="301"/>
      <c r="K234" s="301"/>
      <c r="L234" s="301"/>
    </row>
    <row r="235" spans="1:12" x14ac:dyDescent="0.2">
      <c r="A235" s="301"/>
      <c r="B235" s="301"/>
      <c r="C235" s="301"/>
      <c r="D235" s="301"/>
      <c r="E235" s="301"/>
      <c r="F235" s="301"/>
      <c r="G235" s="301"/>
      <c r="H235" s="301"/>
      <c r="I235" s="301"/>
      <c r="J235" s="301"/>
      <c r="K235" s="301"/>
      <c r="L235" s="301"/>
    </row>
    <row r="236" spans="1:12" x14ac:dyDescent="0.2">
      <c r="A236" s="301"/>
      <c r="B236" s="301"/>
      <c r="C236" s="301"/>
      <c r="D236" s="301"/>
      <c r="E236" s="301"/>
      <c r="F236" s="301"/>
      <c r="G236" s="301"/>
      <c r="H236" s="301"/>
      <c r="I236" s="301"/>
      <c r="J236" s="301"/>
      <c r="K236" s="301"/>
      <c r="L236" s="301"/>
    </row>
    <row r="237" spans="1:12" x14ac:dyDescent="0.2">
      <c r="A237" s="301"/>
      <c r="B237" s="301"/>
      <c r="C237" s="301"/>
      <c r="D237" s="301"/>
      <c r="E237" s="301"/>
      <c r="F237" s="301"/>
      <c r="G237" s="301"/>
      <c r="H237" s="301"/>
      <c r="I237" s="301"/>
      <c r="J237" s="301"/>
      <c r="K237" s="301"/>
      <c r="L237" s="301"/>
    </row>
    <row r="238" spans="1:12" x14ac:dyDescent="0.2">
      <c r="A238" s="301"/>
      <c r="B238" s="301"/>
      <c r="C238" s="301"/>
      <c r="D238" s="301"/>
      <c r="E238" s="301"/>
      <c r="F238" s="301"/>
      <c r="G238" s="301"/>
      <c r="H238" s="301"/>
      <c r="I238" s="301"/>
      <c r="J238" s="301"/>
      <c r="K238" s="301"/>
      <c r="L238" s="301"/>
    </row>
    <row r="239" spans="1:12" x14ac:dyDescent="0.2">
      <c r="A239" s="301"/>
      <c r="B239" s="301"/>
      <c r="C239" s="301"/>
      <c r="D239" s="301"/>
      <c r="E239" s="301"/>
      <c r="F239" s="301"/>
      <c r="G239" s="301"/>
      <c r="H239" s="301"/>
      <c r="I239" s="301"/>
      <c r="J239" s="301"/>
      <c r="K239" s="301"/>
      <c r="L239" s="301"/>
    </row>
    <row r="240" spans="1:12" x14ac:dyDescent="0.2">
      <c r="A240" s="301"/>
      <c r="B240" s="301"/>
      <c r="C240" s="301"/>
      <c r="D240" s="301"/>
      <c r="E240" s="301"/>
      <c r="F240" s="301"/>
      <c r="G240" s="301"/>
      <c r="H240" s="301"/>
      <c r="I240" s="301"/>
      <c r="J240" s="301"/>
      <c r="K240" s="301"/>
      <c r="L240" s="301"/>
    </row>
    <row r="241" spans="1:12" x14ac:dyDescent="0.2">
      <c r="A241" s="301"/>
      <c r="B241" s="301"/>
      <c r="C241" s="301"/>
      <c r="D241" s="301"/>
      <c r="E241" s="301"/>
      <c r="F241" s="301"/>
      <c r="G241" s="301"/>
      <c r="H241" s="301"/>
      <c r="I241" s="301"/>
      <c r="J241" s="301"/>
      <c r="K241" s="301"/>
      <c r="L241" s="301"/>
    </row>
    <row r="242" spans="1:12" x14ac:dyDescent="0.2">
      <c r="A242" s="301"/>
      <c r="B242" s="301"/>
      <c r="C242" s="301"/>
      <c r="D242" s="301"/>
      <c r="E242" s="301"/>
      <c r="F242" s="301"/>
      <c r="G242" s="301"/>
      <c r="H242" s="301"/>
      <c r="I242" s="301"/>
      <c r="J242" s="301"/>
      <c r="K242" s="301"/>
      <c r="L242" s="301"/>
    </row>
    <row r="243" spans="1:12" x14ac:dyDescent="0.2">
      <c r="A243" s="301"/>
      <c r="B243" s="301"/>
      <c r="C243" s="301"/>
      <c r="D243" s="301"/>
      <c r="E243" s="301"/>
      <c r="F243" s="301"/>
      <c r="G243" s="301"/>
      <c r="H243" s="301"/>
      <c r="I243" s="301"/>
      <c r="J243" s="301"/>
      <c r="K243" s="301"/>
      <c r="L243" s="301"/>
    </row>
    <row r="244" spans="1:12" x14ac:dyDescent="0.2">
      <c r="A244" s="301"/>
      <c r="B244" s="301"/>
      <c r="C244" s="301"/>
      <c r="D244" s="301"/>
      <c r="E244" s="301"/>
      <c r="F244" s="301"/>
      <c r="G244" s="301"/>
      <c r="H244" s="301"/>
      <c r="I244" s="301"/>
      <c r="J244" s="301"/>
      <c r="K244" s="301"/>
      <c r="L244" s="301"/>
    </row>
    <row r="245" spans="1:12" x14ac:dyDescent="0.2">
      <c r="A245" s="301"/>
      <c r="B245" s="301"/>
      <c r="C245" s="301"/>
      <c r="D245" s="301"/>
      <c r="E245" s="301"/>
      <c r="F245" s="301"/>
      <c r="G245" s="301"/>
      <c r="H245" s="301"/>
      <c r="I245" s="301"/>
      <c r="J245" s="301"/>
      <c r="K245" s="301"/>
      <c r="L245" s="301"/>
    </row>
    <row r="246" spans="1:12" x14ac:dyDescent="0.2">
      <c r="A246" s="301"/>
      <c r="B246" s="301"/>
      <c r="C246" s="301"/>
      <c r="D246" s="301"/>
      <c r="E246" s="301"/>
      <c r="F246" s="301"/>
      <c r="G246" s="301"/>
      <c r="H246" s="301"/>
      <c r="I246" s="301"/>
      <c r="J246" s="301"/>
      <c r="K246" s="301"/>
      <c r="L246" s="301"/>
    </row>
    <row r="247" spans="1:12" x14ac:dyDescent="0.2">
      <c r="A247" s="301"/>
      <c r="B247" s="301"/>
      <c r="C247" s="301"/>
      <c r="D247" s="301"/>
      <c r="E247" s="301"/>
      <c r="F247" s="301"/>
      <c r="G247" s="301"/>
      <c r="H247" s="301"/>
      <c r="I247" s="301"/>
      <c r="J247" s="301"/>
      <c r="K247" s="301"/>
      <c r="L247" s="301"/>
    </row>
    <row r="248" spans="1:12" x14ac:dyDescent="0.2">
      <c r="A248" s="301"/>
      <c r="B248" s="301"/>
      <c r="C248" s="301"/>
      <c r="D248" s="301"/>
      <c r="E248" s="301"/>
      <c r="F248" s="301"/>
      <c r="G248" s="301"/>
      <c r="H248" s="301"/>
      <c r="I248" s="301"/>
      <c r="J248" s="301"/>
      <c r="K248" s="301"/>
      <c r="L248" s="301"/>
    </row>
    <row r="249" spans="1:12" x14ac:dyDescent="0.2">
      <c r="A249" s="301"/>
      <c r="B249" s="301"/>
      <c r="C249" s="301"/>
      <c r="D249" s="301"/>
      <c r="E249" s="301"/>
      <c r="F249" s="301"/>
      <c r="G249" s="301"/>
      <c r="H249" s="301"/>
      <c r="I249" s="301"/>
      <c r="J249" s="301"/>
      <c r="K249" s="301"/>
      <c r="L249" s="301"/>
    </row>
    <row r="250" spans="1:12" x14ac:dyDescent="0.2">
      <c r="A250" s="301"/>
      <c r="B250" s="301"/>
      <c r="C250" s="301"/>
      <c r="D250" s="301"/>
      <c r="E250" s="301"/>
      <c r="F250" s="301"/>
      <c r="G250" s="301"/>
      <c r="H250" s="301"/>
      <c r="I250" s="301"/>
      <c r="J250" s="301"/>
      <c r="K250" s="301"/>
      <c r="L250" s="301"/>
    </row>
    <row r="251" spans="1:12" x14ac:dyDescent="0.2">
      <c r="A251" s="301"/>
      <c r="B251" s="301"/>
      <c r="C251" s="301"/>
      <c r="D251" s="301"/>
      <c r="E251" s="301"/>
      <c r="F251" s="301"/>
      <c r="G251" s="301"/>
      <c r="H251" s="301"/>
      <c r="I251" s="301"/>
      <c r="J251" s="301"/>
      <c r="K251" s="301"/>
      <c r="L251" s="301"/>
    </row>
    <row r="252" spans="1:12" x14ac:dyDescent="0.2">
      <c r="A252" s="301"/>
      <c r="B252" s="301"/>
      <c r="C252" s="301"/>
      <c r="D252" s="301"/>
      <c r="E252" s="301"/>
      <c r="F252" s="301"/>
      <c r="G252" s="301"/>
      <c r="H252" s="301"/>
      <c r="I252" s="301"/>
      <c r="J252" s="301"/>
      <c r="K252" s="301"/>
      <c r="L252" s="301"/>
    </row>
    <row r="253" spans="1:12" x14ac:dyDescent="0.2">
      <c r="A253" s="301"/>
      <c r="B253" s="301"/>
      <c r="C253" s="301"/>
      <c r="D253" s="301"/>
      <c r="E253" s="301"/>
      <c r="F253" s="301"/>
      <c r="G253" s="301"/>
      <c r="H253" s="301"/>
      <c r="I253" s="301"/>
      <c r="J253" s="301"/>
      <c r="K253" s="301"/>
      <c r="L253" s="301"/>
    </row>
    <row r="254" spans="1:12" x14ac:dyDescent="0.2">
      <c r="A254" s="301"/>
      <c r="B254" s="301"/>
      <c r="C254" s="301"/>
      <c r="D254" s="301"/>
      <c r="E254" s="301"/>
      <c r="F254" s="301"/>
      <c r="G254" s="301"/>
      <c r="H254" s="301"/>
      <c r="I254" s="301"/>
      <c r="J254" s="301"/>
      <c r="K254" s="301"/>
      <c r="L254" s="301"/>
    </row>
    <row r="255" spans="1:12" x14ac:dyDescent="0.2">
      <c r="A255" s="301"/>
      <c r="B255" s="301"/>
      <c r="C255" s="301"/>
      <c r="D255" s="301"/>
      <c r="E255" s="301"/>
      <c r="F255" s="301"/>
      <c r="G255" s="301"/>
      <c r="H255" s="301"/>
      <c r="I255" s="301"/>
      <c r="J255" s="301"/>
      <c r="K255" s="301"/>
      <c r="L255" s="301"/>
    </row>
    <row r="256" spans="1:12" x14ac:dyDescent="0.2">
      <c r="A256" s="301"/>
      <c r="B256" s="301"/>
      <c r="C256" s="301"/>
      <c r="D256" s="301"/>
      <c r="E256" s="301"/>
      <c r="F256" s="301"/>
      <c r="G256" s="301"/>
      <c r="H256" s="301"/>
      <c r="I256" s="301"/>
      <c r="J256" s="301"/>
      <c r="K256" s="301"/>
      <c r="L256" s="301"/>
    </row>
    <row r="257" spans="1:12" x14ac:dyDescent="0.2">
      <c r="A257" s="301"/>
      <c r="B257" s="301"/>
      <c r="C257" s="301"/>
      <c r="D257" s="301"/>
      <c r="E257" s="301"/>
      <c r="F257" s="301"/>
      <c r="G257" s="301"/>
      <c r="H257" s="301"/>
      <c r="I257" s="301"/>
      <c r="J257" s="301"/>
      <c r="K257" s="301"/>
      <c r="L257" s="301"/>
    </row>
    <row r="258" spans="1:12" x14ac:dyDescent="0.2">
      <c r="A258" s="301"/>
      <c r="B258" s="301"/>
      <c r="C258" s="301"/>
      <c r="D258" s="301"/>
      <c r="E258" s="301"/>
      <c r="F258" s="301"/>
      <c r="G258" s="301"/>
      <c r="H258" s="301"/>
      <c r="I258" s="301"/>
      <c r="J258" s="301"/>
      <c r="K258" s="301"/>
      <c r="L258" s="301"/>
    </row>
    <row r="259" spans="1:12" x14ac:dyDescent="0.2">
      <c r="A259" s="301"/>
      <c r="B259" s="301"/>
      <c r="C259" s="301"/>
      <c r="D259" s="301"/>
      <c r="E259" s="301"/>
      <c r="F259" s="301"/>
      <c r="G259" s="301"/>
      <c r="H259" s="301"/>
      <c r="I259" s="301"/>
      <c r="J259" s="301"/>
      <c r="K259" s="301"/>
      <c r="L259" s="301"/>
    </row>
    <row r="260" spans="1:12" x14ac:dyDescent="0.2">
      <c r="A260" s="301"/>
      <c r="B260" s="301"/>
      <c r="C260" s="301"/>
      <c r="D260" s="301"/>
      <c r="E260" s="301"/>
      <c r="F260" s="301"/>
      <c r="G260" s="301"/>
      <c r="H260" s="301"/>
      <c r="I260" s="301"/>
      <c r="J260" s="301"/>
      <c r="K260" s="301"/>
      <c r="L260" s="301"/>
    </row>
    <row r="261" spans="1:12" x14ac:dyDescent="0.2">
      <c r="A261" s="301"/>
      <c r="B261" s="301"/>
      <c r="C261" s="301"/>
      <c r="D261" s="301"/>
      <c r="E261" s="301"/>
      <c r="F261" s="301"/>
      <c r="G261" s="301"/>
      <c r="H261" s="301"/>
      <c r="I261" s="301"/>
      <c r="J261" s="301"/>
      <c r="K261" s="301"/>
      <c r="L261" s="301"/>
    </row>
    <row r="262" spans="1:12" x14ac:dyDescent="0.2">
      <c r="A262" s="301"/>
      <c r="B262" s="301"/>
      <c r="C262" s="301"/>
      <c r="D262" s="301"/>
      <c r="E262" s="301"/>
      <c r="F262" s="301"/>
      <c r="G262" s="301"/>
      <c r="H262" s="301"/>
      <c r="I262" s="301"/>
      <c r="J262" s="301"/>
      <c r="K262" s="301"/>
      <c r="L262" s="301"/>
    </row>
    <row r="263" spans="1:12" x14ac:dyDescent="0.2">
      <c r="A263" s="301"/>
      <c r="B263" s="301"/>
      <c r="C263" s="301"/>
      <c r="D263" s="301"/>
      <c r="E263" s="301"/>
      <c r="F263" s="301"/>
      <c r="G263" s="301"/>
      <c r="H263" s="301"/>
      <c r="I263" s="301"/>
      <c r="J263" s="301"/>
      <c r="K263" s="301"/>
      <c r="L263" s="301"/>
    </row>
    <row r="264" spans="1:12" x14ac:dyDescent="0.2">
      <c r="A264" s="301"/>
      <c r="B264" s="301"/>
      <c r="C264" s="301"/>
      <c r="D264" s="301"/>
      <c r="E264" s="301"/>
      <c r="F264" s="301"/>
      <c r="G264" s="301"/>
      <c r="H264" s="301"/>
      <c r="I264" s="301"/>
      <c r="J264" s="301"/>
      <c r="K264" s="301"/>
      <c r="L264" s="301"/>
    </row>
    <row r="265" spans="1:12" x14ac:dyDescent="0.2">
      <c r="A265" s="301"/>
      <c r="B265" s="301"/>
      <c r="C265" s="301"/>
      <c r="D265" s="301"/>
      <c r="E265" s="301"/>
      <c r="F265" s="301"/>
      <c r="G265" s="301"/>
      <c r="H265" s="301"/>
      <c r="I265" s="301"/>
      <c r="J265" s="301"/>
      <c r="K265" s="301"/>
      <c r="L265" s="301"/>
    </row>
    <row r="266" spans="1:12" x14ac:dyDescent="0.2">
      <c r="A266" s="301"/>
      <c r="B266" s="301"/>
      <c r="C266" s="301"/>
      <c r="D266" s="301"/>
      <c r="E266" s="301"/>
      <c r="F266" s="301"/>
      <c r="G266" s="301"/>
      <c r="H266" s="301"/>
      <c r="I266" s="301"/>
      <c r="J266" s="301"/>
      <c r="K266" s="301"/>
      <c r="L266" s="301"/>
    </row>
    <row r="267" spans="1:12" x14ac:dyDescent="0.2">
      <c r="A267" s="301"/>
      <c r="B267" s="301"/>
      <c r="C267" s="301"/>
      <c r="D267" s="301"/>
      <c r="E267" s="301"/>
      <c r="F267" s="301"/>
      <c r="G267" s="301"/>
      <c r="H267" s="301"/>
      <c r="I267" s="301"/>
      <c r="J267" s="301"/>
      <c r="K267" s="301"/>
      <c r="L267" s="301"/>
    </row>
    <row r="268" spans="1:12" x14ac:dyDescent="0.2">
      <c r="A268" s="301"/>
      <c r="B268" s="301"/>
      <c r="C268" s="301"/>
      <c r="D268" s="301"/>
      <c r="E268" s="301"/>
      <c r="F268" s="301"/>
      <c r="G268" s="301"/>
      <c r="H268" s="301"/>
      <c r="I268" s="301"/>
      <c r="J268" s="301"/>
      <c r="K268" s="301"/>
      <c r="L268" s="301"/>
    </row>
    <row r="269" spans="1:12" x14ac:dyDescent="0.2">
      <c r="A269" s="301"/>
      <c r="B269" s="301"/>
      <c r="C269" s="301"/>
      <c r="D269" s="301"/>
      <c r="E269" s="301"/>
      <c r="F269" s="301"/>
      <c r="G269" s="301"/>
      <c r="H269" s="301"/>
      <c r="I269" s="301"/>
      <c r="J269" s="301"/>
      <c r="K269" s="301"/>
      <c r="L269" s="301"/>
    </row>
    <row r="270" spans="1:12" x14ac:dyDescent="0.2">
      <c r="A270" s="301"/>
      <c r="B270" s="301"/>
      <c r="C270" s="301"/>
      <c r="D270" s="301"/>
      <c r="E270" s="301"/>
      <c r="F270" s="301"/>
      <c r="G270" s="301"/>
      <c r="H270" s="301"/>
      <c r="I270" s="301"/>
      <c r="J270" s="301"/>
      <c r="K270" s="301"/>
      <c r="L270" s="301"/>
    </row>
    <row r="271" spans="1:12" x14ac:dyDescent="0.2">
      <c r="A271" s="301"/>
      <c r="B271" s="301"/>
      <c r="C271" s="301"/>
      <c r="D271" s="301"/>
      <c r="E271" s="301"/>
      <c r="F271" s="301"/>
      <c r="G271" s="301"/>
      <c r="H271" s="301"/>
      <c r="I271" s="301"/>
      <c r="J271" s="301"/>
      <c r="K271" s="301"/>
      <c r="L271" s="301"/>
    </row>
    <row r="272" spans="1:12" x14ac:dyDescent="0.2">
      <c r="A272" s="301"/>
      <c r="B272" s="301"/>
      <c r="C272" s="301"/>
      <c r="D272" s="301"/>
      <c r="E272" s="301"/>
      <c r="F272" s="301"/>
      <c r="G272" s="301"/>
      <c r="H272" s="301"/>
      <c r="I272" s="301"/>
      <c r="J272" s="301"/>
      <c r="K272" s="301"/>
      <c r="L272" s="301"/>
    </row>
    <row r="273" spans="1:12" x14ac:dyDescent="0.2">
      <c r="A273" s="301"/>
      <c r="B273" s="301"/>
      <c r="C273" s="301"/>
      <c r="D273" s="301"/>
      <c r="E273" s="301"/>
      <c r="F273" s="301"/>
      <c r="G273" s="301"/>
      <c r="H273" s="301"/>
      <c r="I273" s="301"/>
      <c r="J273" s="301"/>
      <c r="K273" s="301"/>
      <c r="L273" s="301"/>
    </row>
    <row r="274" spans="1:12" x14ac:dyDescent="0.2">
      <c r="A274" s="301"/>
      <c r="B274" s="301"/>
      <c r="C274" s="301"/>
      <c r="D274" s="301"/>
      <c r="E274" s="301"/>
      <c r="F274" s="301"/>
      <c r="G274" s="301"/>
      <c r="H274" s="301"/>
      <c r="I274" s="301"/>
      <c r="J274" s="301"/>
      <c r="K274" s="301"/>
      <c r="L274" s="301"/>
    </row>
    <row r="275" spans="1:12" x14ac:dyDescent="0.2">
      <c r="A275" s="301"/>
      <c r="B275" s="301"/>
      <c r="C275" s="301"/>
      <c r="D275" s="301"/>
      <c r="E275" s="301"/>
      <c r="F275" s="301"/>
      <c r="G275" s="301"/>
      <c r="H275" s="301"/>
      <c r="I275" s="301"/>
      <c r="J275" s="301"/>
      <c r="K275" s="301"/>
      <c r="L275" s="301"/>
    </row>
    <row r="276" spans="1:12" x14ac:dyDescent="0.2">
      <c r="A276" s="301"/>
      <c r="B276" s="301"/>
      <c r="C276" s="301"/>
      <c r="D276" s="301"/>
      <c r="E276" s="301"/>
      <c r="F276" s="301"/>
      <c r="G276" s="301"/>
      <c r="H276" s="301"/>
      <c r="I276" s="301"/>
      <c r="J276" s="301"/>
      <c r="K276" s="301"/>
      <c r="L276" s="301"/>
    </row>
    <row r="277" spans="1:12" x14ac:dyDescent="0.2">
      <c r="A277" s="301"/>
      <c r="B277" s="301"/>
      <c r="C277" s="301"/>
      <c r="D277" s="301"/>
      <c r="E277" s="301"/>
      <c r="F277" s="301"/>
      <c r="G277" s="301"/>
      <c r="H277" s="301"/>
      <c r="I277" s="301"/>
      <c r="J277" s="301"/>
      <c r="K277" s="301"/>
      <c r="L277" s="301"/>
    </row>
    <row r="278" spans="1:12" x14ac:dyDescent="0.2">
      <c r="A278" s="301"/>
      <c r="B278" s="301"/>
      <c r="C278" s="301"/>
      <c r="D278" s="301"/>
      <c r="E278" s="301"/>
      <c r="F278" s="301"/>
      <c r="G278" s="301"/>
      <c r="H278" s="301"/>
      <c r="I278" s="301"/>
      <c r="J278" s="301"/>
      <c r="K278" s="301"/>
      <c r="L278" s="301"/>
    </row>
    <row r="279" spans="1:12" x14ac:dyDescent="0.2">
      <c r="A279" s="301"/>
      <c r="B279" s="301"/>
      <c r="C279" s="301"/>
      <c r="D279" s="301"/>
      <c r="E279" s="301"/>
      <c r="F279" s="301"/>
      <c r="G279" s="301"/>
      <c r="H279" s="301"/>
      <c r="I279" s="301"/>
      <c r="J279" s="301"/>
      <c r="K279" s="301"/>
      <c r="L279" s="301"/>
    </row>
    <row r="280" spans="1:12" x14ac:dyDescent="0.2">
      <c r="A280" s="301"/>
      <c r="B280" s="301"/>
      <c r="C280" s="301"/>
      <c r="D280" s="301"/>
      <c r="E280" s="301"/>
      <c r="F280" s="301"/>
      <c r="G280" s="301"/>
      <c r="H280" s="301"/>
      <c r="I280" s="301"/>
      <c r="J280" s="301"/>
      <c r="K280" s="301"/>
      <c r="L280" s="301"/>
    </row>
    <row r="281" spans="1:12" x14ac:dyDescent="0.2">
      <c r="A281" s="301"/>
      <c r="B281" s="301"/>
      <c r="C281" s="301"/>
      <c r="D281" s="301"/>
      <c r="E281" s="301"/>
      <c r="F281" s="301"/>
      <c r="G281" s="301"/>
      <c r="H281" s="301"/>
      <c r="I281" s="301"/>
      <c r="J281" s="301"/>
      <c r="K281" s="301"/>
      <c r="L281" s="301"/>
    </row>
    <row r="282" spans="1:12" x14ac:dyDescent="0.2">
      <c r="A282" s="301"/>
      <c r="B282" s="301"/>
      <c r="C282" s="301"/>
      <c r="D282" s="301"/>
      <c r="E282" s="301"/>
      <c r="F282" s="301"/>
      <c r="G282" s="301"/>
      <c r="H282" s="301"/>
      <c r="I282" s="301"/>
      <c r="J282" s="301"/>
      <c r="K282" s="301"/>
      <c r="L282" s="301"/>
    </row>
    <row r="283" spans="1:12" x14ac:dyDescent="0.2">
      <c r="A283" s="301"/>
      <c r="B283" s="301"/>
      <c r="C283" s="301"/>
      <c r="D283" s="301"/>
      <c r="E283" s="301"/>
      <c r="F283" s="301"/>
      <c r="G283" s="301"/>
      <c r="H283" s="301"/>
      <c r="I283" s="301"/>
      <c r="J283" s="301"/>
      <c r="K283" s="301"/>
      <c r="L283" s="301"/>
    </row>
    <row r="284" spans="1:12" x14ac:dyDescent="0.2">
      <c r="A284" s="301"/>
      <c r="B284" s="301"/>
      <c r="C284" s="301"/>
      <c r="D284" s="301"/>
      <c r="E284" s="301"/>
      <c r="F284" s="301"/>
      <c r="G284" s="301"/>
      <c r="H284" s="301"/>
      <c r="I284" s="301"/>
      <c r="J284" s="301"/>
      <c r="K284" s="301"/>
      <c r="L284" s="301"/>
    </row>
    <row r="285" spans="1:12" x14ac:dyDescent="0.2">
      <c r="A285" s="301"/>
      <c r="B285" s="301"/>
      <c r="C285" s="301"/>
      <c r="D285" s="301"/>
      <c r="E285" s="301"/>
      <c r="F285" s="301"/>
      <c r="G285" s="301"/>
      <c r="H285" s="301"/>
      <c r="I285" s="301"/>
      <c r="J285" s="301"/>
      <c r="K285" s="301"/>
      <c r="L285" s="301"/>
    </row>
    <row r="286" spans="1:12" x14ac:dyDescent="0.2">
      <c r="A286" s="301"/>
      <c r="B286" s="301"/>
      <c r="C286" s="301"/>
      <c r="D286" s="301"/>
      <c r="E286" s="301"/>
      <c r="F286" s="301"/>
      <c r="G286" s="301"/>
      <c r="H286" s="301"/>
      <c r="I286" s="301"/>
      <c r="J286" s="301"/>
      <c r="K286" s="301"/>
      <c r="L286" s="301"/>
    </row>
    <row r="287" spans="1:12" x14ac:dyDescent="0.2">
      <c r="A287" s="301"/>
      <c r="B287" s="301"/>
      <c r="C287" s="301"/>
      <c r="D287" s="301"/>
      <c r="E287" s="301"/>
      <c r="F287" s="301"/>
      <c r="G287" s="301"/>
      <c r="H287" s="301"/>
      <c r="I287" s="301"/>
      <c r="J287" s="301"/>
      <c r="K287" s="301"/>
      <c r="L287" s="301"/>
    </row>
    <row r="288" spans="1:12" x14ac:dyDescent="0.2">
      <c r="A288" s="301"/>
      <c r="B288" s="301"/>
      <c r="C288" s="301"/>
      <c r="D288" s="301"/>
      <c r="E288" s="301"/>
      <c r="F288" s="301"/>
      <c r="G288" s="301"/>
      <c r="H288" s="301"/>
      <c r="I288" s="301"/>
      <c r="J288" s="301"/>
      <c r="K288" s="301"/>
      <c r="L288" s="301"/>
    </row>
    <row r="289" spans="1:12" x14ac:dyDescent="0.2">
      <c r="A289" s="301"/>
      <c r="B289" s="301"/>
      <c r="C289" s="301"/>
      <c r="D289" s="301"/>
      <c r="E289" s="301"/>
      <c r="F289" s="301"/>
      <c r="G289" s="301"/>
      <c r="H289" s="301"/>
      <c r="I289" s="301"/>
      <c r="J289" s="301"/>
      <c r="K289" s="301"/>
      <c r="L289" s="301"/>
    </row>
    <row r="290" spans="1:12" x14ac:dyDescent="0.2">
      <c r="A290" s="301"/>
      <c r="B290" s="301"/>
      <c r="C290" s="301"/>
      <c r="D290" s="301"/>
      <c r="E290" s="301"/>
      <c r="F290" s="301"/>
      <c r="G290" s="301"/>
      <c r="H290" s="301"/>
      <c r="I290" s="301"/>
      <c r="J290" s="301"/>
      <c r="K290" s="301"/>
      <c r="L290" s="301"/>
    </row>
    <row r="291" spans="1:12" x14ac:dyDescent="0.2">
      <c r="A291" s="301"/>
      <c r="B291" s="301"/>
      <c r="C291" s="301"/>
      <c r="D291" s="301"/>
      <c r="E291" s="301"/>
      <c r="F291" s="301"/>
      <c r="G291" s="301"/>
      <c r="H291" s="301"/>
      <c r="I291" s="301"/>
      <c r="J291" s="301"/>
      <c r="K291" s="301"/>
      <c r="L291" s="301"/>
    </row>
    <row r="292" spans="1:12" x14ac:dyDescent="0.2">
      <c r="A292" s="301"/>
      <c r="B292" s="301"/>
      <c r="C292" s="301"/>
      <c r="D292" s="301"/>
      <c r="E292" s="301"/>
      <c r="F292" s="301"/>
      <c r="G292" s="301"/>
      <c r="H292" s="301"/>
      <c r="I292" s="301"/>
      <c r="J292" s="301"/>
      <c r="K292" s="301"/>
      <c r="L292" s="301"/>
    </row>
    <row r="293" spans="1:12" x14ac:dyDescent="0.2">
      <c r="A293" s="301"/>
      <c r="B293" s="301"/>
      <c r="C293" s="301"/>
      <c r="D293" s="301"/>
      <c r="E293" s="301"/>
      <c r="F293" s="301"/>
      <c r="G293" s="301"/>
      <c r="H293" s="301"/>
      <c r="I293" s="301"/>
      <c r="J293" s="301"/>
      <c r="K293" s="301"/>
      <c r="L293" s="301"/>
    </row>
    <row r="294" spans="1:12" x14ac:dyDescent="0.2">
      <c r="A294" s="301"/>
      <c r="B294" s="301"/>
      <c r="C294" s="301"/>
      <c r="D294" s="301"/>
      <c r="E294" s="301"/>
      <c r="F294" s="301"/>
      <c r="G294" s="301"/>
      <c r="H294" s="301"/>
      <c r="I294" s="301"/>
      <c r="J294" s="301"/>
      <c r="K294" s="301"/>
      <c r="L294" s="301"/>
    </row>
    <row r="295" spans="1:12" x14ac:dyDescent="0.2">
      <c r="A295" s="301"/>
      <c r="B295" s="301"/>
      <c r="C295" s="301"/>
      <c r="D295" s="301"/>
      <c r="E295" s="301"/>
      <c r="F295" s="301"/>
      <c r="G295" s="301"/>
      <c r="H295" s="301"/>
      <c r="I295" s="301"/>
      <c r="J295" s="301"/>
      <c r="K295" s="301"/>
      <c r="L295" s="301"/>
    </row>
    <row r="296" spans="1:12" x14ac:dyDescent="0.2">
      <c r="A296" s="301"/>
      <c r="B296" s="301"/>
      <c r="C296" s="301"/>
      <c r="D296" s="301"/>
      <c r="E296" s="301"/>
      <c r="F296" s="301"/>
      <c r="G296" s="301"/>
      <c r="H296" s="301"/>
      <c r="I296" s="301"/>
      <c r="J296" s="301"/>
      <c r="K296" s="301"/>
      <c r="L296" s="301"/>
    </row>
    <row r="297" spans="1:12" x14ac:dyDescent="0.2">
      <c r="A297" s="301"/>
      <c r="B297" s="301"/>
      <c r="C297" s="301"/>
      <c r="D297" s="301"/>
      <c r="E297" s="301"/>
      <c r="F297" s="301"/>
      <c r="G297" s="301"/>
      <c r="H297" s="301"/>
      <c r="I297" s="301"/>
      <c r="J297" s="301"/>
      <c r="K297" s="301"/>
      <c r="L297" s="301"/>
    </row>
    <row r="298" spans="1:12" x14ac:dyDescent="0.2">
      <c r="A298" s="301"/>
      <c r="B298" s="301"/>
      <c r="C298" s="301"/>
      <c r="D298" s="301"/>
      <c r="E298" s="301"/>
      <c r="F298" s="301"/>
      <c r="G298" s="301"/>
      <c r="H298" s="301"/>
      <c r="I298" s="301"/>
      <c r="J298" s="301"/>
      <c r="K298" s="301"/>
      <c r="L298" s="301"/>
    </row>
    <row r="299" spans="1:12" x14ac:dyDescent="0.2">
      <c r="A299" s="301"/>
      <c r="B299" s="301"/>
      <c r="C299" s="301"/>
      <c r="D299" s="301"/>
      <c r="E299" s="301"/>
      <c r="F299" s="301"/>
      <c r="G299" s="301"/>
      <c r="H299" s="301"/>
      <c r="I299" s="301"/>
      <c r="J299" s="301"/>
      <c r="K299" s="301"/>
      <c r="L299" s="301"/>
    </row>
    <row r="300" spans="1:12" x14ac:dyDescent="0.2">
      <c r="A300" s="301"/>
      <c r="B300" s="301"/>
      <c r="C300" s="301"/>
      <c r="D300" s="301"/>
      <c r="E300" s="301"/>
      <c r="F300" s="301"/>
      <c r="G300" s="301"/>
      <c r="H300" s="301"/>
      <c r="I300" s="301"/>
      <c r="J300" s="301"/>
      <c r="K300" s="301"/>
      <c r="L300" s="301"/>
    </row>
    <row r="301" spans="1:12" x14ac:dyDescent="0.2">
      <c r="A301" s="301"/>
      <c r="B301" s="301"/>
      <c r="C301" s="301"/>
      <c r="D301" s="301"/>
      <c r="E301" s="301"/>
      <c r="F301" s="301"/>
      <c r="G301" s="301"/>
      <c r="H301" s="301"/>
      <c r="I301" s="301"/>
      <c r="J301" s="301"/>
      <c r="K301" s="301"/>
      <c r="L301" s="301"/>
    </row>
    <row r="302" spans="1:12" x14ac:dyDescent="0.2">
      <c r="A302" s="301"/>
      <c r="B302" s="301"/>
      <c r="C302" s="301"/>
      <c r="D302" s="301"/>
      <c r="E302" s="301"/>
      <c r="F302" s="301"/>
      <c r="G302" s="301"/>
      <c r="H302" s="301"/>
      <c r="I302" s="301"/>
      <c r="J302" s="301"/>
      <c r="K302" s="301"/>
      <c r="L302" s="301"/>
    </row>
    <row r="303" spans="1:12" x14ac:dyDescent="0.2">
      <c r="A303" s="301"/>
      <c r="B303" s="301"/>
      <c r="C303" s="301"/>
      <c r="D303" s="301"/>
      <c r="E303" s="301"/>
      <c r="F303" s="301"/>
      <c r="G303" s="301"/>
      <c r="H303" s="301"/>
      <c r="I303" s="301"/>
      <c r="J303" s="301"/>
      <c r="K303" s="301"/>
      <c r="L303" s="301"/>
    </row>
    <row r="304" spans="1:12" x14ac:dyDescent="0.2">
      <c r="A304" s="301"/>
      <c r="B304" s="301"/>
      <c r="C304" s="301"/>
      <c r="D304" s="301"/>
      <c r="E304" s="301"/>
      <c r="F304" s="301"/>
      <c r="G304" s="301"/>
      <c r="H304" s="301"/>
      <c r="I304" s="301"/>
      <c r="J304" s="301"/>
      <c r="K304" s="301"/>
      <c r="L304" s="301"/>
    </row>
    <row r="305" spans="1:12" x14ac:dyDescent="0.2">
      <c r="A305" s="301"/>
      <c r="B305" s="301"/>
      <c r="C305" s="301"/>
      <c r="D305" s="301"/>
      <c r="E305" s="301"/>
      <c r="F305" s="301"/>
      <c r="G305" s="301"/>
      <c r="H305" s="301"/>
      <c r="I305" s="301"/>
      <c r="J305" s="301"/>
      <c r="K305" s="301"/>
      <c r="L305" s="301"/>
    </row>
    <row r="306" spans="1:12" x14ac:dyDescent="0.2">
      <c r="A306" s="301"/>
      <c r="B306" s="301"/>
      <c r="C306" s="301"/>
      <c r="D306" s="301"/>
      <c r="E306" s="301"/>
      <c r="F306" s="301"/>
      <c r="G306" s="301"/>
      <c r="H306" s="301"/>
      <c r="I306" s="301"/>
      <c r="J306" s="301"/>
      <c r="K306" s="301"/>
      <c r="L306" s="301"/>
    </row>
    <row r="307" spans="1:12" x14ac:dyDescent="0.2">
      <c r="A307" s="301"/>
      <c r="B307" s="301"/>
      <c r="C307" s="301"/>
      <c r="D307" s="301"/>
      <c r="E307" s="301"/>
      <c r="F307" s="301"/>
      <c r="G307" s="301"/>
      <c r="H307" s="301"/>
      <c r="I307" s="301"/>
      <c r="J307" s="301"/>
      <c r="K307" s="301"/>
      <c r="L307" s="301"/>
    </row>
    <row r="308" spans="1:12" x14ac:dyDescent="0.2">
      <c r="A308" s="301"/>
      <c r="B308" s="301"/>
      <c r="C308" s="301"/>
      <c r="D308" s="301"/>
      <c r="E308" s="301"/>
      <c r="F308" s="301"/>
      <c r="G308" s="301"/>
      <c r="H308" s="301"/>
      <c r="I308" s="301"/>
      <c r="J308" s="301"/>
      <c r="K308" s="301"/>
      <c r="L308" s="301"/>
    </row>
    <row r="309" spans="1:12" x14ac:dyDescent="0.2">
      <c r="A309" s="301"/>
      <c r="B309" s="301"/>
      <c r="C309" s="301"/>
      <c r="D309" s="301"/>
      <c r="E309" s="301"/>
      <c r="F309" s="301"/>
      <c r="G309" s="301"/>
      <c r="H309" s="301"/>
      <c r="I309" s="301"/>
      <c r="J309" s="301"/>
      <c r="K309" s="301"/>
      <c r="L309" s="301"/>
    </row>
    <row r="310" spans="1:12" x14ac:dyDescent="0.2">
      <c r="A310" s="301"/>
      <c r="B310" s="301"/>
      <c r="C310" s="301"/>
      <c r="D310" s="301"/>
      <c r="E310" s="301"/>
      <c r="F310" s="301"/>
      <c r="G310" s="301"/>
      <c r="H310" s="301"/>
      <c r="I310" s="301"/>
      <c r="J310" s="301"/>
      <c r="K310" s="301"/>
      <c r="L310" s="301"/>
    </row>
    <row r="311" spans="1:12" x14ac:dyDescent="0.2">
      <c r="A311" s="301"/>
      <c r="B311" s="301"/>
      <c r="C311" s="301"/>
      <c r="D311" s="301"/>
      <c r="E311" s="301"/>
      <c r="F311" s="301"/>
      <c r="G311" s="301"/>
      <c r="H311" s="301"/>
      <c r="I311" s="301"/>
      <c r="J311" s="301"/>
      <c r="K311" s="301"/>
      <c r="L311" s="301"/>
    </row>
    <row r="312" spans="1:12" x14ac:dyDescent="0.2">
      <c r="A312" s="301"/>
      <c r="B312" s="301"/>
      <c r="C312" s="301"/>
      <c r="D312" s="301"/>
      <c r="E312" s="301"/>
      <c r="F312" s="301"/>
      <c r="G312" s="301"/>
      <c r="H312" s="301"/>
      <c r="I312" s="301"/>
      <c r="J312" s="301"/>
      <c r="K312" s="301"/>
      <c r="L312" s="301"/>
    </row>
    <row r="313" spans="1:12" x14ac:dyDescent="0.2">
      <c r="A313" s="301"/>
      <c r="B313" s="301"/>
      <c r="C313" s="301"/>
      <c r="D313" s="301"/>
      <c r="E313" s="301"/>
      <c r="F313" s="301"/>
      <c r="G313" s="301"/>
      <c r="H313" s="301"/>
      <c r="I313" s="301"/>
      <c r="J313" s="301"/>
      <c r="K313" s="301"/>
      <c r="L313" s="301"/>
    </row>
    <row r="314" spans="1:12" x14ac:dyDescent="0.2">
      <c r="A314" s="301"/>
      <c r="B314" s="301"/>
      <c r="C314" s="301"/>
      <c r="D314" s="301"/>
      <c r="E314" s="301"/>
      <c r="F314" s="301"/>
      <c r="G314" s="301"/>
      <c r="H314" s="301"/>
      <c r="I314" s="301"/>
      <c r="J314" s="301"/>
      <c r="K314" s="301"/>
      <c r="L314" s="301"/>
    </row>
    <row r="315" spans="1:12" x14ac:dyDescent="0.2">
      <c r="A315" s="301"/>
      <c r="B315" s="301"/>
      <c r="C315" s="301"/>
      <c r="D315" s="301"/>
      <c r="E315" s="301"/>
      <c r="F315" s="301"/>
      <c r="G315" s="301"/>
      <c r="H315" s="301"/>
      <c r="I315" s="301"/>
      <c r="J315" s="301"/>
      <c r="K315" s="301"/>
      <c r="L315" s="301"/>
    </row>
    <row r="316" spans="1:12" x14ac:dyDescent="0.2">
      <c r="A316" s="301"/>
      <c r="B316" s="301"/>
      <c r="C316" s="301"/>
      <c r="D316" s="301"/>
      <c r="E316" s="301"/>
      <c r="F316" s="301"/>
      <c r="G316" s="301"/>
      <c r="H316" s="301"/>
      <c r="I316" s="301"/>
      <c r="J316" s="301"/>
      <c r="K316" s="301"/>
      <c r="L316" s="301"/>
    </row>
    <row r="317" spans="1:12" x14ac:dyDescent="0.2">
      <c r="A317" s="301"/>
      <c r="B317" s="301"/>
      <c r="C317" s="301"/>
      <c r="D317" s="301"/>
      <c r="E317" s="301"/>
      <c r="F317" s="301"/>
      <c r="G317" s="301"/>
      <c r="H317" s="301"/>
      <c r="I317" s="301"/>
      <c r="J317" s="301"/>
      <c r="K317" s="301"/>
      <c r="L317" s="301"/>
    </row>
    <row r="318" spans="1:12" x14ac:dyDescent="0.2">
      <c r="A318" s="301"/>
      <c r="B318" s="301"/>
      <c r="C318" s="301"/>
      <c r="D318" s="301"/>
      <c r="E318" s="301"/>
      <c r="F318" s="301"/>
      <c r="G318" s="301"/>
      <c r="H318" s="301"/>
      <c r="I318" s="301"/>
      <c r="J318" s="301"/>
      <c r="K318" s="301"/>
      <c r="L318" s="301"/>
    </row>
    <row r="319" spans="1:12" x14ac:dyDescent="0.2">
      <c r="A319" s="301"/>
      <c r="B319" s="301"/>
      <c r="C319" s="301"/>
      <c r="D319" s="301"/>
      <c r="E319" s="301"/>
      <c r="F319" s="301"/>
      <c r="G319" s="301"/>
      <c r="H319" s="301"/>
      <c r="I319" s="301"/>
      <c r="J319" s="301"/>
      <c r="K319" s="301"/>
      <c r="L319" s="301"/>
    </row>
    <row r="320" spans="1:12" x14ac:dyDescent="0.2">
      <c r="A320" s="301"/>
      <c r="B320" s="301"/>
      <c r="C320" s="301"/>
      <c r="D320" s="301"/>
      <c r="E320" s="301"/>
      <c r="F320" s="301"/>
      <c r="G320" s="301"/>
      <c r="H320" s="301"/>
      <c r="I320" s="301"/>
      <c r="J320" s="301"/>
      <c r="K320" s="301"/>
      <c r="L320" s="301"/>
    </row>
    <row r="321" spans="1:12" x14ac:dyDescent="0.2">
      <c r="A321" s="301"/>
      <c r="B321" s="301"/>
      <c r="C321" s="301"/>
      <c r="D321" s="301"/>
      <c r="E321" s="301"/>
      <c r="F321" s="301"/>
      <c r="G321" s="301"/>
      <c r="H321" s="301"/>
      <c r="I321" s="301"/>
      <c r="J321" s="301"/>
      <c r="K321" s="301"/>
      <c r="L321" s="301"/>
    </row>
    <row r="322" spans="1:12" x14ac:dyDescent="0.2">
      <c r="A322" s="301"/>
      <c r="B322" s="301"/>
      <c r="C322" s="301"/>
      <c r="D322" s="301"/>
      <c r="E322" s="301"/>
      <c r="F322" s="301"/>
      <c r="G322" s="301"/>
      <c r="H322" s="301"/>
      <c r="I322" s="301"/>
      <c r="J322" s="301"/>
      <c r="K322" s="301"/>
      <c r="L322" s="301"/>
    </row>
    <row r="323" spans="1:12" x14ac:dyDescent="0.2">
      <c r="A323" s="301"/>
      <c r="B323" s="301"/>
      <c r="C323" s="301"/>
      <c r="D323" s="301"/>
      <c r="E323" s="301"/>
      <c r="F323" s="301"/>
      <c r="G323" s="301"/>
      <c r="H323" s="301"/>
      <c r="I323" s="301"/>
      <c r="J323" s="301"/>
      <c r="K323" s="301"/>
      <c r="L323" s="301"/>
    </row>
    <row r="324" spans="1:12" x14ac:dyDescent="0.2">
      <c r="A324" s="301"/>
      <c r="B324" s="301"/>
      <c r="C324" s="301"/>
      <c r="D324" s="301"/>
      <c r="E324" s="301"/>
      <c r="F324" s="301"/>
      <c r="G324" s="301"/>
      <c r="H324" s="301"/>
      <c r="I324" s="301"/>
      <c r="J324" s="301"/>
      <c r="K324" s="301"/>
      <c r="L324" s="301"/>
    </row>
    <row r="325" spans="1:12" x14ac:dyDescent="0.2">
      <c r="A325" s="301"/>
      <c r="B325" s="301"/>
      <c r="C325" s="301"/>
      <c r="D325" s="301"/>
      <c r="E325" s="301"/>
      <c r="F325" s="301"/>
      <c r="G325" s="301"/>
      <c r="H325" s="301"/>
      <c r="I325" s="301"/>
      <c r="J325" s="301"/>
      <c r="K325" s="301"/>
      <c r="L325" s="301"/>
    </row>
    <row r="326" spans="1:12" x14ac:dyDescent="0.2">
      <c r="A326" s="301"/>
      <c r="B326" s="301"/>
      <c r="C326" s="301"/>
      <c r="D326" s="301"/>
      <c r="E326" s="301"/>
      <c r="F326" s="301"/>
      <c r="G326" s="301"/>
      <c r="H326" s="301"/>
      <c r="I326" s="301"/>
      <c r="J326" s="301"/>
      <c r="K326" s="301"/>
      <c r="L326" s="301"/>
    </row>
    <row r="327" spans="1:12" x14ac:dyDescent="0.2">
      <c r="A327" s="301"/>
      <c r="B327" s="301"/>
      <c r="C327" s="301"/>
      <c r="D327" s="301"/>
      <c r="E327" s="301"/>
      <c r="F327" s="301"/>
      <c r="G327" s="301"/>
      <c r="H327" s="301"/>
      <c r="I327" s="301"/>
      <c r="J327" s="301"/>
      <c r="K327" s="301"/>
      <c r="L327" s="301"/>
    </row>
    <row r="328" spans="1:12" x14ac:dyDescent="0.2">
      <c r="A328" s="301"/>
      <c r="B328" s="301"/>
      <c r="C328" s="301"/>
      <c r="D328" s="301"/>
      <c r="E328" s="301"/>
      <c r="F328" s="301"/>
      <c r="G328" s="301"/>
      <c r="H328" s="301"/>
      <c r="I328" s="301"/>
      <c r="J328" s="301"/>
      <c r="K328" s="301"/>
      <c r="L328" s="301"/>
    </row>
    <row r="329" spans="1:12" x14ac:dyDescent="0.2">
      <c r="A329" s="301"/>
      <c r="B329" s="301"/>
      <c r="C329" s="301"/>
      <c r="D329" s="301"/>
      <c r="E329" s="301"/>
      <c r="F329" s="301"/>
      <c r="G329" s="301"/>
      <c r="H329" s="301"/>
      <c r="I329" s="301"/>
      <c r="J329" s="301"/>
      <c r="K329" s="301"/>
      <c r="L329" s="301"/>
    </row>
    <row r="330" spans="1:12" x14ac:dyDescent="0.2">
      <c r="A330" s="301"/>
      <c r="B330" s="301"/>
      <c r="C330" s="301"/>
      <c r="D330" s="301"/>
      <c r="E330" s="301"/>
      <c r="F330" s="301"/>
      <c r="G330" s="301"/>
      <c r="H330" s="301"/>
      <c r="I330" s="301"/>
      <c r="J330" s="301"/>
      <c r="K330" s="301"/>
      <c r="L330" s="301"/>
    </row>
    <row r="331" spans="1:12" x14ac:dyDescent="0.2">
      <c r="A331" s="301"/>
      <c r="B331" s="301"/>
      <c r="C331" s="301"/>
      <c r="D331" s="301"/>
      <c r="E331" s="301"/>
      <c r="F331" s="301"/>
      <c r="G331" s="301"/>
      <c r="H331" s="301"/>
      <c r="I331" s="301"/>
      <c r="J331" s="301"/>
      <c r="K331" s="301"/>
      <c r="L331" s="301"/>
    </row>
    <row r="332" spans="1:12" x14ac:dyDescent="0.2">
      <c r="A332" s="301"/>
      <c r="B332" s="301"/>
      <c r="C332" s="301"/>
      <c r="D332" s="301"/>
      <c r="E332" s="301"/>
      <c r="F332" s="301"/>
      <c r="G332" s="301"/>
      <c r="H332" s="301"/>
      <c r="I332" s="301"/>
      <c r="J332" s="301"/>
      <c r="K332" s="301"/>
      <c r="L332" s="301"/>
    </row>
    <row r="333" spans="1:12" x14ac:dyDescent="0.2">
      <c r="A333" s="301"/>
      <c r="B333" s="301"/>
      <c r="C333" s="301"/>
      <c r="D333" s="301"/>
      <c r="E333" s="301"/>
      <c r="F333" s="301"/>
      <c r="G333" s="301"/>
      <c r="H333" s="301"/>
      <c r="I333" s="301"/>
      <c r="J333" s="301"/>
      <c r="K333" s="301"/>
      <c r="L333" s="301"/>
    </row>
    <row r="334" spans="1:12" x14ac:dyDescent="0.2">
      <c r="A334" s="301"/>
      <c r="B334" s="301"/>
      <c r="C334" s="301"/>
      <c r="D334" s="301"/>
      <c r="E334" s="301"/>
      <c r="F334" s="301"/>
      <c r="G334" s="301"/>
      <c r="H334" s="301"/>
      <c r="I334" s="301"/>
      <c r="J334" s="301"/>
      <c r="K334" s="301"/>
      <c r="L334" s="301"/>
    </row>
    <row r="335" spans="1:12" x14ac:dyDescent="0.2">
      <c r="A335" s="301"/>
      <c r="B335" s="301"/>
      <c r="C335" s="301"/>
      <c r="D335" s="301"/>
      <c r="E335" s="301"/>
      <c r="F335" s="301"/>
      <c r="G335" s="301"/>
      <c r="H335" s="301"/>
      <c r="I335" s="301"/>
      <c r="J335" s="301"/>
      <c r="K335" s="301"/>
      <c r="L335" s="301"/>
    </row>
    <row r="336" spans="1:12" x14ac:dyDescent="0.2">
      <c r="A336" s="301"/>
      <c r="B336" s="301"/>
      <c r="C336" s="301"/>
      <c r="D336" s="301"/>
      <c r="E336" s="301"/>
      <c r="F336" s="301"/>
      <c r="G336" s="301"/>
      <c r="H336" s="301"/>
      <c r="I336" s="301"/>
      <c r="J336" s="301"/>
      <c r="K336" s="301"/>
      <c r="L336" s="301"/>
    </row>
    <row r="337" spans="1:12" x14ac:dyDescent="0.2">
      <c r="A337" s="301"/>
      <c r="B337" s="301"/>
      <c r="C337" s="301"/>
      <c r="D337" s="301"/>
      <c r="E337" s="301"/>
      <c r="F337" s="301"/>
      <c r="G337" s="301"/>
      <c r="H337" s="301"/>
      <c r="I337" s="301"/>
      <c r="J337" s="301"/>
      <c r="K337" s="301"/>
      <c r="L337" s="301"/>
    </row>
    <row r="338" spans="1:12" x14ac:dyDescent="0.2">
      <c r="A338" s="301"/>
      <c r="B338" s="301"/>
      <c r="C338" s="301"/>
      <c r="D338" s="301"/>
      <c r="E338" s="301"/>
      <c r="F338" s="301"/>
      <c r="G338" s="301"/>
      <c r="H338" s="301"/>
      <c r="I338" s="301"/>
      <c r="J338" s="301"/>
      <c r="K338" s="301"/>
      <c r="L338" s="301"/>
    </row>
    <row r="339" spans="1:12" x14ac:dyDescent="0.2">
      <c r="A339" s="301"/>
      <c r="B339" s="301"/>
      <c r="C339" s="301"/>
      <c r="D339" s="301"/>
      <c r="E339" s="301"/>
      <c r="F339" s="301"/>
      <c r="G339" s="301"/>
      <c r="H339" s="301"/>
      <c r="I339" s="301"/>
      <c r="J339" s="301"/>
      <c r="K339" s="301"/>
      <c r="L339" s="301"/>
    </row>
    <row r="340" spans="1:12" x14ac:dyDescent="0.2">
      <c r="A340" s="301"/>
      <c r="B340" s="301"/>
      <c r="C340" s="301"/>
      <c r="D340" s="301"/>
      <c r="E340" s="301"/>
      <c r="F340" s="301"/>
      <c r="G340" s="301"/>
      <c r="H340" s="301"/>
      <c r="I340" s="301"/>
      <c r="J340" s="301"/>
      <c r="K340" s="301"/>
      <c r="L340" s="301"/>
    </row>
    <row r="341" spans="1:12" x14ac:dyDescent="0.2">
      <c r="A341" s="301"/>
      <c r="B341" s="301"/>
      <c r="C341" s="301"/>
      <c r="D341" s="301"/>
      <c r="E341" s="301"/>
      <c r="F341" s="301"/>
      <c r="G341" s="301"/>
      <c r="H341" s="301"/>
      <c r="I341" s="301"/>
      <c r="J341" s="301"/>
      <c r="K341" s="301"/>
      <c r="L341" s="301"/>
    </row>
    <row r="342" spans="1:12" x14ac:dyDescent="0.2">
      <c r="A342" s="301"/>
      <c r="B342" s="301"/>
      <c r="C342" s="301"/>
      <c r="D342" s="301"/>
      <c r="E342" s="301"/>
      <c r="F342" s="301"/>
      <c r="G342" s="301"/>
      <c r="H342" s="301"/>
      <c r="I342" s="301"/>
      <c r="J342" s="301"/>
      <c r="K342" s="301"/>
      <c r="L342" s="301"/>
    </row>
    <row r="343" spans="1:12" x14ac:dyDescent="0.2">
      <c r="A343" s="301"/>
      <c r="B343" s="301"/>
      <c r="C343" s="301"/>
      <c r="D343" s="301"/>
      <c r="E343" s="301"/>
      <c r="F343" s="301"/>
      <c r="G343" s="301"/>
      <c r="H343" s="301"/>
      <c r="I343" s="301"/>
      <c r="J343" s="301"/>
      <c r="K343" s="301"/>
      <c r="L343" s="301"/>
    </row>
    <row r="344" spans="1:12" x14ac:dyDescent="0.2">
      <c r="A344" s="301"/>
      <c r="B344" s="301"/>
      <c r="C344" s="301"/>
      <c r="D344" s="301"/>
      <c r="E344" s="301"/>
      <c r="F344" s="301"/>
      <c r="G344" s="301"/>
      <c r="H344" s="301"/>
      <c r="I344" s="301"/>
      <c r="J344" s="301"/>
      <c r="K344" s="301"/>
      <c r="L344" s="301"/>
    </row>
    <row r="345" spans="1:12" x14ac:dyDescent="0.2">
      <c r="A345" s="301"/>
      <c r="B345" s="301"/>
      <c r="C345" s="301"/>
      <c r="D345" s="301"/>
      <c r="E345" s="301"/>
      <c r="F345" s="301"/>
      <c r="G345" s="301"/>
      <c r="H345" s="301"/>
      <c r="I345" s="301"/>
      <c r="J345" s="301"/>
      <c r="K345" s="301"/>
      <c r="L345" s="301"/>
    </row>
    <row r="346" spans="1:12" x14ac:dyDescent="0.2">
      <c r="A346" s="301"/>
      <c r="B346" s="301"/>
      <c r="C346" s="301"/>
      <c r="D346" s="301"/>
      <c r="E346" s="301"/>
      <c r="F346" s="301"/>
      <c r="G346" s="301"/>
      <c r="H346" s="301"/>
      <c r="I346" s="301"/>
      <c r="J346" s="301"/>
      <c r="K346" s="301"/>
      <c r="L346" s="301"/>
    </row>
    <row r="347" spans="1:12" x14ac:dyDescent="0.2">
      <c r="A347" s="301"/>
      <c r="B347" s="301"/>
      <c r="C347" s="301"/>
      <c r="D347" s="301"/>
      <c r="E347" s="301"/>
      <c r="F347" s="301"/>
      <c r="G347" s="301"/>
      <c r="H347" s="301"/>
      <c r="I347" s="301"/>
      <c r="J347" s="301"/>
      <c r="K347" s="301"/>
      <c r="L347" s="301"/>
    </row>
    <row r="348" spans="1:12" x14ac:dyDescent="0.2">
      <c r="A348" s="301"/>
      <c r="B348" s="301"/>
      <c r="C348" s="301"/>
      <c r="D348" s="301"/>
      <c r="E348" s="301"/>
      <c r="F348" s="301"/>
      <c r="G348" s="301"/>
      <c r="H348" s="301"/>
      <c r="I348" s="301"/>
      <c r="J348" s="301"/>
      <c r="K348" s="301"/>
      <c r="L348" s="301"/>
    </row>
    <row r="349" spans="1:12" x14ac:dyDescent="0.2">
      <c r="A349" s="301"/>
      <c r="B349" s="301"/>
      <c r="C349" s="301"/>
      <c r="D349" s="301"/>
      <c r="E349" s="301"/>
      <c r="F349" s="301"/>
      <c r="G349" s="301"/>
      <c r="H349" s="301"/>
      <c r="I349" s="301"/>
      <c r="J349" s="301"/>
      <c r="K349" s="301"/>
      <c r="L349" s="301"/>
    </row>
    <row r="350" spans="1:12" x14ac:dyDescent="0.2">
      <c r="A350" s="301"/>
      <c r="B350" s="301"/>
      <c r="C350" s="301"/>
      <c r="D350" s="301"/>
      <c r="E350" s="301"/>
      <c r="F350" s="301"/>
      <c r="G350" s="301"/>
      <c r="H350" s="301"/>
      <c r="I350" s="301"/>
      <c r="J350" s="301"/>
      <c r="K350" s="301"/>
      <c r="L350" s="301"/>
    </row>
    <row r="351" spans="1:12" x14ac:dyDescent="0.2">
      <c r="A351" s="301"/>
      <c r="B351" s="301"/>
      <c r="C351" s="301"/>
      <c r="D351" s="301"/>
      <c r="E351" s="301"/>
      <c r="F351" s="301"/>
      <c r="G351" s="301"/>
      <c r="H351" s="301"/>
      <c r="I351" s="301"/>
      <c r="J351" s="301"/>
      <c r="K351" s="301"/>
      <c r="L351" s="301"/>
    </row>
    <row r="352" spans="1:12" x14ac:dyDescent="0.2">
      <c r="A352" s="301"/>
      <c r="B352" s="301"/>
      <c r="C352" s="301"/>
      <c r="D352" s="301"/>
      <c r="E352" s="301"/>
      <c r="F352" s="301"/>
      <c r="G352" s="301"/>
      <c r="H352" s="301"/>
      <c r="I352" s="301"/>
      <c r="J352" s="301"/>
      <c r="K352" s="301"/>
      <c r="L352" s="301"/>
    </row>
    <row r="353" spans="1:12" x14ac:dyDescent="0.2">
      <c r="A353" s="301"/>
      <c r="B353" s="301"/>
      <c r="C353" s="301"/>
      <c r="D353" s="301"/>
      <c r="E353" s="301"/>
      <c r="F353" s="301"/>
      <c r="G353" s="301"/>
      <c r="H353" s="301"/>
      <c r="I353" s="301"/>
      <c r="J353" s="301"/>
      <c r="K353" s="301"/>
      <c r="L353" s="301"/>
    </row>
    <row r="354" spans="1:12" x14ac:dyDescent="0.2">
      <c r="A354" s="301"/>
      <c r="B354" s="301"/>
      <c r="C354" s="301"/>
      <c r="D354" s="301"/>
      <c r="E354" s="301"/>
      <c r="F354" s="301"/>
      <c r="G354" s="301"/>
      <c r="H354" s="301"/>
      <c r="I354" s="301"/>
      <c r="J354" s="301"/>
      <c r="K354" s="301"/>
      <c r="L354" s="301"/>
    </row>
    <row r="355" spans="1:12" x14ac:dyDescent="0.2">
      <c r="A355" s="301"/>
      <c r="B355" s="301"/>
      <c r="C355" s="301"/>
      <c r="D355" s="301"/>
      <c r="E355" s="301"/>
      <c r="F355" s="301"/>
      <c r="G355" s="301"/>
      <c r="H355" s="301"/>
      <c r="I355" s="301"/>
      <c r="J355" s="301"/>
      <c r="K355" s="301"/>
      <c r="L355" s="301"/>
    </row>
    <row r="356" spans="1:12" x14ac:dyDescent="0.2">
      <c r="A356" s="301"/>
      <c r="B356" s="301"/>
      <c r="C356" s="301"/>
      <c r="D356" s="301"/>
      <c r="E356" s="301"/>
      <c r="F356" s="301"/>
      <c r="G356" s="301"/>
      <c r="H356" s="301"/>
      <c r="I356" s="301"/>
      <c r="J356" s="301"/>
      <c r="K356" s="301"/>
      <c r="L356" s="301"/>
    </row>
    <row r="357" spans="1:12" x14ac:dyDescent="0.2">
      <c r="A357" s="301"/>
      <c r="B357" s="301"/>
      <c r="C357" s="301"/>
      <c r="D357" s="301"/>
      <c r="E357" s="301"/>
      <c r="F357" s="301"/>
      <c r="G357" s="301"/>
      <c r="H357" s="301"/>
      <c r="I357" s="301"/>
      <c r="J357" s="301"/>
      <c r="K357" s="301"/>
      <c r="L357" s="301"/>
    </row>
    <row r="358" spans="1:12" x14ac:dyDescent="0.2">
      <c r="A358" s="301"/>
      <c r="B358" s="301"/>
      <c r="C358" s="301"/>
      <c r="D358" s="301"/>
      <c r="E358" s="301"/>
      <c r="F358" s="301"/>
      <c r="G358" s="301"/>
      <c r="H358" s="301"/>
      <c r="I358" s="301"/>
      <c r="J358" s="301"/>
      <c r="K358" s="301"/>
      <c r="L358" s="301"/>
    </row>
    <row r="359" spans="1:12" x14ac:dyDescent="0.2">
      <c r="A359" s="301"/>
      <c r="B359" s="301"/>
      <c r="C359" s="301"/>
      <c r="D359" s="301"/>
      <c r="E359" s="301"/>
      <c r="F359" s="301"/>
      <c r="G359" s="301"/>
      <c r="H359" s="301"/>
      <c r="I359" s="301"/>
      <c r="J359" s="301"/>
      <c r="K359" s="301"/>
      <c r="L359" s="301"/>
    </row>
    <row r="360" spans="1:12" x14ac:dyDescent="0.2">
      <c r="A360" s="301"/>
      <c r="B360" s="301"/>
      <c r="C360" s="301"/>
      <c r="D360" s="301"/>
      <c r="E360" s="301"/>
      <c r="F360" s="301"/>
      <c r="G360" s="301"/>
      <c r="H360" s="301"/>
      <c r="I360" s="301"/>
      <c r="J360" s="301"/>
      <c r="K360" s="301"/>
      <c r="L360" s="301"/>
    </row>
    <row r="361" spans="1:12" x14ac:dyDescent="0.2">
      <c r="A361" s="301"/>
      <c r="B361" s="301"/>
      <c r="C361" s="301"/>
      <c r="D361" s="301"/>
      <c r="E361" s="301"/>
      <c r="F361" s="301"/>
      <c r="G361" s="301"/>
      <c r="H361" s="301"/>
      <c r="I361" s="301"/>
      <c r="J361" s="301"/>
      <c r="K361" s="301"/>
      <c r="L361" s="301"/>
    </row>
    <row r="362" spans="1:12" x14ac:dyDescent="0.2">
      <c r="A362" s="301"/>
      <c r="B362" s="301"/>
      <c r="C362" s="301"/>
      <c r="D362" s="301"/>
      <c r="E362" s="301"/>
      <c r="F362" s="301"/>
      <c r="G362" s="301"/>
      <c r="H362" s="301"/>
      <c r="I362" s="301"/>
      <c r="J362" s="301"/>
      <c r="K362" s="301"/>
      <c r="L362" s="301"/>
    </row>
    <row r="363" spans="1:12" x14ac:dyDescent="0.2">
      <c r="A363" s="301"/>
      <c r="B363" s="301"/>
      <c r="C363" s="301"/>
      <c r="D363" s="301"/>
      <c r="E363" s="301"/>
      <c r="F363" s="301"/>
      <c r="G363" s="301"/>
      <c r="H363" s="301"/>
      <c r="I363" s="301"/>
      <c r="J363" s="301"/>
      <c r="K363" s="301"/>
      <c r="L363" s="301"/>
    </row>
    <row r="364" spans="1:12" x14ac:dyDescent="0.2">
      <c r="A364" s="301"/>
      <c r="B364" s="301"/>
      <c r="C364" s="301"/>
      <c r="D364" s="301"/>
      <c r="E364" s="301"/>
      <c r="F364" s="301"/>
      <c r="G364" s="301"/>
      <c r="H364" s="301"/>
      <c r="I364" s="301"/>
      <c r="J364" s="301"/>
      <c r="K364" s="301"/>
      <c r="L364" s="301"/>
    </row>
    <row r="365" spans="1:12" x14ac:dyDescent="0.2">
      <c r="A365" s="301"/>
      <c r="B365" s="301"/>
      <c r="C365" s="301"/>
      <c r="D365" s="301"/>
      <c r="E365" s="301"/>
      <c r="F365" s="301"/>
      <c r="G365" s="301"/>
      <c r="H365" s="301"/>
      <c r="I365" s="301"/>
      <c r="J365" s="301"/>
      <c r="K365" s="301"/>
      <c r="L365" s="301"/>
    </row>
    <row r="366" spans="1:12" x14ac:dyDescent="0.2">
      <c r="A366" s="301"/>
      <c r="B366" s="301"/>
      <c r="C366" s="301"/>
      <c r="D366" s="301"/>
      <c r="E366" s="301"/>
      <c r="F366" s="301"/>
      <c r="G366" s="301"/>
      <c r="H366" s="301"/>
      <c r="I366" s="301"/>
      <c r="J366" s="301"/>
      <c r="K366" s="301"/>
      <c r="L366" s="301"/>
    </row>
    <row r="367" spans="1:12" x14ac:dyDescent="0.2">
      <c r="A367" s="301"/>
      <c r="B367" s="301"/>
      <c r="C367" s="301"/>
      <c r="D367" s="301"/>
      <c r="E367" s="301"/>
      <c r="F367" s="301"/>
      <c r="G367" s="301"/>
      <c r="H367" s="301"/>
      <c r="I367" s="301"/>
      <c r="J367" s="301"/>
      <c r="K367" s="301"/>
      <c r="L367" s="301"/>
    </row>
    <row r="368" spans="1:12" x14ac:dyDescent="0.2">
      <c r="A368" s="301"/>
      <c r="B368" s="301"/>
      <c r="C368" s="301"/>
      <c r="D368" s="301"/>
      <c r="E368" s="301"/>
      <c r="F368" s="301"/>
      <c r="G368" s="301"/>
      <c r="H368" s="301"/>
      <c r="I368" s="301"/>
      <c r="J368" s="301"/>
      <c r="K368" s="301"/>
      <c r="L368" s="301"/>
    </row>
    <row r="369" spans="1:12" x14ac:dyDescent="0.2">
      <c r="A369" s="301"/>
      <c r="B369" s="301"/>
      <c r="C369" s="301"/>
      <c r="D369" s="301"/>
      <c r="E369" s="301"/>
      <c r="F369" s="301"/>
      <c r="G369" s="301"/>
      <c r="H369" s="301"/>
      <c r="I369" s="301"/>
      <c r="J369" s="301"/>
      <c r="K369" s="301"/>
      <c r="L369" s="301"/>
    </row>
    <row r="370" spans="1:12" x14ac:dyDescent="0.2">
      <c r="A370" s="301"/>
      <c r="B370" s="301"/>
      <c r="C370" s="301"/>
      <c r="D370" s="301"/>
      <c r="E370" s="301"/>
      <c r="F370" s="301"/>
      <c r="G370" s="301"/>
      <c r="H370" s="301"/>
      <c r="I370" s="301"/>
      <c r="J370" s="301"/>
      <c r="K370" s="301"/>
      <c r="L370" s="301"/>
    </row>
    <row r="371" spans="1:12" x14ac:dyDescent="0.2">
      <c r="A371" s="301"/>
      <c r="B371" s="301"/>
      <c r="C371" s="301"/>
      <c r="D371" s="301"/>
      <c r="E371" s="301"/>
      <c r="F371" s="301"/>
      <c r="G371" s="301"/>
      <c r="H371" s="301"/>
      <c r="I371" s="301"/>
      <c r="J371" s="301"/>
      <c r="K371" s="301"/>
      <c r="L371" s="301"/>
    </row>
    <row r="372" spans="1:12" x14ac:dyDescent="0.2">
      <c r="A372" s="301"/>
      <c r="B372" s="301"/>
      <c r="C372" s="301"/>
      <c r="D372" s="301"/>
      <c r="E372" s="301"/>
      <c r="F372" s="301"/>
      <c r="G372" s="301"/>
      <c r="H372" s="301"/>
      <c r="I372" s="301"/>
      <c r="J372" s="301"/>
      <c r="K372" s="301"/>
      <c r="L372" s="301"/>
    </row>
    <row r="373" spans="1:12" x14ac:dyDescent="0.2">
      <c r="A373" s="301"/>
      <c r="B373" s="301"/>
      <c r="C373" s="301"/>
      <c r="D373" s="301"/>
      <c r="E373" s="301"/>
      <c r="F373" s="301"/>
      <c r="G373" s="301"/>
      <c r="H373" s="301"/>
      <c r="I373" s="301"/>
      <c r="J373" s="301"/>
      <c r="K373" s="301"/>
      <c r="L373" s="301"/>
    </row>
    <row r="374" spans="1:12" x14ac:dyDescent="0.2">
      <c r="A374" s="301"/>
      <c r="B374" s="301"/>
      <c r="C374" s="301"/>
      <c r="D374" s="301"/>
      <c r="E374" s="301"/>
      <c r="F374" s="301"/>
      <c r="G374" s="301"/>
      <c r="H374" s="301"/>
      <c r="I374" s="301"/>
      <c r="J374" s="301"/>
      <c r="K374" s="301"/>
      <c r="L374" s="301"/>
    </row>
    <row r="375" spans="1:12" x14ac:dyDescent="0.2">
      <c r="A375" s="301"/>
      <c r="B375" s="301"/>
      <c r="C375" s="301"/>
      <c r="D375" s="301"/>
      <c r="E375" s="301"/>
      <c r="F375" s="301"/>
      <c r="G375" s="301"/>
      <c r="H375" s="301"/>
      <c r="I375" s="301"/>
      <c r="J375" s="301"/>
      <c r="K375" s="301"/>
      <c r="L375" s="301"/>
    </row>
    <row r="376" spans="1:12" x14ac:dyDescent="0.2">
      <c r="A376" s="301"/>
      <c r="B376" s="301"/>
      <c r="C376" s="301"/>
      <c r="D376" s="301"/>
      <c r="E376" s="301"/>
      <c r="F376" s="301"/>
      <c r="G376" s="301"/>
      <c r="H376" s="301"/>
      <c r="I376" s="301"/>
      <c r="J376" s="301"/>
      <c r="K376" s="301"/>
      <c r="L376" s="301"/>
    </row>
    <row r="377" spans="1:12" x14ac:dyDescent="0.2">
      <c r="A377" s="301"/>
      <c r="B377" s="301"/>
      <c r="C377" s="301"/>
      <c r="D377" s="301"/>
      <c r="E377" s="301"/>
      <c r="F377" s="301"/>
      <c r="G377" s="301"/>
      <c r="H377" s="301"/>
      <c r="I377" s="301"/>
      <c r="J377" s="301"/>
      <c r="K377" s="301"/>
      <c r="L377" s="301"/>
    </row>
    <row r="378" spans="1:12" x14ac:dyDescent="0.2">
      <c r="A378" s="301"/>
      <c r="B378" s="301"/>
      <c r="C378" s="301"/>
      <c r="D378" s="301"/>
      <c r="E378" s="301"/>
      <c r="F378" s="301"/>
      <c r="G378" s="301"/>
      <c r="H378" s="301"/>
      <c r="I378" s="301"/>
      <c r="J378" s="301"/>
      <c r="K378" s="301"/>
      <c r="L378" s="301"/>
    </row>
    <row r="379" spans="1:12" x14ac:dyDescent="0.2">
      <c r="A379" s="301"/>
      <c r="B379" s="301"/>
      <c r="C379" s="301"/>
      <c r="D379" s="301"/>
      <c r="E379" s="301"/>
      <c r="F379" s="301"/>
      <c r="G379" s="301"/>
      <c r="H379" s="301"/>
      <c r="I379" s="301"/>
      <c r="J379" s="301"/>
      <c r="K379" s="301"/>
      <c r="L379" s="301"/>
    </row>
    <row r="380" spans="1:12" x14ac:dyDescent="0.2">
      <c r="A380" s="301"/>
      <c r="B380" s="301"/>
      <c r="C380" s="301"/>
      <c r="D380" s="301"/>
      <c r="E380" s="301"/>
      <c r="F380" s="301"/>
      <c r="G380" s="301"/>
      <c r="H380" s="301"/>
      <c r="I380" s="301"/>
      <c r="J380" s="301"/>
      <c r="K380" s="301"/>
      <c r="L380" s="301"/>
    </row>
    <row r="381" spans="1:12" x14ac:dyDescent="0.2">
      <c r="A381" s="301"/>
      <c r="B381" s="301"/>
      <c r="C381" s="301"/>
      <c r="D381" s="301"/>
      <c r="E381" s="301"/>
      <c r="F381" s="301"/>
      <c r="G381" s="301"/>
      <c r="H381" s="301"/>
      <c r="I381" s="301"/>
      <c r="J381" s="301"/>
      <c r="K381" s="301"/>
      <c r="L381" s="301"/>
    </row>
    <row r="382" spans="1:12" x14ac:dyDescent="0.2">
      <c r="A382" s="301"/>
      <c r="B382" s="301"/>
      <c r="C382" s="301"/>
      <c r="D382" s="301"/>
      <c r="E382" s="301"/>
      <c r="F382" s="301"/>
      <c r="G382" s="301"/>
      <c r="H382" s="301"/>
      <c r="I382" s="301"/>
      <c r="J382" s="301"/>
      <c r="K382" s="301"/>
      <c r="L382" s="301"/>
    </row>
    <row r="383" spans="1:12" x14ac:dyDescent="0.2">
      <c r="A383" s="301"/>
      <c r="B383" s="301"/>
      <c r="C383" s="301"/>
      <c r="D383" s="301"/>
      <c r="E383" s="301"/>
      <c r="F383" s="301"/>
      <c r="G383" s="301"/>
      <c r="H383" s="301"/>
      <c r="I383" s="301"/>
      <c r="J383" s="301"/>
      <c r="K383" s="301"/>
      <c r="L383" s="301"/>
    </row>
    <row r="384" spans="1:12" x14ac:dyDescent="0.2">
      <c r="A384" s="301"/>
      <c r="B384" s="301"/>
      <c r="C384" s="301"/>
      <c r="D384" s="301"/>
      <c r="E384" s="301"/>
      <c r="F384" s="301"/>
      <c r="G384" s="301"/>
      <c r="H384" s="301"/>
      <c r="I384" s="301"/>
      <c r="J384" s="301"/>
      <c r="K384" s="301"/>
      <c r="L384" s="301"/>
    </row>
    <row r="385" spans="1:12" x14ac:dyDescent="0.2">
      <c r="A385" s="301"/>
      <c r="B385" s="301"/>
      <c r="C385" s="301"/>
      <c r="D385" s="301"/>
      <c r="E385" s="301"/>
      <c r="F385" s="301"/>
      <c r="G385" s="301"/>
      <c r="H385" s="301"/>
      <c r="I385" s="301"/>
      <c r="J385" s="301"/>
      <c r="K385" s="301"/>
      <c r="L385" s="301"/>
    </row>
    <row r="386" spans="1:12" x14ac:dyDescent="0.2">
      <c r="A386" s="301"/>
      <c r="B386" s="301"/>
      <c r="C386" s="301"/>
      <c r="D386" s="301"/>
      <c r="E386" s="301"/>
      <c r="F386" s="301"/>
      <c r="G386" s="301"/>
      <c r="H386" s="301"/>
      <c r="I386" s="301"/>
      <c r="J386" s="301"/>
      <c r="K386" s="301"/>
      <c r="L386" s="301"/>
    </row>
    <row r="387" spans="1:12" x14ac:dyDescent="0.2">
      <c r="A387" s="301"/>
      <c r="B387" s="301"/>
      <c r="C387" s="301"/>
      <c r="D387" s="301"/>
      <c r="E387" s="301"/>
      <c r="F387" s="301"/>
      <c r="G387" s="301"/>
      <c r="H387" s="301"/>
      <c r="I387" s="301"/>
      <c r="J387" s="301"/>
      <c r="K387" s="301"/>
      <c r="L387" s="301"/>
    </row>
    <row r="388" spans="1:12" x14ac:dyDescent="0.2">
      <c r="A388" s="301"/>
      <c r="B388" s="301"/>
      <c r="C388" s="301"/>
      <c r="D388" s="301"/>
      <c r="E388" s="301"/>
      <c r="F388" s="301"/>
      <c r="G388" s="301"/>
      <c r="H388" s="301"/>
      <c r="I388" s="301"/>
      <c r="J388" s="301"/>
      <c r="K388" s="301"/>
      <c r="L388" s="301"/>
    </row>
    <row r="389" spans="1:12" x14ac:dyDescent="0.2">
      <c r="A389" s="301"/>
      <c r="B389" s="301"/>
      <c r="C389" s="301"/>
      <c r="D389" s="301"/>
      <c r="E389" s="301"/>
      <c r="F389" s="301"/>
      <c r="G389" s="301"/>
      <c r="H389" s="301"/>
      <c r="I389" s="301"/>
      <c r="J389" s="301"/>
      <c r="K389" s="301"/>
      <c r="L389" s="301"/>
    </row>
    <row r="390" spans="1:12" x14ac:dyDescent="0.2">
      <c r="A390" s="301"/>
      <c r="B390" s="301"/>
      <c r="C390" s="301"/>
      <c r="D390" s="301"/>
      <c r="E390" s="301"/>
      <c r="F390" s="301"/>
      <c r="G390" s="301"/>
      <c r="H390" s="301"/>
      <c r="I390" s="301"/>
      <c r="J390" s="301"/>
      <c r="K390" s="301"/>
      <c r="L390" s="301"/>
    </row>
    <row r="391" spans="1:12" x14ac:dyDescent="0.2">
      <c r="A391" s="301"/>
      <c r="B391" s="301"/>
      <c r="C391" s="301"/>
      <c r="D391" s="301"/>
      <c r="E391" s="301"/>
      <c r="F391" s="301"/>
      <c r="G391" s="301"/>
      <c r="H391" s="301"/>
      <c r="I391" s="301"/>
      <c r="J391" s="301"/>
      <c r="K391" s="301"/>
      <c r="L391" s="301"/>
    </row>
    <row r="392" spans="1:12" x14ac:dyDescent="0.2">
      <c r="A392" s="301"/>
      <c r="B392" s="301"/>
      <c r="C392" s="301"/>
      <c r="D392" s="301"/>
      <c r="E392" s="301"/>
      <c r="F392" s="301"/>
      <c r="G392" s="301"/>
      <c r="H392" s="301"/>
      <c r="I392" s="301"/>
      <c r="J392" s="301"/>
      <c r="K392" s="301"/>
      <c r="L392" s="301"/>
    </row>
    <row r="393" spans="1:12" x14ac:dyDescent="0.2">
      <c r="A393" s="301"/>
      <c r="B393" s="301"/>
      <c r="C393" s="301"/>
      <c r="D393" s="301"/>
      <c r="E393" s="301"/>
      <c r="F393" s="301"/>
      <c r="G393" s="301"/>
      <c r="H393" s="301"/>
      <c r="I393" s="301"/>
      <c r="J393" s="301"/>
      <c r="K393" s="301"/>
      <c r="L393" s="301"/>
    </row>
    <row r="394" spans="1:12" x14ac:dyDescent="0.2">
      <c r="A394" s="301"/>
      <c r="B394" s="301"/>
      <c r="C394" s="301"/>
      <c r="D394" s="301"/>
      <c r="E394" s="301"/>
      <c r="F394" s="301"/>
      <c r="G394" s="301"/>
      <c r="H394" s="301"/>
      <c r="I394" s="301"/>
      <c r="J394" s="301"/>
      <c r="K394" s="301"/>
      <c r="L394" s="301"/>
    </row>
    <row r="395" spans="1:12" x14ac:dyDescent="0.2">
      <c r="A395" s="301"/>
      <c r="B395" s="301"/>
      <c r="C395" s="301"/>
      <c r="D395" s="301"/>
      <c r="E395" s="301"/>
      <c r="F395" s="301"/>
      <c r="G395" s="301"/>
      <c r="H395" s="301"/>
      <c r="I395" s="301"/>
      <c r="J395" s="301"/>
      <c r="K395" s="301"/>
      <c r="L395" s="301"/>
    </row>
    <row r="396" spans="1:12" x14ac:dyDescent="0.2">
      <c r="A396" s="301"/>
      <c r="B396" s="301"/>
      <c r="C396" s="301"/>
      <c r="D396" s="301"/>
      <c r="E396" s="301"/>
      <c r="F396" s="301"/>
      <c r="G396" s="301"/>
      <c r="H396" s="301"/>
      <c r="I396" s="301"/>
      <c r="J396" s="301"/>
      <c r="K396" s="301"/>
      <c r="L396" s="301"/>
    </row>
    <row r="397" spans="1:12" x14ac:dyDescent="0.2">
      <c r="A397" s="301"/>
      <c r="B397" s="301"/>
      <c r="C397" s="301"/>
      <c r="D397" s="301"/>
      <c r="E397" s="301"/>
      <c r="F397" s="301"/>
      <c r="G397" s="301"/>
      <c r="H397" s="301"/>
      <c r="I397" s="301"/>
      <c r="J397" s="301"/>
      <c r="K397" s="301"/>
      <c r="L397" s="301"/>
    </row>
    <row r="398" spans="1:12" x14ac:dyDescent="0.2">
      <c r="A398" s="301"/>
      <c r="B398" s="301"/>
      <c r="C398" s="301"/>
      <c r="D398" s="301"/>
      <c r="E398" s="301"/>
      <c r="F398" s="301"/>
      <c r="G398" s="301"/>
      <c r="H398" s="301"/>
      <c r="I398" s="301"/>
      <c r="J398" s="301"/>
      <c r="K398" s="301"/>
      <c r="L398" s="301"/>
    </row>
    <row r="399" spans="1:12" x14ac:dyDescent="0.2">
      <c r="A399" s="301"/>
      <c r="B399" s="301"/>
      <c r="C399" s="301"/>
      <c r="D399" s="301"/>
      <c r="E399" s="301"/>
      <c r="F399" s="301"/>
      <c r="G399" s="301"/>
      <c r="H399" s="301"/>
      <c r="I399" s="301"/>
      <c r="J399" s="301"/>
      <c r="K399" s="301"/>
      <c r="L399" s="301"/>
    </row>
    <row r="400" spans="1:12" x14ac:dyDescent="0.2">
      <c r="A400" s="301"/>
      <c r="B400" s="301"/>
      <c r="C400" s="301"/>
      <c r="D400" s="301"/>
      <c r="E400" s="301"/>
      <c r="F400" s="301"/>
      <c r="G400" s="301"/>
      <c r="H400" s="301"/>
      <c r="I400" s="301"/>
      <c r="J400" s="301"/>
      <c r="K400" s="301"/>
      <c r="L400" s="301"/>
    </row>
    <row r="401" spans="1:12" x14ac:dyDescent="0.2">
      <c r="A401" s="301"/>
      <c r="B401" s="301"/>
      <c r="C401" s="301"/>
      <c r="D401" s="301"/>
      <c r="E401" s="301"/>
      <c r="F401" s="301"/>
      <c r="G401" s="301"/>
      <c r="H401" s="301"/>
      <c r="I401" s="301"/>
      <c r="J401" s="301"/>
      <c r="K401" s="301"/>
      <c r="L401" s="301"/>
    </row>
    <row r="402" spans="1:12" x14ac:dyDescent="0.2">
      <c r="A402" s="301"/>
      <c r="B402" s="301"/>
      <c r="C402" s="301"/>
      <c r="D402" s="301"/>
      <c r="E402" s="301"/>
      <c r="F402" s="301"/>
      <c r="G402" s="301"/>
      <c r="H402" s="301"/>
      <c r="I402" s="301"/>
      <c r="J402" s="301"/>
      <c r="K402" s="301"/>
      <c r="L402" s="301"/>
    </row>
    <row r="403" spans="1:12" x14ac:dyDescent="0.2">
      <c r="A403" s="301"/>
      <c r="B403" s="301"/>
      <c r="C403" s="301"/>
      <c r="D403" s="301"/>
      <c r="E403" s="301"/>
      <c r="F403" s="301"/>
      <c r="G403" s="301"/>
      <c r="H403" s="301"/>
      <c r="I403" s="301"/>
      <c r="J403" s="301"/>
      <c r="K403" s="301"/>
      <c r="L403" s="301"/>
    </row>
    <row r="404" spans="1:12" x14ac:dyDescent="0.2">
      <c r="A404" s="301"/>
      <c r="B404" s="301"/>
      <c r="C404" s="301"/>
      <c r="D404" s="301"/>
      <c r="E404" s="301"/>
      <c r="F404" s="301"/>
      <c r="G404" s="301"/>
      <c r="H404" s="301"/>
      <c r="I404" s="301"/>
      <c r="J404" s="301"/>
      <c r="K404" s="301"/>
      <c r="L404" s="301"/>
    </row>
    <row r="405" spans="1:12" x14ac:dyDescent="0.2">
      <c r="A405" s="301"/>
      <c r="B405" s="301"/>
      <c r="C405" s="301"/>
      <c r="D405" s="301"/>
      <c r="E405" s="301"/>
      <c r="F405" s="301"/>
      <c r="G405" s="301"/>
      <c r="H405" s="301"/>
      <c r="I405" s="301"/>
      <c r="J405" s="301"/>
      <c r="K405" s="301"/>
      <c r="L405" s="301"/>
    </row>
    <row r="406" spans="1:12" x14ac:dyDescent="0.2">
      <c r="A406" s="301"/>
      <c r="B406" s="301"/>
      <c r="C406" s="301"/>
      <c r="D406" s="301"/>
      <c r="E406" s="301"/>
      <c r="F406" s="301"/>
      <c r="G406" s="301"/>
      <c r="H406" s="301"/>
      <c r="I406" s="301"/>
      <c r="J406" s="301"/>
      <c r="K406" s="301"/>
      <c r="L406" s="301"/>
    </row>
    <row r="407" spans="1:12" x14ac:dyDescent="0.2">
      <c r="A407" s="301"/>
      <c r="B407" s="301"/>
      <c r="C407" s="301"/>
      <c r="D407" s="301"/>
      <c r="E407" s="301"/>
      <c r="F407" s="301"/>
      <c r="G407" s="301"/>
      <c r="H407" s="301"/>
      <c r="I407" s="301"/>
      <c r="J407" s="301"/>
      <c r="K407" s="301"/>
      <c r="L407" s="301"/>
    </row>
    <row r="408" spans="1:12" x14ac:dyDescent="0.2">
      <c r="A408" s="301"/>
      <c r="B408" s="301"/>
      <c r="C408" s="301"/>
      <c r="D408" s="301"/>
      <c r="E408" s="301"/>
      <c r="F408" s="301"/>
      <c r="G408" s="301"/>
      <c r="H408" s="301"/>
      <c r="I408" s="301"/>
      <c r="J408" s="301"/>
      <c r="K408" s="301"/>
      <c r="L408" s="301"/>
    </row>
    <row r="409" spans="1:12" x14ac:dyDescent="0.2">
      <c r="A409" s="301"/>
      <c r="B409" s="301"/>
      <c r="C409" s="301"/>
      <c r="D409" s="301"/>
      <c r="E409" s="301"/>
      <c r="F409" s="301"/>
      <c r="G409" s="301"/>
      <c r="H409" s="301"/>
      <c r="I409" s="301"/>
      <c r="J409" s="301"/>
      <c r="K409" s="301"/>
      <c r="L409" s="301"/>
    </row>
    <row r="410" spans="1:12" x14ac:dyDescent="0.2">
      <c r="A410" s="301"/>
      <c r="B410" s="301"/>
      <c r="C410" s="301"/>
      <c r="D410" s="301"/>
      <c r="E410" s="301"/>
      <c r="F410" s="301"/>
      <c r="G410" s="301"/>
      <c r="H410" s="301"/>
      <c r="I410" s="301"/>
      <c r="J410" s="301"/>
      <c r="K410" s="301"/>
      <c r="L410" s="301"/>
    </row>
    <row r="411" spans="1:12" x14ac:dyDescent="0.2">
      <c r="A411" s="301"/>
      <c r="B411" s="301"/>
      <c r="C411" s="301"/>
      <c r="D411" s="301"/>
      <c r="E411" s="301"/>
      <c r="F411" s="301"/>
      <c r="G411" s="301"/>
      <c r="H411" s="301"/>
      <c r="I411" s="301"/>
      <c r="J411" s="301"/>
      <c r="K411" s="301"/>
      <c r="L411" s="301"/>
    </row>
    <row r="412" spans="1:12" x14ac:dyDescent="0.2">
      <c r="A412" s="301"/>
      <c r="B412" s="301"/>
      <c r="C412" s="301"/>
      <c r="D412" s="301"/>
      <c r="E412" s="301"/>
      <c r="F412" s="301"/>
      <c r="G412" s="301"/>
      <c r="H412" s="301"/>
      <c r="I412" s="301"/>
      <c r="J412" s="301"/>
      <c r="K412" s="301"/>
      <c r="L412" s="301"/>
    </row>
    <row r="413" spans="1:12" x14ac:dyDescent="0.2">
      <c r="A413" s="301"/>
      <c r="B413" s="301"/>
      <c r="C413" s="301"/>
      <c r="D413" s="301"/>
      <c r="E413" s="301"/>
      <c r="F413" s="301"/>
      <c r="G413" s="301"/>
      <c r="H413" s="301"/>
      <c r="I413" s="301"/>
      <c r="J413" s="301"/>
      <c r="K413" s="301"/>
      <c r="L413" s="301"/>
    </row>
    <row r="414" spans="1:12" x14ac:dyDescent="0.2">
      <c r="A414" s="301"/>
      <c r="B414" s="301"/>
      <c r="C414" s="301"/>
      <c r="D414" s="301"/>
      <c r="E414" s="301"/>
      <c r="F414" s="301"/>
      <c r="G414" s="301"/>
      <c r="H414" s="301"/>
      <c r="I414" s="301"/>
      <c r="J414" s="301"/>
      <c r="K414" s="301"/>
      <c r="L414" s="301"/>
    </row>
    <row r="415" spans="1:12" x14ac:dyDescent="0.2">
      <c r="A415" s="301"/>
      <c r="B415" s="301"/>
      <c r="C415" s="301"/>
      <c r="D415" s="301"/>
      <c r="E415" s="301"/>
      <c r="F415" s="301"/>
      <c r="G415" s="301"/>
      <c r="H415" s="301"/>
      <c r="I415" s="301"/>
      <c r="J415" s="301"/>
      <c r="K415" s="301"/>
      <c r="L415" s="301"/>
    </row>
    <row r="416" spans="1:12" x14ac:dyDescent="0.2">
      <c r="A416" s="301"/>
      <c r="B416" s="301"/>
      <c r="C416" s="301"/>
      <c r="D416" s="301"/>
      <c r="E416" s="301"/>
      <c r="F416" s="301"/>
      <c r="G416" s="301"/>
      <c r="H416" s="301"/>
      <c r="I416" s="301"/>
      <c r="J416" s="301"/>
      <c r="K416" s="301"/>
      <c r="L416" s="301"/>
    </row>
    <row r="417" spans="1:12" x14ac:dyDescent="0.2">
      <c r="A417" s="301"/>
      <c r="B417" s="301"/>
      <c r="C417" s="301"/>
      <c r="D417" s="301"/>
      <c r="E417" s="301"/>
      <c r="F417" s="301"/>
      <c r="G417" s="301"/>
      <c r="H417" s="301"/>
      <c r="I417" s="301"/>
      <c r="J417" s="301"/>
      <c r="K417" s="301"/>
      <c r="L417" s="301"/>
    </row>
    <row r="418" spans="1:12" x14ac:dyDescent="0.2">
      <c r="A418" s="301"/>
      <c r="B418" s="301"/>
      <c r="C418" s="301"/>
      <c r="D418" s="301"/>
      <c r="E418" s="301"/>
      <c r="F418" s="301"/>
      <c r="G418" s="301"/>
      <c r="H418" s="301"/>
      <c r="I418" s="301"/>
      <c r="J418" s="301"/>
      <c r="K418" s="301"/>
      <c r="L418" s="301"/>
    </row>
    <row r="419" spans="1:12" x14ac:dyDescent="0.2">
      <c r="A419" s="301"/>
      <c r="B419" s="301"/>
      <c r="C419" s="301"/>
      <c r="D419" s="301"/>
      <c r="E419" s="301"/>
      <c r="F419" s="301"/>
      <c r="G419" s="301"/>
      <c r="H419" s="301"/>
      <c r="I419" s="301"/>
      <c r="J419" s="301"/>
      <c r="K419" s="301"/>
      <c r="L419" s="301"/>
    </row>
    <row r="420" spans="1:12" x14ac:dyDescent="0.2">
      <c r="A420" s="301"/>
      <c r="B420" s="301"/>
      <c r="C420" s="301"/>
      <c r="D420" s="301"/>
      <c r="E420" s="301"/>
      <c r="F420" s="301"/>
      <c r="G420" s="301"/>
      <c r="H420" s="301"/>
      <c r="I420" s="301"/>
      <c r="J420" s="301"/>
      <c r="K420" s="301"/>
      <c r="L420" s="301"/>
    </row>
    <row r="421" spans="1:12" x14ac:dyDescent="0.2">
      <c r="A421" s="301"/>
      <c r="B421" s="301"/>
      <c r="C421" s="301"/>
      <c r="D421" s="301"/>
      <c r="E421" s="301"/>
      <c r="F421" s="301"/>
      <c r="G421" s="301"/>
      <c r="H421" s="301"/>
      <c r="I421" s="301"/>
      <c r="J421" s="301"/>
      <c r="K421" s="301"/>
      <c r="L421" s="301"/>
    </row>
    <row r="422" spans="1:12" x14ac:dyDescent="0.2">
      <c r="A422" s="301"/>
      <c r="B422" s="301"/>
      <c r="C422" s="301"/>
      <c r="D422" s="301"/>
      <c r="E422" s="301"/>
      <c r="F422" s="301"/>
      <c r="G422" s="301"/>
      <c r="H422" s="301"/>
      <c r="I422" s="301"/>
      <c r="J422" s="301"/>
      <c r="K422" s="301"/>
      <c r="L422" s="301"/>
    </row>
    <row r="423" spans="1:12" x14ac:dyDescent="0.2">
      <c r="A423" s="301"/>
      <c r="B423" s="301"/>
      <c r="C423" s="301"/>
      <c r="D423" s="301"/>
      <c r="E423" s="301"/>
      <c r="F423" s="301"/>
      <c r="G423" s="301"/>
      <c r="H423" s="301"/>
      <c r="I423" s="301"/>
      <c r="J423" s="301"/>
      <c r="K423" s="301"/>
      <c r="L423" s="301"/>
    </row>
    <row r="424" spans="1:12" x14ac:dyDescent="0.2">
      <c r="A424" s="301"/>
      <c r="B424" s="301"/>
      <c r="C424" s="301"/>
      <c r="D424" s="301"/>
      <c r="E424" s="301"/>
      <c r="F424" s="301"/>
      <c r="G424" s="301"/>
      <c r="H424" s="301"/>
      <c r="I424" s="301"/>
      <c r="J424" s="301"/>
      <c r="K424" s="301"/>
      <c r="L424" s="301"/>
    </row>
    <row r="425" spans="1:12" x14ac:dyDescent="0.2">
      <c r="A425" s="301"/>
      <c r="B425" s="301"/>
      <c r="C425" s="301"/>
      <c r="D425" s="301"/>
      <c r="E425" s="301"/>
      <c r="F425" s="301"/>
      <c r="G425" s="301"/>
      <c r="H425" s="301"/>
      <c r="I425" s="301"/>
      <c r="J425" s="301"/>
      <c r="K425" s="301"/>
      <c r="L425" s="301"/>
    </row>
    <row r="426" spans="1:12" x14ac:dyDescent="0.2">
      <c r="A426" s="301"/>
      <c r="B426" s="301"/>
      <c r="C426" s="301"/>
      <c r="D426" s="301"/>
      <c r="E426" s="301"/>
      <c r="F426" s="301"/>
      <c r="G426" s="301"/>
      <c r="H426" s="301"/>
      <c r="I426" s="301"/>
      <c r="J426" s="301"/>
      <c r="K426" s="301"/>
      <c r="L426" s="301"/>
    </row>
    <row r="427" spans="1:12" x14ac:dyDescent="0.2">
      <c r="A427" s="301"/>
      <c r="B427" s="301"/>
      <c r="C427" s="301"/>
      <c r="D427" s="301"/>
      <c r="E427" s="301"/>
      <c r="F427" s="301"/>
      <c r="G427" s="301"/>
      <c r="H427" s="301"/>
      <c r="I427" s="301"/>
      <c r="J427" s="301"/>
      <c r="K427" s="301"/>
      <c r="L427" s="301"/>
    </row>
    <row r="428" spans="1:12" x14ac:dyDescent="0.2">
      <c r="A428" s="301"/>
      <c r="B428" s="301"/>
      <c r="C428" s="301"/>
      <c r="D428" s="301"/>
      <c r="E428" s="301"/>
      <c r="F428" s="301"/>
      <c r="G428" s="301"/>
      <c r="H428" s="301"/>
      <c r="I428" s="301"/>
      <c r="J428" s="301"/>
      <c r="K428" s="301"/>
      <c r="L428" s="301"/>
    </row>
    <row r="429" spans="1:12" x14ac:dyDescent="0.2">
      <c r="A429" s="301"/>
      <c r="B429" s="301"/>
      <c r="C429" s="301"/>
      <c r="D429" s="301"/>
      <c r="E429" s="301"/>
      <c r="F429" s="301"/>
      <c r="G429" s="301"/>
      <c r="H429" s="301"/>
      <c r="I429" s="301"/>
      <c r="J429" s="301"/>
      <c r="K429" s="301"/>
      <c r="L429" s="301"/>
    </row>
    <row r="430" spans="1:12" x14ac:dyDescent="0.2">
      <c r="A430" s="301"/>
      <c r="B430" s="301"/>
      <c r="C430" s="301"/>
      <c r="D430" s="301"/>
      <c r="E430" s="301"/>
      <c r="F430" s="301"/>
      <c r="G430" s="301"/>
      <c r="H430" s="301"/>
      <c r="I430" s="301"/>
      <c r="J430" s="301"/>
      <c r="K430" s="301"/>
      <c r="L430" s="301"/>
    </row>
    <row r="431" spans="1:12" x14ac:dyDescent="0.2">
      <c r="A431" s="301"/>
      <c r="B431" s="301"/>
      <c r="C431" s="301"/>
      <c r="D431" s="301"/>
      <c r="E431" s="301"/>
      <c r="F431" s="301"/>
      <c r="G431" s="301"/>
      <c r="H431" s="301"/>
      <c r="I431" s="301"/>
      <c r="J431" s="301"/>
      <c r="K431" s="301"/>
      <c r="L431" s="301"/>
    </row>
    <row r="432" spans="1:12" x14ac:dyDescent="0.2">
      <c r="A432" s="301"/>
      <c r="B432" s="301"/>
      <c r="C432" s="301"/>
      <c r="D432" s="301"/>
      <c r="E432" s="301"/>
      <c r="F432" s="301"/>
      <c r="G432" s="301"/>
      <c r="H432" s="301"/>
      <c r="I432" s="301"/>
      <c r="J432" s="301"/>
      <c r="K432" s="301"/>
      <c r="L432" s="301"/>
    </row>
    <row r="433" spans="1:12" x14ac:dyDescent="0.2">
      <c r="A433" s="301"/>
      <c r="B433" s="301"/>
      <c r="C433" s="301"/>
      <c r="D433" s="301"/>
      <c r="E433" s="301"/>
      <c r="F433" s="301"/>
      <c r="G433" s="301"/>
      <c r="H433" s="301"/>
      <c r="I433" s="301"/>
      <c r="J433" s="301"/>
      <c r="K433" s="301"/>
      <c r="L433" s="301"/>
    </row>
    <row r="434" spans="1:12" x14ac:dyDescent="0.2">
      <c r="A434" s="301"/>
      <c r="B434" s="301"/>
      <c r="C434" s="301"/>
      <c r="D434" s="301"/>
      <c r="E434" s="301"/>
      <c r="F434" s="301"/>
      <c r="G434" s="301"/>
      <c r="H434" s="301"/>
      <c r="I434" s="301"/>
      <c r="J434" s="301"/>
      <c r="K434" s="301"/>
      <c r="L434" s="301"/>
    </row>
    <row r="435" spans="1:12" x14ac:dyDescent="0.2">
      <c r="A435" s="301"/>
      <c r="B435" s="301"/>
      <c r="C435" s="301"/>
      <c r="D435" s="301"/>
      <c r="E435" s="301"/>
      <c r="F435" s="301"/>
      <c r="G435" s="301"/>
      <c r="H435" s="301"/>
      <c r="I435" s="301"/>
      <c r="J435" s="301"/>
      <c r="K435" s="301"/>
      <c r="L435" s="301"/>
    </row>
    <row r="436" spans="1:12" x14ac:dyDescent="0.2">
      <c r="A436" s="301"/>
      <c r="B436" s="301"/>
      <c r="C436" s="301"/>
      <c r="D436" s="301"/>
      <c r="E436" s="301"/>
      <c r="F436" s="301"/>
      <c r="G436" s="301"/>
      <c r="H436" s="301"/>
      <c r="I436" s="301"/>
      <c r="J436" s="301"/>
      <c r="K436" s="301"/>
      <c r="L436" s="301"/>
    </row>
    <row r="437" spans="1:12" x14ac:dyDescent="0.2">
      <c r="A437" s="301"/>
      <c r="B437" s="301"/>
      <c r="C437" s="301"/>
      <c r="D437" s="301"/>
      <c r="E437" s="301"/>
      <c r="F437" s="301"/>
      <c r="G437" s="301"/>
      <c r="H437" s="301"/>
      <c r="I437" s="301"/>
      <c r="J437" s="301"/>
      <c r="K437" s="301"/>
      <c r="L437" s="301"/>
    </row>
    <row r="438" spans="1:12" x14ac:dyDescent="0.2">
      <c r="A438" s="301"/>
      <c r="B438" s="301"/>
      <c r="C438" s="301"/>
      <c r="D438" s="301"/>
      <c r="E438" s="301"/>
      <c r="F438" s="301"/>
      <c r="G438" s="301"/>
      <c r="H438" s="301"/>
      <c r="I438" s="301"/>
      <c r="J438" s="301"/>
      <c r="K438" s="301"/>
      <c r="L438" s="301"/>
    </row>
    <row r="439" spans="1:12" x14ac:dyDescent="0.2">
      <c r="A439" s="301"/>
      <c r="B439" s="301"/>
      <c r="C439" s="301"/>
      <c r="D439" s="301"/>
      <c r="E439" s="301"/>
      <c r="F439" s="301"/>
      <c r="G439" s="301"/>
      <c r="H439" s="301"/>
      <c r="I439" s="301"/>
      <c r="J439" s="301"/>
      <c r="K439" s="301"/>
      <c r="L439" s="301"/>
    </row>
    <row r="440" spans="1:12" x14ac:dyDescent="0.2">
      <c r="A440" s="301"/>
      <c r="B440" s="301"/>
      <c r="C440" s="301"/>
      <c r="D440" s="301"/>
      <c r="E440" s="301"/>
      <c r="F440" s="301"/>
      <c r="G440" s="301"/>
      <c r="H440" s="301"/>
      <c r="I440" s="301"/>
      <c r="J440" s="301"/>
      <c r="K440" s="301"/>
      <c r="L440" s="301"/>
    </row>
    <row r="441" spans="1:12" x14ac:dyDescent="0.2">
      <c r="A441" s="301"/>
      <c r="B441" s="301"/>
      <c r="C441" s="301"/>
      <c r="D441" s="301"/>
      <c r="E441" s="301"/>
      <c r="F441" s="301"/>
      <c r="G441" s="301"/>
      <c r="H441" s="301"/>
      <c r="I441" s="301"/>
      <c r="J441" s="301"/>
      <c r="K441" s="301"/>
      <c r="L441" s="301"/>
    </row>
    <row r="442" spans="1:12" x14ac:dyDescent="0.2">
      <c r="A442" s="301"/>
      <c r="B442" s="301"/>
      <c r="C442" s="301"/>
      <c r="D442" s="301"/>
      <c r="E442" s="301"/>
      <c r="F442" s="301"/>
      <c r="G442" s="301"/>
      <c r="H442" s="301"/>
      <c r="I442" s="301"/>
      <c r="J442" s="301"/>
      <c r="K442" s="301"/>
      <c r="L442" s="301"/>
    </row>
    <row r="443" spans="1:12" x14ac:dyDescent="0.2">
      <c r="A443" s="301"/>
      <c r="B443" s="301"/>
      <c r="C443" s="301"/>
      <c r="D443" s="301"/>
      <c r="E443" s="301"/>
      <c r="F443" s="301"/>
      <c r="G443" s="301"/>
      <c r="H443" s="301"/>
      <c r="I443" s="301"/>
      <c r="J443" s="301"/>
      <c r="K443" s="301"/>
      <c r="L443" s="301"/>
    </row>
    <row r="444" spans="1:12" x14ac:dyDescent="0.2">
      <c r="A444" s="301"/>
      <c r="B444" s="301"/>
      <c r="C444" s="301"/>
      <c r="D444" s="301"/>
      <c r="E444" s="301"/>
      <c r="F444" s="301"/>
      <c r="G444" s="301"/>
      <c r="H444" s="301"/>
      <c r="I444" s="301"/>
      <c r="J444" s="301"/>
      <c r="K444" s="301"/>
      <c r="L444" s="301"/>
    </row>
    <row r="445" spans="1:12" x14ac:dyDescent="0.2">
      <c r="A445" s="301"/>
      <c r="B445" s="301"/>
      <c r="C445" s="301"/>
      <c r="D445" s="301"/>
      <c r="E445" s="301"/>
      <c r="F445" s="301"/>
      <c r="G445" s="301"/>
      <c r="H445" s="301"/>
      <c r="I445" s="301"/>
      <c r="J445" s="301"/>
      <c r="K445" s="301"/>
      <c r="L445" s="301"/>
    </row>
    <row r="446" spans="1:12" x14ac:dyDescent="0.2">
      <c r="A446" s="301"/>
      <c r="B446" s="301"/>
      <c r="C446" s="301"/>
      <c r="D446" s="301"/>
      <c r="E446" s="301"/>
      <c r="F446" s="301"/>
      <c r="G446" s="301"/>
      <c r="H446" s="301"/>
      <c r="I446" s="301"/>
      <c r="J446" s="301"/>
      <c r="K446" s="301"/>
      <c r="L446" s="301"/>
    </row>
    <row r="447" spans="1:12" x14ac:dyDescent="0.2">
      <c r="A447" s="301"/>
      <c r="B447" s="301"/>
      <c r="C447" s="301"/>
      <c r="D447" s="301"/>
      <c r="E447" s="301"/>
      <c r="F447" s="301"/>
      <c r="G447" s="301"/>
      <c r="H447" s="301"/>
      <c r="I447" s="301"/>
      <c r="J447" s="301"/>
      <c r="K447" s="301"/>
      <c r="L447" s="301"/>
    </row>
    <row r="448" spans="1:12" x14ac:dyDescent="0.2">
      <c r="A448" s="301"/>
      <c r="B448" s="301"/>
      <c r="C448" s="301"/>
      <c r="D448" s="301"/>
      <c r="E448" s="301"/>
      <c r="F448" s="301"/>
      <c r="G448" s="301"/>
      <c r="H448" s="301"/>
      <c r="I448" s="301"/>
      <c r="J448" s="301"/>
      <c r="K448" s="301"/>
      <c r="L448" s="301"/>
    </row>
    <row r="449" spans="1:12" x14ac:dyDescent="0.2">
      <c r="A449" s="301"/>
      <c r="B449" s="301"/>
      <c r="C449" s="301"/>
      <c r="D449" s="301"/>
      <c r="E449" s="301"/>
      <c r="F449" s="301"/>
      <c r="G449" s="301"/>
      <c r="H449" s="301"/>
      <c r="I449" s="301"/>
      <c r="J449" s="301"/>
      <c r="K449" s="301"/>
      <c r="L449" s="301"/>
    </row>
    <row r="450" spans="1:12" x14ac:dyDescent="0.2">
      <c r="A450" s="301"/>
      <c r="B450" s="301"/>
      <c r="C450" s="301"/>
      <c r="D450" s="301"/>
      <c r="E450" s="301"/>
      <c r="F450" s="301"/>
      <c r="G450" s="301"/>
      <c r="H450" s="301"/>
      <c r="I450" s="301"/>
      <c r="J450" s="301"/>
      <c r="K450" s="301"/>
      <c r="L450" s="301"/>
    </row>
    <row r="451" spans="1:12" x14ac:dyDescent="0.2">
      <c r="A451" s="301"/>
      <c r="B451" s="301"/>
      <c r="C451" s="301"/>
      <c r="D451" s="301"/>
      <c r="E451" s="301"/>
      <c r="F451" s="301"/>
      <c r="G451" s="301"/>
      <c r="H451" s="301"/>
      <c r="I451" s="301"/>
      <c r="J451" s="301"/>
      <c r="K451" s="301"/>
      <c r="L451" s="301"/>
    </row>
    <row r="452" spans="1:12" x14ac:dyDescent="0.2">
      <c r="A452" s="301"/>
      <c r="B452" s="301"/>
      <c r="C452" s="301"/>
      <c r="D452" s="301"/>
      <c r="E452" s="301"/>
      <c r="F452" s="301"/>
      <c r="G452" s="301"/>
      <c r="H452" s="301"/>
      <c r="I452" s="301"/>
      <c r="J452" s="301"/>
      <c r="K452" s="301"/>
      <c r="L452" s="301"/>
    </row>
    <row r="453" spans="1:12" x14ac:dyDescent="0.2">
      <c r="A453" s="301"/>
      <c r="B453" s="301"/>
      <c r="C453" s="301"/>
      <c r="D453" s="301"/>
      <c r="E453" s="301"/>
      <c r="F453" s="301"/>
      <c r="G453" s="301"/>
      <c r="H453" s="301"/>
      <c r="I453" s="301"/>
      <c r="J453" s="301"/>
      <c r="K453" s="301"/>
      <c r="L453" s="301"/>
    </row>
    <row r="454" spans="1:12" x14ac:dyDescent="0.2">
      <c r="A454" s="301"/>
      <c r="B454" s="301"/>
      <c r="C454" s="301"/>
      <c r="D454" s="301"/>
      <c r="E454" s="301"/>
      <c r="F454" s="301"/>
      <c r="G454" s="301"/>
      <c r="H454" s="301"/>
      <c r="I454" s="301"/>
      <c r="J454" s="301"/>
      <c r="K454" s="301"/>
      <c r="L454" s="301"/>
    </row>
    <row r="455" spans="1:12" x14ac:dyDescent="0.2">
      <c r="A455" s="301"/>
      <c r="B455" s="301"/>
      <c r="C455" s="301"/>
      <c r="D455" s="301"/>
      <c r="E455" s="301"/>
      <c r="F455" s="301"/>
      <c r="G455" s="301"/>
      <c r="H455" s="301"/>
      <c r="I455" s="301"/>
      <c r="J455" s="301"/>
      <c r="K455" s="301"/>
      <c r="L455" s="301"/>
    </row>
    <row r="456" spans="1:12" x14ac:dyDescent="0.2">
      <c r="A456" s="301"/>
      <c r="B456" s="301"/>
      <c r="C456" s="301"/>
      <c r="D456" s="301"/>
      <c r="E456" s="301"/>
      <c r="F456" s="301"/>
      <c r="G456" s="301"/>
      <c r="H456" s="301"/>
      <c r="I456" s="301"/>
      <c r="J456" s="301"/>
      <c r="K456" s="301"/>
      <c r="L456" s="301"/>
    </row>
    <row r="457" spans="1:12" x14ac:dyDescent="0.2">
      <c r="A457" s="301"/>
      <c r="B457" s="301"/>
      <c r="C457" s="301"/>
      <c r="D457" s="301"/>
      <c r="E457" s="301"/>
      <c r="F457" s="301"/>
      <c r="G457" s="301"/>
      <c r="H457" s="301"/>
      <c r="I457" s="301"/>
      <c r="J457" s="301"/>
      <c r="K457" s="301"/>
      <c r="L457" s="301"/>
    </row>
    <row r="458" spans="1:12" x14ac:dyDescent="0.2">
      <c r="A458" s="301"/>
      <c r="B458" s="301"/>
      <c r="C458" s="301"/>
      <c r="D458" s="301"/>
      <c r="E458" s="301"/>
      <c r="F458" s="301"/>
      <c r="G458" s="301"/>
      <c r="H458" s="301"/>
      <c r="I458" s="301"/>
      <c r="J458" s="301"/>
      <c r="K458" s="301"/>
      <c r="L458" s="301"/>
    </row>
    <row r="459" spans="1:12" x14ac:dyDescent="0.2">
      <c r="A459" s="301"/>
      <c r="B459" s="301"/>
      <c r="C459" s="301"/>
      <c r="D459" s="301"/>
      <c r="E459" s="301"/>
      <c r="F459" s="301"/>
      <c r="G459" s="301"/>
      <c r="H459" s="301"/>
      <c r="I459" s="301"/>
      <c r="J459" s="301"/>
      <c r="K459" s="301"/>
      <c r="L459" s="301"/>
    </row>
    <row r="460" spans="1:12" x14ac:dyDescent="0.2">
      <c r="A460" s="301"/>
      <c r="B460" s="301"/>
      <c r="C460" s="301"/>
      <c r="D460" s="301"/>
      <c r="E460" s="301"/>
      <c r="F460" s="301"/>
      <c r="G460" s="301"/>
      <c r="H460" s="301"/>
      <c r="I460" s="301"/>
      <c r="J460" s="301"/>
      <c r="K460" s="301"/>
      <c r="L460" s="301"/>
    </row>
    <row r="461" spans="1:12" x14ac:dyDescent="0.2">
      <c r="A461" s="301"/>
      <c r="B461" s="301"/>
      <c r="C461" s="301"/>
      <c r="D461" s="301"/>
      <c r="E461" s="301"/>
      <c r="F461" s="301"/>
      <c r="G461" s="301"/>
      <c r="H461" s="301"/>
      <c r="I461" s="301"/>
      <c r="J461" s="301"/>
      <c r="K461" s="301"/>
      <c r="L461" s="301"/>
    </row>
    <row r="462" spans="1:12" x14ac:dyDescent="0.2">
      <c r="A462" s="301"/>
      <c r="B462" s="301"/>
      <c r="C462" s="301"/>
      <c r="D462" s="301"/>
      <c r="E462" s="301"/>
      <c r="F462" s="301"/>
      <c r="G462" s="301"/>
      <c r="H462" s="301"/>
      <c r="I462" s="301"/>
      <c r="J462" s="301"/>
      <c r="K462" s="301"/>
      <c r="L462" s="301"/>
    </row>
    <row r="463" spans="1:12" x14ac:dyDescent="0.2">
      <c r="A463" s="301"/>
      <c r="B463" s="301"/>
      <c r="C463" s="301"/>
      <c r="D463" s="301"/>
      <c r="E463" s="301"/>
      <c r="F463" s="301"/>
      <c r="G463" s="301"/>
      <c r="H463" s="301"/>
      <c r="I463" s="301"/>
      <c r="J463" s="301"/>
      <c r="K463" s="301"/>
      <c r="L463" s="301"/>
    </row>
    <row r="464" spans="1:12" x14ac:dyDescent="0.2">
      <c r="A464" s="301"/>
      <c r="B464" s="301"/>
      <c r="C464" s="301"/>
      <c r="D464" s="301"/>
      <c r="E464" s="301"/>
      <c r="F464" s="301"/>
      <c r="G464" s="301"/>
      <c r="H464" s="301"/>
      <c r="I464" s="301"/>
      <c r="J464" s="301"/>
      <c r="K464" s="301"/>
      <c r="L464" s="301"/>
    </row>
    <row r="465" spans="1:12" x14ac:dyDescent="0.2">
      <c r="A465" s="301"/>
      <c r="B465" s="301"/>
      <c r="C465" s="301"/>
      <c r="D465" s="301"/>
      <c r="E465" s="301"/>
      <c r="F465" s="301"/>
      <c r="G465" s="301"/>
      <c r="H465" s="301"/>
      <c r="I465" s="301"/>
      <c r="J465" s="301"/>
      <c r="K465" s="301"/>
      <c r="L465" s="301"/>
    </row>
    <row r="466" spans="1:12" x14ac:dyDescent="0.2">
      <c r="A466" s="301"/>
      <c r="B466" s="301"/>
      <c r="C466" s="301"/>
      <c r="D466" s="301"/>
      <c r="E466" s="301"/>
      <c r="F466" s="301"/>
      <c r="G466" s="301"/>
      <c r="H466" s="301"/>
      <c r="I466" s="301"/>
      <c r="J466" s="301"/>
      <c r="K466" s="301"/>
      <c r="L466" s="301"/>
    </row>
    <row r="467" spans="1:12" x14ac:dyDescent="0.2">
      <c r="A467" s="301"/>
      <c r="B467" s="301"/>
      <c r="C467" s="301"/>
      <c r="D467" s="301"/>
      <c r="E467" s="301"/>
      <c r="F467" s="301"/>
      <c r="G467" s="301"/>
      <c r="H467" s="301"/>
      <c r="I467" s="301"/>
      <c r="J467" s="301"/>
      <c r="K467" s="301"/>
      <c r="L467" s="301"/>
    </row>
    <row r="468" spans="1:12" x14ac:dyDescent="0.2">
      <c r="A468" s="301"/>
      <c r="B468" s="301"/>
      <c r="C468" s="301"/>
      <c r="D468" s="301"/>
      <c r="E468" s="301"/>
      <c r="F468" s="301"/>
      <c r="G468" s="301"/>
      <c r="H468" s="301"/>
      <c r="I468" s="301"/>
      <c r="J468" s="301"/>
      <c r="K468" s="301"/>
      <c r="L468" s="301"/>
    </row>
    <row r="469" spans="1:12" x14ac:dyDescent="0.2">
      <c r="A469" s="301"/>
      <c r="B469" s="301"/>
      <c r="C469" s="301"/>
      <c r="D469" s="301"/>
      <c r="E469" s="301"/>
      <c r="F469" s="301"/>
      <c r="G469" s="301"/>
      <c r="H469" s="301"/>
      <c r="I469" s="301"/>
      <c r="J469" s="301"/>
      <c r="K469" s="301"/>
      <c r="L469" s="301"/>
    </row>
    <row r="470" spans="1:12" x14ac:dyDescent="0.2">
      <c r="A470" s="301"/>
      <c r="B470" s="301"/>
      <c r="C470" s="301"/>
      <c r="D470" s="301"/>
      <c r="E470" s="301"/>
      <c r="F470" s="301"/>
      <c r="G470" s="301"/>
      <c r="H470" s="301"/>
      <c r="I470" s="301"/>
      <c r="J470" s="301"/>
      <c r="K470" s="301"/>
      <c r="L470" s="301"/>
    </row>
    <row r="471" spans="1:12" x14ac:dyDescent="0.2">
      <c r="A471" s="301"/>
      <c r="B471" s="301"/>
      <c r="C471" s="301"/>
      <c r="D471" s="301"/>
      <c r="E471" s="301"/>
      <c r="F471" s="301"/>
      <c r="G471" s="301"/>
      <c r="H471" s="301"/>
      <c r="I471" s="301"/>
      <c r="J471" s="301"/>
      <c r="K471" s="301"/>
      <c r="L471" s="301"/>
    </row>
    <row r="472" spans="1:12" x14ac:dyDescent="0.2">
      <c r="A472" s="301"/>
      <c r="B472" s="301"/>
      <c r="C472" s="301"/>
      <c r="D472" s="301"/>
      <c r="E472" s="301"/>
      <c r="F472" s="301"/>
      <c r="G472" s="301"/>
      <c r="H472" s="301"/>
      <c r="I472" s="301"/>
      <c r="J472" s="301"/>
      <c r="K472" s="301"/>
      <c r="L472" s="301"/>
    </row>
    <row r="473" spans="1:12" x14ac:dyDescent="0.2">
      <c r="A473" s="301"/>
      <c r="B473" s="301"/>
      <c r="C473" s="301"/>
      <c r="D473" s="301"/>
      <c r="E473" s="301"/>
      <c r="F473" s="301"/>
      <c r="G473" s="301"/>
      <c r="H473" s="301"/>
      <c r="I473" s="301"/>
      <c r="J473" s="301"/>
      <c r="K473" s="301"/>
      <c r="L473" s="301"/>
    </row>
    <row r="474" spans="1:12" x14ac:dyDescent="0.2">
      <c r="A474" s="301"/>
      <c r="B474" s="301"/>
      <c r="C474" s="301"/>
      <c r="D474" s="301"/>
      <c r="E474" s="301"/>
      <c r="F474" s="301"/>
      <c r="G474" s="301"/>
      <c r="H474" s="301"/>
      <c r="I474" s="301"/>
      <c r="J474" s="301"/>
      <c r="K474" s="301"/>
      <c r="L474" s="301"/>
    </row>
    <row r="475" spans="1:12" x14ac:dyDescent="0.2">
      <c r="A475" s="301"/>
      <c r="B475" s="301"/>
      <c r="C475" s="301"/>
      <c r="D475" s="301"/>
      <c r="E475" s="301"/>
      <c r="F475" s="301"/>
      <c r="G475" s="301"/>
      <c r="H475" s="301"/>
      <c r="I475" s="301"/>
      <c r="J475" s="301"/>
      <c r="K475" s="301"/>
      <c r="L475" s="301"/>
    </row>
    <row r="476" spans="1:12" x14ac:dyDescent="0.2">
      <c r="A476" s="301"/>
      <c r="B476" s="301"/>
      <c r="C476" s="301"/>
      <c r="D476" s="301"/>
      <c r="E476" s="301"/>
      <c r="F476" s="301"/>
      <c r="G476" s="301"/>
      <c r="H476" s="301"/>
      <c r="I476" s="301"/>
      <c r="J476" s="301"/>
      <c r="K476" s="301"/>
      <c r="L476" s="301"/>
    </row>
    <row r="477" spans="1:12" x14ac:dyDescent="0.2">
      <c r="A477" s="301"/>
      <c r="B477" s="301"/>
      <c r="C477" s="301"/>
      <c r="D477" s="301"/>
      <c r="E477" s="301"/>
      <c r="F477" s="301"/>
      <c r="G477" s="301"/>
      <c r="H477" s="301"/>
      <c r="I477" s="301"/>
      <c r="J477" s="301"/>
      <c r="K477" s="301"/>
      <c r="L477" s="301"/>
    </row>
    <row r="478" spans="1:12" x14ac:dyDescent="0.2">
      <c r="A478" s="301"/>
      <c r="B478" s="301"/>
      <c r="C478" s="301"/>
      <c r="D478" s="301"/>
      <c r="E478" s="301"/>
      <c r="F478" s="301"/>
      <c r="G478" s="301"/>
      <c r="H478" s="301"/>
      <c r="I478" s="301"/>
      <c r="J478" s="301"/>
      <c r="K478" s="301"/>
      <c r="L478" s="301"/>
    </row>
    <row r="479" spans="1:12" x14ac:dyDescent="0.2">
      <c r="A479" s="301"/>
      <c r="B479" s="301"/>
      <c r="C479" s="301"/>
      <c r="D479" s="301"/>
      <c r="E479" s="301"/>
      <c r="F479" s="301"/>
      <c r="G479" s="301"/>
      <c r="H479" s="301"/>
      <c r="I479" s="301"/>
      <c r="J479" s="301"/>
      <c r="K479" s="301"/>
      <c r="L479" s="301"/>
    </row>
    <row r="480" spans="1:12" x14ac:dyDescent="0.2">
      <c r="A480" s="301"/>
      <c r="B480" s="301"/>
      <c r="C480" s="301"/>
      <c r="D480" s="301"/>
      <c r="E480" s="301"/>
      <c r="F480" s="301"/>
      <c r="G480" s="301"/>
      <c r="H480" s="301"/>
      <c r="I480" s="301"/>
      <c r="J480" s="301"/>
      <c r="K480" s="301"/>
      <c r="L480" s="301"/>
    </row>
    <row r="481" spans="1:12" x14ac:dyDescent="0.2">
      <c r="A481" s="301"/>
      <c r="B481" s="301"/>
      <c r="C481" s="301"/>
      <c r="D481" s="301"/>
      <c r="E481" s="301"/>
      <c r="F481" s="301"/>
      <c r="G481" s="301"/>
      <c r="H481" s="301"/>
      <c r="I481" s="301"/>
      <c r="J481" s="301"/>
      <c r="K481" s="301"/>
      <c r="L481" s="301"/>
    </row>
    <row r="482" spans="1:12" x14ac:dyDescent="0.2">
      <c r="A482" s="301"/>
      <c r="B482" s="301"/>
      <c r="C482" s="301"/>
      <c r="D482" s="301"/>
      <c r="E482" s="301"/>
      <c r="F482" s="301"/>
      <c r="G482" s="301"/>
      <c r="H482" s="301"/>
      <c r="I482" s="301"/>
      <c r="J482" s="301"/>
      <c r="K482" s="301"/>
      <c r="L482" s="301"/>
    </row>
    <row r="483" spans="1:12" x14ac:dyDescent="0.2">
      <c r="A483" s="301"/>
      <c r="B483" s="301"/>
      <c r="C483" s="301"/>
      <c r="D483" s="301"/>
      <c r="E483" s="301"/>
      <c r="F483" s="301"/>
      <c r="G483" s="301"/>
      <c r="H483" s="301"/>
      <c r="I483" s="301"/>
      <c r="J483" s="301"/>
      <c r="K483" s="301"/>
      <c r="L483" s="301"/>
    </row>
    <row r="484" spans="1:12" x14ac:dyDescent="0.2">
      <c r="A484" s="301"/>
      <c r="B484" s="301"/>
      <c r="C484" s="301"/>
      <c r="D484" s="301"/>
      <c r="E484" s="301"/>
      <c r="F484" s="301"/>
      <c r="G484" s="301"/>
      <c r="H484" s="301"/>
      <c r="I484" s="301"/>
      <c r="J484" s="301"/>
      <c r="K484" s="301"/>
      <c r="L484" s="301"/>
    </row>
    <row r="485" spans="1:12" x14ac:dyDescent="0.2">
      <c r="A485" s="301"/>
      <c r="B485" s="301"/>
      <c r="C485" s="301"/>
      <c r="D485" s="301"/>
      <c r="E485" s="301"/>
      <c r="F485" s="301"/>
      <c r="G485" s="301"/>
      <c r="H485" s="301"/>
      <c r="I485" s="301"/>
      <c r="J485" s="301"/>
      <c r="K485" s="301"/>
      <c r="L485" s="301"/>
    </row>
    <row r="486" spans="1:12" x14ac:dyDescent="0.2">
      <c r="A486" s="301"/>
      <c r="B486" s="301"/>
      <c r="C486" s="301"/>
      <c r="D486" s="301"/>
      <c r="E486" s="301"/>
      <c r="F486" s="301"/>
      <c r="G486" s="301"/>
      <c r="H486" s="301"/>
      <c r="I486" s="301"/>
      <c r="J486" s="301"/>
      <c r="K486" s="301"/>
      <c r="L486" s="301"/>
    </row>
    <row r="487" spans="1:12" x14ac:dyDescent="0.2">
      <c r="A487" s="301"/>
      <c r="B487" s="301"/>
      <c r="C487" s="301"/>
      <c r="D487" s="301"/>
      <c r="E487" s="301"/>
      <c r="F487" s="301"/>
      <c r="G487" s="301"/>
      <c r="H487" s="301"/>
      <c r="I487" s="301"/>
      <c r="J487" s="301"/>
      <c r="K487" s="301"/>
      <c r="L487" s="301"/>
    </row>
    <row r="488" spans="1:12" x14ac:dyDescent="0.2">
      <c r="A488" s="301"/>
      <c r="B488" s="301"/>
      <c r="C488" s="301"/>
      <c r="D488" s="301"/>
      <c r="E488" s="301"/>
      <c r="F488" s="301"/>
      <c r="G488" s="301"/>
      <c r="H488" s="301"/>
      <c r="I488" s="301"/>
      <c r="J488" s="301"/>
      <c r="K488" s="301"/>
      <c r="L488" s="301"/>
    </row>
    <row r="489" spans="1:12" x14ac:dyDescent="0.2">
      <c r="A489" s="301"/>
      <c r="B489" s="301"/>
      <c r="C489" s="301"/>
      <c r="D489" s="301"/>
      <c r="E489" s="301"/>
      <c r="F489" s="301"/>
      <c r="G489" s="301"/>
      <c r="H489" s="301"/>
      <c r="I489" s="301"/>
      <c r="J489" s="301"/>
      <c r="K489" s="301"/>
      <c r="L489" s="301"/>
    </row>
    <row r="490" spans="1:12" x14ac:dyDescent="0.2">
      <c r="A490" s="301"/>
      <c r="B490" s="301"/>
      <c r="C490" s="301"/>
      <c r="D490" s="301"/>
      <c r="E490" s="301"/>
      <c r="F490" s="301"/>
      <c r="G490" s="301"/>
      <c r="H490" s="301"/>
      <c r="I490" s="301"/>
      <c r="J490" s="301"/>
      <c r="K490" s="301"/>
      <c r="L490" s="301"/>
    </row>
    <row r="491" spans="1:12" x14ac:dyDescent="0.2">
      <c r="A491" s="301"/>
      <c r="B491" s="301"/>
      <c r="C491" s="301"/>
      <c r="D491" s="301"/>
      <c r="E491" s="301"/>
      <c r="F491" s="301"/>
      <c r="G491" s="301"/>
      <c r="H491" s="301"/>
      <c r="I491" s="301"/>
      <c r="J491" s="301"/>
      <c r="K491" s="301"/>
      <c r="L491" s="301"/>
    </row>
    <row r="492" spans="1:12" x14ac:dyDescent="0.2">
      <c r="A492" s="301"/>
      <c r="B492" s="301"/>
      <c r="C492" s="301"/>
      <c r="D492" s="301"/>
      <c r="E492" s="301"/>
      <c r="F492" s="301"/>
      <c r="G492" s="301"/>
      <c r="H492" s="301"/>
      <c r="I492" s="301"/>
      <c r="J492" s="301"/>
      <c r="K492" s="301"/>
      <c r="L492" s="301"/>
    </row>
    <row r="493" spans="1:12" x14ac:dyDescent="0.2">
      <c r="A493" s="301"/>
      <c r="B493" s="301"/>
      <c r="C493" s="301"/>
      <c r="D493" s="301"/>
      <c r="E493" s="301"/>
      <c r="F493" s="301"/>
      <c r="G493" s="301"/>
      <c r="H493" s="301"/>
      <c r="I493" s="301"/>
      <c r="J493" s="301"/>
      <c r="K493" s="301"/>
      <c r="L493" s="301"/>
    </row>
    <row r="494" spans="1:12" x14ac:dyDescent="0.2">
      <c r="A494" s="301"/>
      <c r="B494" s="301"/>
      <c r="C494" s="301"/>
      <c r="D494" s="301"/>
      <c r="E494" s="301"/>
      <c r="F494" s="301"/>
      <c r="G494" s="301"/>
      <c r="H494" s="301"/>
      <c r="I494" s="301"/>
      <c r="J494" s="301"/>
      <c r="K494" s="301"/>
      <c r="L494" s="301"/>
    </row>
    <row r="495" spans="1:12" x14ac:dyDescent="0.2">
      <c r="A495" s="301"/>
      <c r="B495" s="301"/>
      <c r="C495" s="301"/>
      <c r="D495" s="301"/>
      <c r="E495" s="301"/>
      <c r="F495" s="301"/>
      <c r="G495" s="301"/>
      <c r="H495" s="301"/>
      <c r="I495" s="301"/>
      <c r="J495" s="301"/>
      <c r="K495" s="301"/>
      <c r="L495" s="301"/>
    </row>
    <row r="496" spans="1:12" x14ac:dyDescent="0.2">
      <c r="A496" s="301"/>
      <c r="B496" s="301"/>
      <c r="C496" s="301"/>
      <c r="D496" s="301"/>
      <c r="E496" s="301"/>
      <c r="F496" s="301"/>
      <c r="G496" s="301"/>
      <c r="H496" s="301"/>
      <c r="I496" s="301"/>
      <c r="J496" s="301"/>
      <c r="K496" s="301"/>
      <c r="L496" s="301"/>
    </row>
    <row r="497" spans="1:12" x14ac:dyDescent="0.2">
      <c r="A497" s="301"/>
      <c r="B497" s="301"/>
      <c r="C497" s="301"/>
      <c r="D497" s="301"/>
      <c r="E497" s="301"/>
      <c r="F497" s="301"/>
      <c r="G497" s="301"/>
      <c r="H497" s="301"/>
      <c r="I497" s="301"/>
      <c r="J497" s="301"/>
      <c r="K497" s="301"/>
      <c r="L497" s="301"/>
    </row>
    <row r="498" spans="1:12" x14ac:dyDescent="0.2">
      <c r="A498" s="301"/>
      <c r="B498" s="301"/>
      <c r="C498" s="301"/>
      <c r="D498" s="301"/>
      <c r="E498" s="301"/>
      <c r="F498" s="301"/>
      <c r="G498" s="301"/>
      <c r="H498" s="301"/>
      <c r="I498" s="301"/>
      <c r="J498" s="301"/>
      <c r="K498" s="301"/>
      <c r="L498" s="301"/>
    </row>
    <row r="499" spans="1:12" x14ac:dyDescent="0.2">
      <c r="A499" s="301"/>
      <c r="B499" s="301"/>
      <c r="C499" s="301"/>
      <c r="D499" s="301"/>
      <c r="E499" s="301"/>
      <c r="F499" s="301"/>
      <c r="G499" s="301"/>
      <c r="H499" s="301"/>
      <c r="I499" s="301"/>
      <c r="J499" s="301"/>
      <c r="K499" s="301"/>
      <c r="L499" s="301"/>
    </row>
    <row r="500" spans="1:12" x14ac:dyDescent="0.2">
      <c r="A500" s="301"/>
      <c r="B500" s="301"/>
      <c r="C500" s="301"/>
      <c r="D500" s="301"/>
      <c r="E500" s="301"/>
      <c r="F500" s="301"/>
      <c r="G500" s="301"/>
      <c r="H500" s="301"/>
      <c r="I500" s="301"/>
      <c r="J500" s="301"/>
      <c r="K500" s="301"/>
      <c r="L500" s="301"/>
    </row>
    <row r="501" spans="1:12" x14ac:dyDescent="0.2">
      <c r="A501" s="301"/>
      <c r="B501" s="301"/>
      <c r="C501" s="301"/>
      <c r="D501" s="301"/>
      <c r="E501" s="301"/>
      <c r="F501" s="301"/>
      <c r="G501" s="301"/>
      <c r="H501" s="301"/>
      <c r="I501" s="301"/>
      <c r="J501" s="301"/>
      <c r="K501" s="301"/>
      <c r="L501" s="301"/>
    </row>
    <row r="502" spans="1:12" x14ac:dyDescent="0.2">
      <c r="A502" s="301"/>
      <c r="B502" s="301"/>
      <c r="C502" s="301"/>
      <c r="D502" s="301"/>
      <c r="E502" s="301"/>
      <c r="F502" s="301"/>
      <c r="G502" s="301"/>
      <c r="H502" s="301"/>
      <c r="I502" s="301"/>
      <c r="J502" s="301"/>
      <c r="K502" s="301"/>
      <c r="L502" s="301"/>
    </row>
    <row r="503" spans="1:12" x14ac:dyDescent="0.2">
      <c r="A503" s="301"/>
      <c r="B503" s="301"/>
      <c r="C503" s="301"/>
      <c r="D503" s="301"/>
      <c r="E503" s="301"/>
      <c r="F503" s="301"/>
      <c r="G503" s="301"/>
      <c r="H503" s="301"/>
      <c r="I503" s="301"/>
      <c r="J503" s="301"/>
      <c r="K503" s="301"/>
      <c r="L503" s="301"/>
    </row>
    <row r="504" spans="1:12" x14ac:dyDescent="0.2">
      <c r="A504" s="301"/>
      <c r="B504" s="301"/>
      <c r="C504" s="301"/>
      <c r="D504" s="301"/>
      <c r="E504" s="301"/>
      <c r="F504" s="301"/>
      <c r="G504" s="301"/>
      <c r="H504" s="301"/>
      <c r="I504" s="301"/>
      <c r="J504" s="301"/>
      <c r="K504" s="301"/>
      <c r="L504" s="301"/>
    </row>
    <row r="505" spans="1:12" x14ac:dyDescent="0.2">
      <c r="A505" s="301"/>
      <c r="B505" s="301"/>
      <c r="C505" s="301"/>
      <c r="D505" s="301"/>
      <c r="E505" s="301"/>
      <c r="F505" s="301"/>
      <c r="G505" s="301"/>
      <c r="H505" s="301"/>
      <c r="I505" s="301"/>
      <c r="J505" s="301"/>
      <c r="K505" s="301"/>
      <c r="L505" s="301"/>
    </row>
    <row r="506" spans="1:12" x14ac:dyDescent="0.2">
      <c r="A506" s="301"/>
      <c r="B506" s="301"/>
      <c r="C506" s="301"/>
      <c r="D506" s="301"/>
      <c r="E506" s="301"/>
      <c r="F506" s="301"/>
      <c r="G506" s="301"/>
      <c r="H506" s="301"/>
      <c r="I506" s="301"/>
      <c r="J506" s="301"/>
      <c r="K506" s="301"/>
      <c r="L506" s="301"/>
    </row>
    <row r="507" spans="1:12" x14ac:dyDescent="0.2">
      <c r="A507" s="301"/>
      <c r="B507" s="301"/>
      <c r="C507" s="301"/>
      <c r="D507" s="301"/>
      <c r="E507" s="301"/>
      <c r="F507" s="301"/>
      <c r="G507" s="301"/>
      <c r="H507" s="301"/>
      <c r="I507" s="301"/>
      <c r="J507" s="301"/>
      <c r="K507" s="301"/>
      <c r="L507" s="301"/>
    </row>
    <row r="508" spans="1:12" x14ac:dyDescent="0.2">
      <c r="A508" s="301"/>
      <c r="B508" s="301"/>
      <c r="C508" s="301"/>
      <c r="D508" s="301"/>
      <c r="E508" s="301"/>
      <c r="F508" s="301"/>
      <c r="G508" s="301"/>
      <c r="H508" s="301"/>
      <c r="I508" s="301"/>
      <c r="J508" s="301"/>
      <c r="K508" s="301"/>
      <c r="L508" s="301"/>
    </row>
    <row r="509" spans="1:12" x14ac:dyDescent="0.2">
      <c r="A509" s="301"/>
      <c r="B509" s="301"/>
      <c r="C509" s="301"/>
      <c r="D509" s="301"/>
      <c r="E509" s="301"/>
      <c r="F509" s="301"/>
      <c r="G509" s="301"/>
      <c r="H509" s="301"/>
      <c r="I509" s="301"/>
      <c r="J509" s="301"/>
      <c r="K509" s="301"/>
      <c r="L509" s="301"/>
    </row>
    <row r="510" spans="1:12" x14ac:dyDescent="0.2">
      <c r="A510" s="301"/>
      <c r="B510" s="301"/>
      <c r="C510" s="301"/>
      <c r="D510" s="301"/>
      <c r="E510" s="301"/>
      <c r="F510" s="301"/>
      <c r="G510" s="301"/>
      <c r="H510" s="301"/>
      <c r="I510" s="301"/>
      <c r="J510" s="301"/>
      <c r="K510" s="301"/>
      <c r="L510" s="301"/>
    </row>
    <row r="511" spans="1:12" x14ac:dyDescent="0.2">
      <c r="A511" s="301"/>
      <c r="B511" s="301"/>
      <c r="C511" s="301"/>
      <c r="D511" s="301"/>
      <c r="E511" s="301"/>
      <c r="F511" s="301"/>
      <c r="G511" s="301"/>
      <c r="H511" s="301"/>
      <c r="I511" s="301"/>
      <c r="J511" s="301"/>
      <c r="K511" s="301"/>
      <c r="L511" s="301"/>
    </row>
    <row r="512" spans="1:12" x14ac:dyDescent="0.2">
      <c r="A512" s="301"/>
      <c r="B512" s="301"/>
      <c r="C512" s="301"/>
      <c r="D512" s="301"/>
      <c r="E512" s="301"/>
      <c r="F512" s="301"/>
      <c r="G512" s="301"/>
      <c r="H512" s="301"/>
      <c r="I512" s="301"/>
      <c r="J512" s="301"/>
      <c r="K512" s="301"/>
      <c r="L512" s="301"/>
    </row>
    <row r="513" spans="1:12" x14ac:dyDescent="0.2">
      <c r="A513" s="301"/>
      <c r="B513" s="301"/>
      <c r="C513" s="301"/>
      <c r="D513" s="301"/>
      <c r="E513" s="301"/>
      <c r="F513" s="301"/>
      <c r="G513" s="301"/>
      <c r="H513" s="301"/>
      <c r="I513" s="301"/>
      <c r="J513" s="301"/>
      <c r="K513" s="301"/>
      <c r="L513" s="301"/>
    </row>
    <row r="514" spans="1:12" x14ac:dyDescent="0.2">
      <c r="A514" s="301"/>
      <c r="B514" s="301"/>
      <c r="C514" s="301"/>
      <c r="D514" s="301"/>
      <c r="E514" s="301"/>
      <c r="F514" s="301"/>
      <c r="G514" s="301"/>
      <c r="H514" s="301"/>
      <c r="I514" s="301"/>
      <c r="J514" s="301"/>
      <c r="K514" s="301"/>
      <c r="L514" s="301"/>
    </row>
    <row r="515" spans="1:12" x14ac:dyDescent="0.2">
      <c r="A515" s="301"/>
      <c r="B515" s="301"/>
      <c r="C515" s="301"/>
      <c r="D515" s="301"/>
      <c r="E515" s="301"/>
      <c r="F515" s="301"/>
      <c r="G515" s="301"/>
      <c r="H515" s="301"/>
      <c r="I515" s="301"/>
      <c r="J515" s="301"/>
      <c r="K515" s="301"/>
      <c r="L515" s="301"/>
    </row>
    <row r="516" spans="1:12" x14ac:dyDescent="0.2">
      <c r="A516" s="301"/>
      <c r="B516" s="301"/>
      <c r="C516" s="301"/>
      <c r="D516" s="301"/>
      <c r="E516" s="301"/>
      <c r="F516" s="301"/>
      <c r="G516" s="301"/>
      <c r="H516" s="301"/>
      <c r="I516" s="301"/>
      <c r="J516" s="301"/>
      <c r="K516" s="301"/>
      <c r="L516" s="301"/>
    </row>
    <row r="517" spans="1:12" x14ac:dyDescent="0.2">
      <c r="A517" s="301"/>
      <c r="B517" s="301"/>
      <c r="C517" s="301"/>
      <c r="D517" s="301"/>
      <c r="E517" s="301"/>
      <c r="F517" s="301"/>
      <c r="G517" s="301"/>
      <c r="H517" s="301"/>
      <c r="I517" s="301"/>
      <c r="J517" s="301"/>
      <c r="K517" s="301"/>
      <c r="L517" s="301"/>
    </row>
    <row r="518" spans="1:12" x14ac:dyDescent="0.2">
      <c r="A518" s="301"/>
      <c r="B518" s="301"/>
      <c r="C518" s="301"/>
      <c r="D518" s="301"/>
      <c r="E518" s="301"/>
      <c r="F518" s="301"/>
      <c r="G518" s="301"/>
      <c r="H518" s="301"/>
      <c r="I518" s="301"/>
      <c r="J518" s="301"/>
      <c r="K518" s="301"/>
      <c r="L518" s="301"/>
    </row>
    <row r="519" spans="1:12" x14ac:dyDescent="0.2">
      <c r="A519" s="301"/>
      <c r="B519" s="301"/>
      <c r="C519" s="301"/>
      <c r="D519" s="301"/>
      <c r="E519" s="301"/>
      <c r="F519" s="301"/>
      <c r="G519" s="301"/>
      <c r="H519" s="301"/>
      <c r="I519" s="301"/>
      <c r="J519" s="301"/>
      <c r="K519" s="301"/>
      <c r="L519" s="301"/>
    </row>
    <row r="520" spans="1:12" x14ac:dyDescent="0.2">
      <c r="A520" s="301"/>
      <c r="B520" s="301"/>
      <c r="C520" s="301"/>
      <c r="D520" s="301"/>
      <c r="E520" s="301"/>
      <c r="F520" s="301"/>
      <c r="G520" s="301"/>
      <c r="H520" s="301"/>
      <c r="I520" s="301"/>
      <c r="J520" s="301"/>
      <c r="K520" s="301"/>
      <c r="L520" s="301"/>
    </row>
    <row r="521" spans="1:12" x14ac:dyDescent="0.2">
      <c r="A521" s="301"/>
      <c r="B521" s="301"/>
      <c r="C521" s="301"/>
      <c r="D521" s="301"/>
      <c r="E521" s="301"/>
      <c r="F521" s="301"/>
      <c r="G521" s="301"/>
      <c r="H521" s="301"/>
      <c r="I521" s="301"/>
      <c r="J521" s="301"/>
      <c r="K521" s="301"/>
      <c r="L521" s="301"/>
    </row>
    <row r="522" spans="1:12" x14ac:dyDescent="0.2">
      <c r="A522" s="301"/>
      <c r="B522" s="301"/>
      <c r="C522" s="301"/>
      <c r="D522" s="301"/>
      <c r="E522" s="301"/>
      <c r="F522" s="301"/>
      <c r="G522" s="301"/>
      <c r="H522" s="301"/>
      <c r="I522" s="301"/>
      <c r="J522" s="301"/>
      <c r="K522" s="301"/>
      <c r="L522" s="301"/>
    </row>
    <row r="523" spans="1:12" x14ac:dyDescent="0.2">
      <c r="A523" s="301"/>
      <c r="B523" s="301"/>
      <c r="C523" s="301"/>
      <c r="D523" s="301"/>
      <c r="E523" s="301"/>
      <c r="F523" s="301"/>
      <c r="G523" s="301"/>
      <c r="H523" s="301"/>
      <c r="I523" s="301"/>
      <c r="J523" s="301"/>
      <c r="K523" s="301"/>
      <c r="L523" s="301"/>
    </row>
    <row r="524" spans="1:12" x14ac:dyDescent="0.2">
      <c r="A524" s="301"/>
      <c r="B524" s="301"/>
      <c r="C524" s="301"/>
      <c r="D524" s="301"/>
      <c r="E524" s="301"/>
      <c r="F524" s="301"/>
      <c r="G524" s="301"/>
      <c r="H524" s="301"/>
      <c r="I524" s="301"/>
      <c r="J524" s="301"/>
      <c r="K524" s="301"/>
      <c r="L524" s="301"/>
    </row>
    <row r="525" spans="1:12" x14ac:dyDescent="0.2">
      <c r="A525" s="301"/>
      <c r="B525" s="301"/>
      <c r="C525" s="301"/>
      <c r="D525" s="301"/>
      <c r="E525" s="301"/>
      <c r="F525" s="301"/>
      <c r="G525" s="301"/>
      <c r="H525" s="301"/>
      <c r="I525" s="301"/>
      <c r="J525" s="301"/>
      <c r="K525" s="301"/>
      <c r="L525" s="301"/>
    </row>
    <row r="526" spans="1:12" x14ac:dyDescent="0.2">
      <c r="A526" s="301"/>
      <c r="B526" s="301"/>
      <c r="C526" s="301"/>
      <c r="D526" s="301"/>
      <c r="E526" s="301"/>
      <c r="F526" s="301"/>
      <c r="G526" s="301"/>
      <c r="H526" s="301"/>
      <c r="I526" s="301"/>
      <c r="J526" s="301"/>
      <c r="K526" s="301"/>
      <c r="L526" s="301"/>
    </row>
    <row r="527" spans="1:12" x14ac:dyDescent="0.2">
      <c r="A527" s="301"/>
      <c r="B527" s="301"/>
      <c r="C527" s="301"/>
      <c r="D527" s="301"/>
      <c r="E527" s="301"/>
      <c r="F527" s="301"/>
      <c r="G527" s="301"/>
      <c r="H527" s="301"/>
      <c r="I527" s="301"/>
      <c r="J527" s="301"/>
      <c r="K527" s="301"/>
      <c r="L527" s="301"/>
    </row>
    <row r="528" spans="1:12" x14ac:dyDescent="0.2">
      <c r="A528" s="301"/>
      <c r="B528" s="301"/>
      <c r="C528" s="301"/>
      <c r="D528" s="301"/>
      <c r="E528" s="301"/>
      <c r="F528" s="301"/>
      <c r="G528" s="301"/>
      <c r="H528" s="301"/>
      <c r="I528" s="301"/>
      <c r="J528" s="301"/>
      <c r="K528" s="301"/>
      <c r="L528" s="301"/>
    </row>
    <row r="529" spans="1:12" x14ac:dyDescent="0.2">
      <c r="A529" s="301"/>
      <c r="B529" s="301"/>
      <c r="C529" s="301"/>
      <c r="D529" s="301"/>
      <c r="E529" s="301"/>
      <c r="F529" s="301"/>
      <c r="G529" s="301"/>
      <c r="H529" s="301"/>
      <c r="I529" s="301"/>
      <c r="J529" s="301"/>
      <c r="K529" s="301"/>
      <c r="L529" s="301"/>
    </row>
    <row r="530" spans="1:12" x14ac:dyDescent="0.2">
      <c r="A530" s="301"/>
      <c r="B530" s="301"/>
      <c r="C530" s="301"/>
      <c r="D530" s="301"/>
      <c r="E530" s="301"/>
      <c r="F530" s="301"/>
      <c r="G530" s="301"/>
      <c r="H530" s="301"/>
      <c r="I530" s="301"/>
      <c r="J530" s="301"/>
      <c r="K530" s="301"/>
      <c r="L530" s="301"/>
    </row>
    <row r="531" spans="1:12" x14ac:dyDescent="0.2">
      <c r="A531" s="301"/>
      <c r="B531" s="301"/>
      <c r="C531" s="301"/>
      <c r="D531" s="301"/>
      <c r="E531" s="301"/>
      <c r="F531" s="301"/>
      <c r="G531" s="301"/>
      <c r="H531" s="301"/>
      <c r="I531" s="301"/>
      <c r="J531" s="301"/>
      <c r="K531" s="301"/>
      <c r="L531" s="301"/>
    </row>
    <row r="532" spans="1:12" x14ac:dyDescent="0.2">
      <c r="A532" s="301"/>
      <c r="B532" s="301"/>
      <c r="C532" s="301"/>
      <c r="D532" s="301"/>
      <c r="E532" s="301"/>
      <c r="F532" s="301"/>
      <c r="G532" s="301"/>
      <c r="H532" s="301"/>
      <c r="I532" s="301"/>
      <c r="J532" s="301"/>
      <c r="K532" s="301"/>
      <c r="L532" s="301"/>
    </row>
    <row r="533" spans="1:12" x14ac:dyDescent="0.2">
      <c r="A533" s="301"/>
      <c r="B533" s="301"/>
      <c r="C533" s="301"/>
      <c r="D533" s="301"/>
      <c r="E533" s="301"/>
      <c r="F533" s="301"/>
      <c r="G533" s="301"/>
      <c r="H533" s="301"/>
      <c r="I533" s="301"/>
      <c r="J533" s="301"/>
      <c r="K533" s="301"/>
      <c r="L533" s="301"/>
    </row>
    <row r="534" spans="1:12" x14ac:dyDescent="0.2">
      <c r="A534" s="301"/>
      <c r="B534" s="301"/>
      <c r="C534" s="301"/>
      <c r="D534" s="301"/>
      <c r="E534" s="301"/>
      <c r="F534" s="301"/>
      <c r="G534" s="301"/>
      <c r="H534" s="301"/>
      <c r="I534" s="301"/>
      <c r="J534" s="301"/>
      <c r="K534" s="301"/>
      <c r="L534" s="301"/>
    </row>
    <row r="535" spans="1:12" x14ac:dyDescent="0.2">
      <c r="A535" s="301"/>
      <c r="B535" s="301"/>
      <c r="C535" s="301"/>
      <c r="D535" s="301"/>
      <c r="E535" s="301"/>
      <c r="F535" s="301"/>
      <c r="G535" s="301"/>
      <c r="H535" s="301"/>
      <c r="I535" s="301"/>
      <c r="J535" s="301"/>
      <c r="K535" s="301"/>
      <c r="L535" s="301"/>
    </row>
    <row r="536" spans="1:12" x14ac:dyDescent="0.2">
      <c r="A536" s="301"/>
      <c r="B536" s="301"/>
      <c r="C536" s="301"/>
      <c r="D536" s="301"/>
      <c r="E536" s="301"/>
      <c r="F536" s="301"/>
      <c r="G536" s="301"/>
      <c r="H536" s="301"/>
      <c r="I536" s="301"/>
      <c r="J536" s="301"/>
      <c r="K536" s="301"/>
      <c r="L536" s="301"/>
    </row>
    <row r="537" spans="1:12" x14ac:dyDescent="0.2">
      <c r="A537" s="301"/>
      <c r="B537" s="301"/>
      <c r="C537" s="301"/>
      <c r="D537" s="301"/>
      <c r="E537" s="301"/>
      <c r="F537" s="301"/>
      <c r="G537" s="301"/>
      <c r="H537" s="301"/>
      <c r="I537" s="301"/>
      <c r="J537" s="301"/>
      <c r="K537" s="301"/>
      <c r="L537" s="301"/>
    </row>
    <row r="538" spans="1:12" x14ac:dyDescent="0.2">
      <c r="A538" s="301"/>
      <c r="B538" s="301"/>
      <c r="C538" s="301"/>
      <c r="D538" s="301"/>
      <c r="E538" s="301"/>
      <c r="F538" s="301"/>
      <c r="G538" s="301"/>
      <c r="H538" s="301"/>
      <c r="I538" s="301"/>
      <c r="J538" s="301"/>
      <c r="K538" s="301"/>
      <c r="L538" s="301"/>
    </row>
    <row r="539" spans="1:12" x14ac:dyDescent="0.2">
      <c r="A539" s="301"/>
      <c r="B539" s="301"/>
      <c r="C539" s="301"/>
      <c r="D539" s="301"/>
      <c r="E539" s="301"/>
      <c r="F539" s="301"/>
      <c r="G539" s="301"/>
      <c r="H539" s="301"/>
      <c r="I539" s="301"/>
      <c r="J539" s="301"/>
      <c r="K539" s="301"/>
      <c r="L539" s="301"/>
    </row>
    <row r="540" spans="1:12" x14ac:dyDescent="0.2">
      <c r="A540" s="301"/>
      <c r="B540" s="301"/>
      <c r="C540" s="301"/>
      <c r="D540" s="301"/>
      <c r="E540" s="301"/>
      <c r="F540" s="301"/>
      <c r="G540" s="301"/>
      <c r="H540" s="301"/>
      <c r="I540" s="301"/>
      <c r="J540" s="301"/>
      <c r="K540" s="301"/>
      <c r="L540" s="301"/>
    </row>
    <row r="541" spans="1:12" x14ac:dyDescent="0.2">
      <c r="A541" s="301"/>
      <c r="B541" s="301"/>
      <c r="C541" s="301"/>
      <c r="D541" s="301"/>
      <c r="E541" s="301"/>
      <c r="F541" s="301"/>
      <c r="G541" s="301"/>
      <c r="H541" s="301"/>
      <c r="I541" s="301"/>
      <c r="J541" s="301"/>
      <c r="K541" s="301"/>
      <c r="L541" s="301"/>
    </row>
    <row r="542" spans="1:12" x14ac:dyDescent="0.2">
      <c r="A542" s="301"/>
      <c r="B542" s="301"/>
      <c r="C542" s="301"/>
      <c r="D542" s="301"/>
      <c r="E542" s="301"/>
      <c r="F542" s="301"/>
      <c r="G542" s="301"/>
      <c r="H542" s="301"/>
      <c r="I542" s="301"/>
      <c r="J542" s="301"/>
      <c r="K542" s="301"/>
      <c r="L542" s="301"/>
    </row>
    <row r="543" spans="1:12" x14ac:dyDescent="0.2">
      <c r="A543" s="301"/>
      <c r="B543" s="301"/>
      <c r="C543" s="301"/>
      <c r="D543" s="301"/>
      <c r="E543" s="301"/>
      <c r="F543" s="301"/>
      <c r="G543" s="301"/>
      <c r="H543" s="301"/>
      <c r="I543" s="301"/>
      <c r="J543" s="301"/>
      <c r="K543" s="301"/>
      <c r="L543" s="301"/>
    </row>
    <row r="544" spans="1:12" x14ac:dyDescent="0.2">
      <c r="A544" s="301"/>
      <c r="B544" s="301"/>
      <c r="C544" s="301"/>
      <c r="D544" s="301"/>
      <c r="E544" s="301"/>
      <c r="F544" s="301"/>
      <c r="G544" s="301"/>
      <c r="H544" s="301"/>
      <c r="I544" s="301"/>
      <c r="J544" s="301"/>
      <c r="K544" s="301"/>
      <c r="L544" s="301"/>
    </row>
    <row r="545" spans="1:12" x14ac:dyDescent="0.2">
      <c r="A545" s="301"/>
      <c r="B545" s="301"/>
      <c r="C545" s="301"/>
      <c r="D545" s="301"/>
      <c r="E545" s="301"/>
      <c r="F545" s="301"/>
      <c r="G545" s="301"/>
      <c r="H545" s="301"/>
      <c r="I545" s="301"/>
      <c r="J545" s="301"/>
      <c r="K545" s="301"/>
      <c r="L545" s="301"/>
    </row>
    <row r="546" spans="1:12" x14ac:dyDescent="0.2">
      <c r="A546" s="301"/>
      <c r="B546" s="301"/>
      <c r="C546" s="301"/>
      <c r="D546" s="301"/>
      <c r="E546" s="301"/>
      <c r="F546" s="301"/>
      <c r="G546" s="301"/>
      <c r="H546" s="301"/>
      <c r="I546" s="301"/>
      <c r="J546" s="301"/>
      <c r="K546" s="301"/>
      <c r="L546" s="301"/>
    </row>
    <row r="547" spans="1:12" x14ac:dyDescent="0.2">
      <c r="A547" s="301"/>
      <c r="B547" s="301"/>
      <c r="C547" s="301"/>
      <c r="D547" s="301"/>
      <c r="E547" s="301"/>
      <c r="F547" s="301"/>
      <c r="G547" s="301"/>
      <c r="H547" s="301"/>
      <c r="I547" s="301"/>
      <c r="J547" s="301"/>
      <c r="K547" s="301"/>
      <c r="L547" s="301"/>
    </row>
    <row r="548" spans="1:12" x14ac:dyDescent="0.2">
      <c r="A548" s="301"/>
      <c r="B548" s="301"/>
      <c r="C548" s="301"/>
      <c r="D548" s="301"/>
      <c r="E548" s="301"/>
      <c r="F548" s="301"/>
      <c r="G548" s="301"/>
      <c r="H548" s="301"/>
      <c r="I548" s="301"/>
      <c r="J548" s="301"/>
      <c r="K548" s="301"/>
      <c r="L548" s="301"/>
    </row>
    <row r="549" spans="1:12" x14ac:dyDescent="0.2">
      <c r="A549" s="301"/>
      <c r="B549" s="301"/>
      <c r="C549" s="301"/>
      <c r="D549" s="301"/>
      <c r="E549" s="301"/>
      <c r="F549" s="301"/>
      <c r="G549" s="301"/>
      <c r="H549" s="301"/>
      <c r="I549" s="301"/>
      <c r="J549" s="301"/>
      <c r="K549" s="301"/>
      <c r="L549" s="301"/>
    </row>
    <row r="550" spans="1:12" x14ac:dyDescent="0.2">
      <c r="A550" s="301"/>
      <c r="B550" s="301"/>
      <c r="C550" s="301"/>
      <c r="D550" s="301"/>
      <c r="E550" s="301"/>
      <c r="F550" s="301"/>
      <c r="G550" s="301"/>
      <c r="H550" s="301"/>
      <c r="I550" s="301"/>
      <c r="J550" s="301"/>
      <c r="K550" s="301"/>
      <c r="L550" s="301"/>
    </row>
    <row r="551" spans="1:12" x14ac:dyDescent="0.2">
      <c r="A551" s="301"/>
      <c r="B551" s="301"/>
      <c r="C551" s="301"/>
      <c r="D551" s="301"/>
      <c r="E551" s="301"/>
      <c r="F551" s="301"/>
      <c r="G551" s="301"/>
      <c r="H551" s="301"/>
      <c r="I551" s="301"/>
      <c r="J551" s="301"/>
      <c r="K551" s="301"/>
      <c r="L551" s="301"/>
    </row>
    <row r="552" spans="1:12" x14ac:dyDescent="0.2">
      <c r="A552" s="301"/>
      <c r="B552" s="301"/>
      <c r="C552" s="301"/>
      <c r="D552" s="301"/>
      <c r="E552" s="301"/>
      <c r="F552" s="301"/>
      <c r="G552" s="301"/>
      <c r="H552" s="301"/>
      <c r="I552" s="301"/>
      <c r="J552" s="301"/>
      <c r="K552" s="301"/>
      <c r="L552" s="301"/>
    </row>
    <row r="553" spans="1:12" x14ac:dyDescent="0.2">
      <c r="A553" s="301"/>
      <c r="B553" s="301"/>
      <c r="C553" s="301"/>
      <c r="D553" s="301"/>
      <c r="E553" s="301"/>
      <c r="F553" s="301"/>
      <c r="G553" s="301"/>
      <c r="H553" s="301"/>
      <c r="I553" s="301"/>
      <c r="J553" s="301"/>
      <c r="K553" s="301"/>
      <c r="L553" s="301"/>
    </row>
    <row r="554" spans="1:12" x14ac:dyDescent="0.2">
      <c r="A554" s="301"/>
      <c r="B554" s="301"/>
      <c r="C554" s="301"/>
      <c r="D554" s="301"/>
      <c r="E554" s="301"/>
      <c r="F554" s="301"/>
      <c r="G554" s="301"/>
      <c r="H554" s="301"/>
      <c r="I554" s="301"/>
      <c r="J554" s="301"/>
      <c r="K554" s="301"/>
      <c r="L554" s="301"/>
    </row>
    <row r="555" spans="1:12" x14ac:dyDescent="0.2">
      <c r="A555" s="301"/>
      <c r="B555" s="301"/>
      <c r="C555" s="301"/>
      <c r="D555" s="301"/>
      <c r="E555" s="301"/>
      <c r="F555" s="301"/>
      <c r="G555" s="301"/>
      <c r="H555" s="301"/>
      <c r="I555" s="301"/>
      <c r="J555" s="301"/>
      <c r="K555" s="301"/>
      <c r="L555" s="301"/>
    </row>
    <row r="556" spans="1:12" x14ac:dyDescent="0.2">
      <c r="A556" s="301"/>
      <c r="B556" s="301"/>
      <c r="C556" s="301"/>
      <c r="D556" s="301"/>
      <c r="E556" s="301"/>
      <c r="F556" s="301"/>
      <c r="G556" s="301"/>
      <c r="H556" s="301"/>
      <c r="I556" s="301"/>
      <c r="J556" s="301"/>
      <c r="K556" s="301"/>
      <c r="L556" s="301"/>
    </row>
    <row r="557" spans="1:12" x14ac:dyDescent="0.2">
      <c r="A557" s="301"/>
      <c r="B557" s="301"/>
      <c r="C557" s="301"/>
      <c r="D557" s="301"/>
      <c r="E557" s="301"/>
      <c r="F557" s="301"/>
      <c r="G557" s="301"/>
      <c r="H557" s="301"/>
      <c r="I557" s="301"/>
      <c r="J557" s="301"/>
      <c r="K557" s="301"/>
      <c r="L557" s="301"/>
    </row>
    <row r="558" spans="1:12" x14ac:dyDescent="0.2">
      <c r="A558" s="301"/>
      <c r="B558" s="301"/>
      <c r="C558" s="301"/>
      <c r="D558" s="301"/>
      <c r="E558" s="301"/>
      <c r="F558" s="301"/>
      <c r="G558" s="301"/>
      <c r="H558" s="301"/>
      <c r="I558" s="301"/>
      <c r="J558" s="301"/>
      <c r="K558" s="301"/>
      <c r="L558" s="301"/>
    </row>
    <row r="559" spans="1:12" x14ac:dyDescent="0.2">
      <c r="A559" s="301"/>
      <c r="B559" s="301"/>
      <c r="C559" s="301"/>
      <c r="D559" s="301"/>
      <c r="E559" s="301"/>
      <c r="F559" s="301"/>
      <c r="G559" s="301"/>
      <c r="H559" s="301"/>
      <c r="I559" s="301"/>
      <c r="J559" s="301"/>
      <c r="K559" s="301"/>
      <c r="L559" s="301"/>
    </row>
    <row r="560" spans="1:12" x14ac:dyDescent="0.2">
      <c r="A560" s="301"/>
      <c r="B560" s="301"/>
      <c r="C560" s="301"/>
      <c r="D560" s="301"/>
      <c r="E560" s="301"/>
      <c r="F560" s="301"/>
      <c r="G560" s="301"/>
      <c r="H560" s="301"/>
      <c r="I560" s="301"/>
      <c r="J560" s="301"/>
      <c r="K560" s="301"/>
      <c r="L560" s="301"/>
    </row>
    <row r="561" spans="1:12" x14ac:dyDescent="0.2">
      <c r="A561" s="301"/>
      <c r="B561" s="301"/>
      <c r="C561" s="301"/>
      <c r="D561" s="301"/>
      <c r="E561" s="301"/>
      <c r="F561" s="301"/>
      <c r="G561" s="301"/>
      <c r="H561" s="301"/>
      <c r="I561" s="301"/>
      <c r="J561" s="301"/>
      <c r="K561" s="301"/>
      <c r="L561" s="301"/>
    </row>
    <row r="562" spans="1:12" x14ac:dyDescent="0.2">
      <c r="A562" s="301"/>
      <c r="B562" s="301"/>
      <c r="C562" s="301"/>
      <c r="D562" s="301"/>
      <c r="E562" s="301"/>
      <c r="F562" s="301"/>
      <c r="G562" s="301"/>
      <c r="H562" s="301"/>
      <c r="I562" s="301"/>
      <c r="J562" s="301"/>
      <c r="K562" s="301"/>
      <c r="L562" s="301"/>
    </row>
    <row r="563" spans="1:12" x14ac:dyDescent="0.2">
      <c r="A563" s="301"/>
      <c r="B563" s="301"/>
      <c r="C563" s="301"/>
      <c r="D563" s="301"/>
      <c r="E563" s="301"/>
      <c r="F563" s="301"/>
      <c r="G563" s="301"/>
      <c r="H563" s="301"/>
      <c r="I563" s="301"/>
      <c r="J563" s="301"/>
      <c r="K563" s="301"/>
      <c r="L563" s="301"/>
    </row>
    <row r="564" spans="1:12" x14ac:dyDescent="0.2">
      <c r="A564" s="301"/>
      <c r="B564" s="301"/>
      <c r="C564" s="301"/>
      <c r="D564" s="301"/>
      <c r="E564" s="301"/>
      <c r="F564" s="301"/>
      <c r="G564" s="301"/>
      <c r="H564" s="301"/>
      <c r="I564" s="301"/>
      <c r="J564" s="301"/>
      <c r="K564" s="301"/>
      <c r="L564" s="301"/>
    </row>
    <row r="565" spans="1:12" x14ac:dyDescent="0.2">
      <c r="A565" s="301"/>
      <c r="B565" s="301"/>
      <c r="C565" s="301"/>
      <c r="D565" s="301"/>
      <c r="E565" s="301"/>
      <c r="F565" s="301"/>
      <c r="G565" s="301"/>
      <c r="H565" s="301"/>
      <c r="I565" s="301"/>
      <c r="J565" s="301"/>
      <c r="K565" s="301"/>
      <c r="L565" s="301"/>
    </row>
    <row r="566" spans="1:12" x14ac:dyDescent="0.2">
      <c r="A566" s="301"/>
      <c r="B566" s="301"/>
      <c r="C566" s="301"/>
      <c r="D566" s="301"/>
      <c r="E566" s="301"/>
      <c r="F566" s="301"/>
      <c r="G566" s="301"/>
      <c r="H566" s="301"/>
      <c r="I566" s="301"/>
      <c r="J566" s="301"/>
      <c r="K566" s="301"/>
      <c r="L566" s="301"/>
    </row>
    <row r="567" spans="1:12" x14ac:dyDescent="0.2">
      <c r="A567" s="301"/>
      <c r="B567" s="301"/>
      <c r="C567" s="301"/>
      <c r="D567" s="301"/>
      <c r="E567" s="301"/>
      <c r="F567" s="301"/>
      <c r="G567" s="301"/>
      <c r="H567" s="301"/>
      <c r="I567" s="301"/>
      <c r="J567" s="301"/>
      <c r="K567" s="301"/>
      <c r="L567" s="301"/>
    </row>
    <row r="568" spans="1:12" x14ac:dyDescent="0.2">
      <c r="A568" s="301"/>
      <c r="B568" s="301"/>
      <c r="C568" s="301"/>
      <c r="D568" s="301"/>
      <c r="E568" s="301"/>
      <c r="F568" s="301"/>
      <c r="G568" s="301"/>
      <c r="H568" s="301"/>
      <c r="I568" s="301"/>
      <c r="J568" s="301"/>
      <c r="K568" s="301"/>
      <c r="L568" s="301"/>
    </row>
    <row r="569" spans="1:12" x14ac:dyDescent="0.2">
      <c r="A569" s="301"/>
      <c r="B569" s="301"/>
      <c r="C569" s="301"/>
      <c r="D569" s="301"/>
      <c r="E569" s="301"/>
      <c r="F569" s="301"/>
      <c r="G569" s="301"/>
      <c r="H569" s="301"/>
      <c r="I569" s="301"/>
      <c r="J569" s="301"/>
      <c r="K569" s="301"/>
      <c r="L569" s="301"/>
    </row>
    <row r="570" spans="1:12" x14ac:dyDescent="0.2">
      <c r="A570" s="301"/>
      <c r="B570" s="301"/>
      <c r="C570" s="301"/>
      <c r="D570" s="301"/>
      <c r="E570" s="301"/>
      <c r="F570" s="301"/>
      <c r="G570" s="301"/>
      <c r="H570" s="301"/>
      <c r="I570" s="301"/>
      <c r="J570" s="301"/>
      <c r="K570" s="301"/>
      <c r="L570" s="301"/>
    </row>
    <row r="571" spans="1:12" x14ac:dyDescent="0.2">
      <c r="A571" s="301"/>
      <c r="B571" s="301"/>
      <c r="C571" s="301"/>
      <c r="D571" s="301"/>
      <c r="E571" s="301"/>
      <c r="F571" s="301"/>
      <c r="G571" s="301"/>
      <c r="H571" s="301"/>
      <c r="I571" s="301"/>
      <c r="J571" s="301"/>
      <c r="K571" s="301"/>
      <c r="L571" s="301"/>
    </row>
    <row r="572" spans="1:12" x14ac:dyDescent="0.2">
      <c r="A572" s="301"/>
      <c r="B572" s="301"/>
      <c r="C572" s="301"/>
      <c r="D572" s="301"/>
      <c r="E572" s="301"/>
      <c r="F572" s="301"/>
      <c r="G572" s="301"/>
      <c r="H572" s="301"/>
      <c r="I572" s="301"/>
      <c r="J572" s="301"/>
      <c r="K572" s="301"/>
      <c r="L572" s="301"/>
    </row>
    <row r="573" spans="1:12" x14ac:dyDescent="0.2">
      <c r="A573" s="301"/>
      <c r="B573" s="301"/>
      <c r="C573" s="301"/>
      <c r="D573" s="301"/>
      <c r="E573" s="301"/>
      <c r="F573" s="301"/>
      <c r="G573" s="301"/>
      <c r="H573" s="301"/>
      <c r="I573" s="301"/>
      <c r="J573" s="301"/>
      <c r="K573" s="301"/>
      <c r="L573" s="301"/>
    </row>
    <row r="574" spans="1:12" x14ac:dyDescent="0.2">
      <c r="A574" s="301"/>
      <c r="B574" s="301"/>
      <c r="C574" s="301"/>
      <c r="D574" s="301"/>
      <c r="E574" s="301"/>
      <c r="F574" s="301"/>
      <c r="G574" s="301"/>
      <c r="H574" s="301"/>
      <c r="I574" s="301"/>
      <c r="J574" s="301"/>
      <c r="K574" s="301"/>
      <c r="L574" s="301"/>
    </row>
    <row r="575" spans="1:12" x14ac:dyDescent="0.2">
      <c r="A575" s="301"/>
      <c r="B575" s="301"/>
      <c r="C575" s="301"/>
      <c r="D575" s="301"/>
      <c r="E575" s="301"/>
      <c r="F575" s="301"/>
      <c r="G575" s="301"/>
      <c r="H575" s="301"/>
      <c r="I575" s="301"/>
      <c r="J575" s="301"/>
      <c r="K575" s="301"/>
      <c r="L575" s="301"/>
    </row>
    <row r="576" spans="1:12" x14ac:dyDescent="0.2">
      <c r="A576" s="301"/>
      <c r="B576" s="301"/>
      <c r="C576" s="301"/>
      <c r="D576" s="301"/>
      <c r="E576" s="301"/>
      <c r="F576" s="301"/>
      <c r="G576" s="301"/>
      <c r="H576" s="301"/>
      <c r="I576" s="301"/>
      <c r="J576" s="301"/>
      <c r="K576" s="301"/>
      <c r="L576" s="301"/>
    </row>
    <row r="577" spans="1:12" x14ac:dyDescent="0.2">
      <c r="A577" s="301"/>
      <c r="B577" s="301"/>
      <c r="C577" s="301"/>
      <c r="D577" s="301"/>
      <c r="E577" s="301"/>
      <c r="F577" s="301"/>
      <c r="G577" s="301"/>
      <c r="H577" s="301"/>
      <c r="I577" s="301"/>
      <c r="J577" s="301"/>
      <c r="K577" s="301"/>
      <c r="L577" s="301"/>
    </row>
    <row r="578" spans="1:12" x14ac:dyDescent="0.2">
      <c r="A578" s="301"/>
      <c r="B578" s="301"/>
      <c r="C578" s="301"/>
      <c r="D578" s="301"/>
      <c r="E578" s="301"/>
      <c r="F578" s="301"/>
      <c r="G578" s="301"/>
      <c r="H578" s="301"/>
      <c r="I578" s="301"/>
      <c r="J578" s="301"/>
      <c r="K578" s="301"/>
      <c r="L578" s="301"/>
    </row>
    <row r="579" spans="1:12" x14ac:dyDescent="0.2">
      <c r="A579" s="301"/>
      <c r="B579" s="301"/>
      <c r="C579" s="301"/>
      <c r="D579" s="301"/>
      <c r="E579" s="301"/>
      <c r="F579" s="301"/>
      <c r="G579" s="301"/>
      <c r="H579" s="301"/>
      <c r="I579" s="301"/>
      <c r="J579" s="301"/>
      <c r="K579" s="301"/>
      <c r="L579" s="301"/>
    </row>
    <row r="580" spans="1:12" x14ac:dyDescent="0.2">
      <c r="A580" s="301"/>
      <c r="B580" s="301"/>
      <c r="C580" s="301"/>
      <c r="D580" s="301"/>
      <c r="E580" s="301"/>
      <c r="F580" s="301"/>
      <c r="G580" s="301"/>
      <c r="H580" s="301"/>
      <c r="I580" s="301"/>
      <c r="J580" s="301"/>
      <c r="K580" s="301"/>
      <c r="L580" s="301"/>
    </row>
    <row r="581" spans="1:12" x14ac:dyDescent="0.2">
      <c r="A581" s="301"/>
      <c r="B581" s="301"/>
      <c r="C581" s="301"/>
      <c r="D581" s="301"/>
      <c r="E581" s="301"/>
      <c r="F581" s="301"/>
      <c r="G581" s="301"/>
      <c r="H581" s="301"/>
      <c r="I581" s="301"/>
      <c r="J581" s="301"/>
      <c r="K581" s="301"/>
      <c r="L581" s="301"/>
    </row>
    <row r="582" spans="1:12" x14ac:dyDescent="0.2">
      <c r="A582" s="301"/>
      <c r="B582" s="301"/>
      <c r="C582" s="301"/>
      <c r="D582" s="301"/>
      <c r="E582" s="301"/>
      <c r="F582" s="301"/>
      <c r="G582" s="301"/>
      <c r="H582" s="301"/>
      <c r="I582" s="301"/>
      <c r="J582" s="301"/>
      <c r="K582" s="301"/>
      <c r="L582" s="301"/>
    </row>
    <row r="583" spans="1:12" x14ac:dyDescent="0.2">
      <c r="A583" s="301"/>
      <c r="B583" s="301"/>
      <c r="C583" s="301"/>
      <c r="D583" s="301"/>
      <c r="E583" s="301"/>
      <c r="F583" s="301"/>
      <c r="G583" s="301"/>
      <c r="H583" s="301"/>
      <c r="I583" s="301"/>
      <c r="J583" s="301"/>
      <c r="K583" s="301"/>
      <c r="L583" s="301"/>
    </row>
    <row r="584" spans="1:12" x14ac:dyDescent="0.2">
      <c r="A584" s="301"/>
      <c r="B584" s="301"/>
      <c r="C584" s="301"/>
      <c r="D584" s="301"/>
      <c r="E584" s="301"/>
      <c r="F584" s="301"/>
      <c r="G584" s="301"/>
      <c r="H584" s="301"/>
      <c r="I584" s="301"/>
      <c r="J584" s="301"/>
      <c r="K584" s="301"/>
      <c r="L584" s="301"/>
    </row>
    <row r="585" spans="1:12" x14ac:dyDescent="0.2">
      <c r="A585" s="301"/>
      <c r="B585" s="301"/>
      <c r="C585" s="301"/>
      <c r="D585" s="301"/>
      <c r="E585" s="301"/>
      <c r="F585" s="301"/>
      <c r="G585" s="301"/>
      <c r="H585" s="301"/>
      <c r="I585" s="301"/>
      <c r="J585" s="301"/>
      <c r="K585" s="301"/>
      <c r="L585" s="301"/>
    </row>
    <row r="586" spans="1:12" x14ac:dyDescent="0.2">
      <c r="A586" s="301"/>
      <c r="B586" s="301"/>
      <c r="C586" s="301"/>
      <c r="D586" s="301"/>
      <c r="E586" s="301"/>
      <c r="F586" s="301"/>
      <c r="G586" s="301"/>
      <c r="H586" s="301"/>
      <c r="I586" s="301"/>
      <c r="J586" s="301"/>
      <c r="K586" s="301"/>
      <c r="L586" s="301"/>
    </row>
    <row r="587" spans="1:12" x14ac:dyDescent="0.2">
      <c r="A587" s="301"/>
      <c r="B587" s="301"/>
      <c r="C587" s="301"/>
      <c r="D587" s="301"/>
      <c r="E587" s="301"/>
      <c r="F587" s="301"/>
      <c r="G587" s="301"/>
      <c r="H587" s="301"/>
      <c r="I587" s="301"/>
      <c r="J587" s="301"/>
      <c r="K587" s="301"/>
      <c r="L587" s="301"/>
    </row>
    <row r="588" spans="1:12" x14ac:dyDescent="0.2">
      <c r="A588" s="301"/>
      <c r="B588" s="301"/>
      <c r="C588" s="301"/>
      <c r="D588" s="301"/>
      <c r="E588" s="301"/>
      <c r="F588" s="301"/>
      <c r="G588" s="301"/>
      <c r="H588" s="301"/>
      <c r="I588" s="301"/>
      <c r="J588" s="301"/>
      <c r="K588" s="301"/>
      <c r="L588" s="301"/>
    </row>
    <row r="589" spans="1:12" x14ac:dyDescent="0.2">
      <c r="A589" s="301"/>
      <c r="B589" s="301"/>
      <c r="C589" s="301"/>
      <c r="D589" s="301"/>
      <c r="E589" s="301"/>
      <c r="F589" s="301"/>
      <c r="G589" s="301"/>
      <c r="H589" s="301"/>
      <c r="I589" s="301"/>
      <c r="J589" s="301"/>
      <c r="K589" s="301"/>
      <c r="L589" s="301"/>
    </row>
    <row r="590" spans="1:12" x14ac:dyDescent="0.2">
      <c r="A590" s="301"/>
      <c r="B590" s="301"/>
      <c r="C590" s="301"/>
      <c r="D590" s="301"/>
      <c r="E590" s="301"/>
      <c r="F590" s="301"/>
      <c r="G590" s="301"/>
      <c r="H590" s="301"/>
      <c r="I590" s="301"/>
      <c r="J590" s="301"/>
      <c r="K590" s="301"/>
      <c r="L590" s="301"/>
    </row>
    <row r="591" spans="1:12" x14ac:dyDescent="0.2">
      <c r="A591" s="301"/>
      <c r="B591" s="301"/>
      <c r="C591" s="301"/>
      <c r="D591" s="301"/>
      <c r="E591" s="301"/>
      <c r="F591" s="301"/>
      <c r="G591" s="301"/>
      <c r="H591" s="301"/>
      <c r="I591" s="301"/>
      <c r="J591" s="301"/>
      <c r="K591" s="301"/>
      <c r="L591" s="301"/>
    </row>
    <row r="592" spans="1:12" x14ac:dyDescent="0.2">
      <c r="A592" s="301"/>
      <c r="B592" s="301"/>
      <c r="C592" s="301"/>
      <c r="D592" s="301"/>
      <c r="E592" s="301"/>
      <c r="F592" s="301"/>
      <c r="G592" s="301"/>
      <c r="H592" s="301"/>
      <c r="I592" s="301"/>
      <c r="J592" s="301"/>
      <c r="K592" s="301"/>
      <c r="L592" s="301"/>
    </row>
    <row r="593" spans="1:12" x14ac:dyDescent="0.2">
      <c r="A593" s="301"/>
      <c r="B593" s="301"/>
      <c r="C593" s="301"/>
      <c r="D593" s="301"/>
      <c r="E593" s="301"/>
      <c r="F593" s="301"/>
      <c r="G593" s="301"/>
      <c r="H593" s="301"/>
      <c r="I593" s="301"/>
      <c r="J593" s="301"/>
      <c r="K593" s="301"/>
      <c r="L593" s="301"/>
    </row>
    <row r="594" spans="1:12" x14ac:dyDescent="0.2">
      <c r="A594" s="301"/>
      <c r="B594" s="301"/>
      <c r="C594" s="301"/>
      <c r="D594" s="301"/>
      <c r="E594" s="301"/>
      <c r="F594" s="301"/>
      <c r="G594" s="301"/>
      <c r="H594" s="301"/>
      <c r="I594" s="301"/>
      <c r="J594" s="301"/>
      <c r="K594" s="301"/>
      <c r="L594" s="301"/>
    </row>
    <row r="595" spans="1:12" x14ac:dyDescent="0.2">
      <c r="A595" s="301"/>
      <c r="B595" s="301"/>
      <c r="C595" s="301"/>
      <c r="D595" s="301"/>
      <c r="E595" s="301"/>
      <c r="F595" s="301"/>
      <c r="G595" s="301"/>
      <c r="H595" s="301"/>
      <c r="I595" s="301"/>
      <c r="J595" s="301"/>
      <c r="K595" s="301"/>
      <c r="L595" s="301"/>
    </row>
    <row r="596" spans="1:12" x14ac:dyDescent="0.2">
      <c r="A596" s="301"/>
      <c r="B596" s="301"/>
      <c r="C596" s="301"/>
      <c r="D596" s="301"/>
      <c r="E596" s="301"/>
      <c r="F596" s="301"/>
      <c r="G596" s="301"/>
      <c r="H596" s="301"/>
      <c r="I596" s="301"/>
      <c r="J596" s="301"/>
      <c r="K596" s="301"/>
      <c r="L596" s="301"/>
    </row>
    <row r="597" spans="1:12" x14ac:dyDescent="0.2">
      <c r="A597" s="301"/>
      <c r="B597" s="301"/>
      <c r="C597" s="301"/>
      <c r="D597" s="301"/>
      <c r="E597" s="301"/>
      <c r="F597" s="301"/>
      <c r="G597" s="301"/>
      <c r="H597" s="301"/>
      <c r="I597" s="301"/>
      <c r="J597" s="301"/>
      <c r="K597" s="301"/>
      <c r="L597" s="301"/>
    </row>
    <row r="598" spans="1:12" x14ac:dyDescent="0.2">
      <c r="A598" s="301"/>
      <c r="B598" s="301"/>
      <c r="C598" s="301"/>
      <c r="D598" s="301"/>
      <c r="E598" s="301"/>
      <c r="F598" s="301"/>
      <c r="G598" s="301"/>
      <c r="H598" s="301"/>
      <c r="I598" s="301"/>
      <c r="J598" s="301"/>
      <c r="K598" s="301"/>
      <c r="L598" s="301"/>
    </row>
    <row r="599" spans="1:12" x14ac:dyDescent="0.2">
      <c r="A599" s="301"/>
      <c r="B599" s="301"/>
      <c r="C599" s="301"/>
      <c r="D599" s="301"/>
      <c r="E599" s="301"/>
      <c r="F599" s="301"/>
      <c r="G599" s="301"/>
      <c r="H599" s="301"/>
      <c r="I599" s="301"/>
      <c r="J599" s="301"/>
      <c r="K599" s="301"/>
      <c r="L599" s="301"/>
    </row>
    <row r="600" spans="1:12" x14ac:dyDescent="0.2">
      <c r="A600" s="301"/>
      <c r="B600" s="301"/>
      <c r="C600" s="301"/>
      <c r="D600" s="301"/>
      <c r="E600" s="301"/>
      <c r="F600" s="301"/>
      <c r="G600" s="301"/>
      <c r="H600" s="301"/>
      <c r="I600" s="301"/>
      <c r="J600" s="301"/>
      <c r="K600" s="301"/>
      <c r="L600" s="301"/>
    </row>
    <row r="601" spans="1:12" x14ac:dyDescent="0.2">
      <c r="A601" s="301"/>
      <c r="B601" s="301"/>
      <c r="C601" s="301"/>
      <c r="D601" s="301"/>
      <c r="E601" s="301"/>
      <c r="F601" s="301"/>
      <c r="G601" s="301"/>
      <c r="H601" s="301"/>
      <c r="I601" s="301"/>
      <c r="J601" s="301"/>
      <c r="K601" s="301"/>
      <c r="L601" s="301"/>
    </row>
    <row r="602" spans="1:12" x14ac:dyDescent="0.2">
      <c r="A602" s="301"/>
      <c r="B602" s="301"/>
      <c r="C602" s="301"/>
      <c r="D602" s="301"/>
      <c r="E602" s="301"/>
      <c r="F602" s="301"/>
      <c r="G602" s="301"/>
      <c r="H602" s="301"/>
      <c r="I602" s="301"/>
      <c r="J602" s="301"/>
      <c r="K602" s="301"/>
      <c r="L602" s="301"/>
    </row>
    <row r="603" spans="1:12" x14ac:dyDescent="0.2">
      <c r="A603" s="301"/>
      <c r="B603" s="301"/>
      <c r="C603" s="301"/>
      <c r="D603" s="301"/>
      <c r="E603" s="301"/>
      <c r="F603" s="301"/>
      <c r="G603" s="301"/>
      <c r="H603" s="301"/>
      <c r="I603" s="301"/>
      <c r="J603" s="301"/>
      <c r="K603" s="301"/>
      <c r="L603" s="301"/>
    </row>
    <row r="604" spans="1:12" x14ac:dyDescent="0.2">
      <c r="A604" s="301"/>
      <c r="B604" s="301"/>
      <c r="C604" s="301"/>
      <c r="D604" s="301"/>
      <c r="E604" s="301"/>
      <c r="F604" s="301"/>
      <c r="G604" s="301"/>
      <c r="H604" s="301"/>
      <c r="I604" s="301"/>
      <c r="J604" s="301"/>
      <c r="K604" s="301"/>
      <c r="L604" s="301"/>
    </row>
    <row r="605" spans="1:12" x14ac:dyDescent="0.2">
      <c r="A605" s="301"/>
      <c r="B605" s="301"/>
      <c r="C605" s="301"/>
      <c r="D605" s="301"/>
      <c r="E605" s="301"/>
      <c r="F605" s="301"/>
      <c r="G605" s="301"/>
      <c r="H605" s="301"/>
      <c r="I605" s="301"/>
      <c r="J605" s="301"/>
      <c r="K605" s="301"/>
      <c r="L605" s="301"/>
    </row>
    <row r="606" spans="1:12" x14ac:dyDescent="0.2">
      <c r="A606" s="301"/>
      <c r="B606" s="301"/>
      <c r="C606" s="301"/>
      <c r="D606" s="301"/>
      <c r="E606" s="301"/>
      <c r="F606" s="301"/>
      <c r="G606" s="301"/>
      <c r="H606" s="301"/>
      <c r="I606" s="301"/>
      <c r="J606" s="301"/>
      <c r="K606" s="301"/>
      <c r="L606" s="301"/>
    </row>
    <row r="607" spans="1:12" x14ac:dyDescent="0.2">
      <c r="A607" s="301"/>
      <c r="B607" s="301"/>
      <c r="C607" s="301"/>
      <c r="D607" s="301"/>
      <c r="E607" s="301"/>
      <c r="F607" s="301"/>
      <c r="G607" s="301"/>
      <c r="H607" s="301"/>
      <c r="I607" s="301"/>
      <c r="J607" s="301"/>
      <c r="K607" s="301"/>
      <c r="L607" s="301"/>
    </row>
    <row r="608" spans="1:12" x14ac:dyDescent="0.2">
      <c r="A608" s="301"/>
      <c r="B608" s="301"/>
      <c r="C608" s="301"/>
      <c r="D608" s="301"/>
      <c r="E608" s="301"/>
      <c r="F608" s="301"/>
      <c r="G608" s="301"/>
      <c r="H608" s="301"/>
      <c r="I608" s="301"/>
      <c r="J608" s="301"/>
      <c r="K608" s="301"/>
      <c r="L608" s="301"/>
    </row>
    <row r="609" spans="1:12" x14ac:dyDescent="0.2">
      <c r="A609" s="301"/>
      <c r="B609" s="301"/>
      <c r="C609" s="301"/>
      <c r="D609" s="301"/>
      <c r="E609" s="301"/>
      <c r="F609" s="301"/>
      <c r="G609" s="301"/>
      <c r="H609" s="301"/>
      <c r="I609" s="301"/>
      <c r="J609" s="301"/>
      <c r="K609" s="301"/>
      <c r="L609" s="301"/>
    </row>
    <row r="610" spans="1:12" x14ac:dyDescent="0.2">
      <c r="A610" s="301"/>
      <c r="B610" s="301"/>
      <c r="C610" s="301"/>
      <c r="D610" s="301"/>
      <c r="E610" s="301"/>
      <c r="F610" s="301"/>
      <c r="G610" s="301"/>
      <c r="H610" s="301"/>
      <c r="I610" s="301"/>
      <c r="J610" s="301"/>
      <c r="K610" s="301"/>
      <c r="L610" s="301"/>
    </row>
    <row r="611" spans="1:12" x14ac:dyDescent="0.2">
      <c r="A611" s="301"/>
      <c r="B611" s="301"/>
      <c r="C611" s="301"/>
      <c r="D611" s="301"/>
      <c r="E611" s="301"/>
      <c r="F611" s="301"/>
      <c r="G611" s="301"/>
      <c r="H611" s="301"/>
      <c r="I611" s="301"/>
      <c r="J611" s="301"/>
      <c r="K611" s="301"/>
      <c r="L611" s="301"/>
    </row>
    <row r="612" spans="1:12" x14ac:dyDescent="0.2">
      <c r="A612" s="301"/>
      <c r="B612" s="301"/>
      <c r="C612" s="301"/>
      <c r="D612" s="301"/>
      <c r="E612" s="301"/>
      <c r="F612" s="301"/>
      <c r="G612" s="301"/>
      <c r="H612" s="301"/>
      <c r="I612" s="301"/>
      <c r="J612" s="301"/>
      <c r="K612" s="301"/>
      <c r="L612" s="301"/>
    </row>
    <row r="613" spans="1:12" x14ac:dyDescent="0.2">
      <c r="A613" s="301"/>
      <c r="B613" s="301"/>
      <c r="C613" s="301"/>
      <c r="D613" s="301"/>
      <c r="E613" s="301"/>
      <c r="F613" s="301"/>
      <c r="G613" s="301"/>
      <c r="H613" s="301"/>
      <c r="I613" s="301"/>
      <c r="J613" s="301"/>
      <c r="K613" s="301"/>
      <c r="L613" s="301"/>
    </row>
    <row r="614" spans="1:12" x14ac:dyDescent="0.2">
      <c r="A614" s="301"/>
      <c r="B614" s="301"/>
      <c r="C614" s="301"/>
      <c r="D614" s="301"/>
      <c r="E614" s="301"/>
      <c r="F614" s="301"/>
      <c r="G614" s="301"/>
      <c r="H614" s="301"/>
      <c r="I614" s="301"/>
      <c r="J614" s="301"/>
      <c r="K614" s="301"/>
      <c r="L614" s="301"/>
    </row>
    <row r="615" spans="1:12" x14ac:dyDescent="0.2">
      <c r="A615" s="301"/>
      <c r="B615" s="301"/>
      <c r="C615" s="301"/>
      <c r="D615" s="301"/>
      <c r="E615" s="301"/>
      <c r="F615" s="301"/>
      <c r="G615" s="301"/>
      <c r="H615" s="301"/>
      <c r="I615" s="301"/>
      <c r="J615" s="301"/>
      <c r="K615" s="301"/>
      <c r="L615" s="301"/>
    </row>
    <row r="616" spans="1:12" x14ac:dyDescent="0.2">
      <c r="A616" s="301"/>
      <c r="B616" s="301"/>
      <c r="C616" s="301"/>
      <c r="D616" s="301"/>
      <c r="E616" s="301"/>
      <c r="F616" s="301"/>
      <c r="G616" s="301"/>
      <c r="H616" s="301"/>
      <c r="I616" s="301"/>
      <c r="J616" s="301"/>
      <c r="K616" s="301"/>
      <c r="L616" s="301"/>
    </row>
    <row r="617" spans="1:12" x14ac:dyDescent="0.2">
      <c r="A617" s="301"/>
      <c r="B617" s="301"/>
      <c r="C617" s="301"/>
      <c r="D617" s="301"/>
      <c r="E617" s="301"/>
      <c r="F617" s="301"/>
      <c r="G617" s="301"/>
      <c r="H617" s="301"/>
      <c r="I617" s="301"/>
      <c r="J617" s="301"/>
      <c r="K617" s="301"/>
      <c r="L617" s="301"/>
    </row>
    <row r="618" spans="1:12" x14ac:dyDescent="0.2">
      <c r="A618" s="301"/>
      <c r="B618" s="301"/>
      <c r="C618" s="301"/>
      <c r="D618" s="301"/>
      <c r="E618" s="301"/>
      <c r="F618" s="301"/>
      <c r="G618" s="301"/>
      <c r="H618" s="301"/>
      <c r="I618" s="301"/>
      <c r="J618" s="301"/>
      <c r="K618" s="301"/>
      <c r="L618" s="301"/>
    </row>
    <row r="619" spans="1:12" x14ac:dyDescent="0.2">
      <c r="A619" s="301"/>
      <c r="B619" s="301"/>
      <c r="C619" s="301"/>
      <c r="D619" s="301"/>
      <c r="E619" s="301"/>
      <c r="F619" s="301"/>
      <c r="G619" s="301"/>
      <c r="H619" s="301"/>
      <c r="I619" s="301"/>
      <c r="J619" s="301"/>
      <c r="K619" s="301"/>
      <c r="L619" s="301"/>
    </row>
    <row r="620" spans="1:12" x14ac:dyDescent="0.2">
      <c r="A620" s="301"/>
      <c r="B620" s="301"/>
      <c r="C620" s="301"/>
      <c r="D620" s="301"/>
      <c r="E620" s="301"/>
      <c r="F620" s="301"/>
      <c r="G620" s="301"/>
      <c r="H620" s="301"/>
      <c r="I620" s="301"/>
      <c r="J620" s="301"/>
      <c r="K620" s="301"/>
      <c r="L620" s="301"/>
    </row>
    <row r="621" spans="1:12" x14ac:dyDescent="0.2">
      <c r="A621" s="301"/>
      <c r="B621" s="301"/>
      <c r="C621" s="301"/>
      <c r="D621" s="301"/>
      <c r="E621" s="301"/>
      <c r="F621" s="301"/>
      <c r="G621" s="301"/>
      <c r="H621" s="301"/>
      <c r="I621" s="301"/>
      <c r="J621" s="301"/>
      <c r="K621" s="301"/>
      <c r="L621" s="301"/>
    </row>
    <row r="622" spans="1:12" x14ac:dyDescent="0.2">
      <c r="A622" s="301"/>
      <c r="B622" s="301"/>
      <c r="C622" s="301"/>
      <c r="D622" s="301"/>
      <c r="E622" s="301"/>
      <c r="F622" s="301"/>
      <c r="G622" s="301"/>
      <c r="H622" s="301"/>
      <c r="I622" s="301"/>
      <c r="J622" s="301"/>
      <c r="K622" s="301"/>
      <c r="L622" s="301"/>
    </row>
    <row r="623" spans="1:12" x14ac:dyDescent="0.2">
      <c r="A623" s="301"/>
      <c r="B623" s="301"/>
      <c r="C623" s="301"/>
      <c r="D623" s="301"/>
      <c r="E623" s="301"/>
      <c r="F623" s="301"/>
      <c r="G623" s="301"/>
      <c r="H623" s="301"/>
      <c r="I623" s="301"/>
      <c r="J623" s="301"/>
      <c r="K623" s="301"/>
      <c r="L623" s="301"/>
    </row>
    <row r="624" spans="1:12" x14ac:dyDescent="0.2">
      <c r="A624" s="301"/>
      <c r="B624" s="301"/>
      <c r="C624" s="301"/>
      <c r="D624" s="301"/>
      <c r="E624" s="301"/>
      <c r="F624" s="301"/>
      <c r="G624" s="301"/>
      <c r="H624" s="301"/>
      <c r="I624" s="301"/>
      <c r="J624" s="301"/>
      <c r="K624" s="301"/>
      <c r="L624" s="301"/>
    </row>
    <row r="625" spans="1:12" x14ac:dyDescent="0.2">
      <c r="A625" s="301"/>
      <c r="B625" s="301"/>
      <c r="C625" s="301"/>
      <c r="D625" s="301"/>
      <c r="E625" s="301"/>
      <c r="F625" s="301"/>
      <c r="G625" s="301"/>
      <c r="H625" s="301"/>
      <c r="I625" s="301"/>
      <c r="J625" s="301"/>
      <c r="K625" s="301"/>
      <c r="L625" s="301"/>
    </row>
    <row r="626" spans="1:12" x14ac:dyDescent="0.2">
      <c r="A626" s="301"/>
      <c r="B626" s="301"/>
      <c r="C626" s="301"/>
      <c r="D626" s="301"/>
      <c r="E626" s="301"/>
      <c r="F626" s="301"/>
      <c r="G626" s="301"/>
      <c r="H626" s="301"/>
      <c r="I626" s="301"/>
      <c r="J626" s="301"/>
      <c r="K626" s="301"/>
      <c r="L626" s="301"/>
    </row>
    <row r="627" spans="1:12" x14ac:dyDescent="0.2">
      <c r="A627" s="301"/>
      <c r="B627" s="301"/>
      <c r="C627" s="301"/>
      <c r="D627" s="301"/>
      <c r="E627" s="301"/>
      <c r="F627" s="301"/>
      <c r="G627" s="301"/>
      <c r="H627" s="301"/>
      <c r="I627" s="301"/>
      <c r="J627" s="301"/>
      <c r="K627" s="301"/>
      <c r="L627" s="301"/>
    </row>
    <row r="628" spans="1:12" x14ac:dyDescent="0.2">
      <c r="A628" s="301"/>
      <c r="B628" s="301"/>
      <c r="C628" s="301"/>
      <c r="D628" s="301"/>
      <c r="E628" s="301"/>
      <c r="F628" s="301"/>
      <c r="G628" s="301"/>
      <c r="H628" s="301"/>
      <c r="I628" s="301"/>
      <c r="J628" s="301"/>
      <c r="K628" s="301"/>
      <c r="L628" s="301"/>
    </row>
    <row r="629" spans="1:12" x14ac:dyDescent="0.2">
      <c r="A629" s="301"/>
      <c r="B629" s="301"/>
      <c r="C629" s="301"/>
      <c r="D629" s="301"/>
      <c r="E629" s="301"/>
      <c r="F629" s="301"/>
      <c r="G629" s="301"/>
      <c r="H629" s="301"/>
      <c r="I629" s="301"/>
      <c r="J629" s="301"/>
      <c r="K629" s="301"/>
      <c r="L629" s="301"/>
    </row>
    <row r="630" spans="1:12" x14ac:dyDescent="0.2">
      <c r="A630" s="301"/>
      <c r="B630" s="301"/>
      <c r="C630" s="301"/>
      <c r="D630" s="301"/>
      <c r="E630" s="301"/>
      <c r="F630" s="301"/>
      <c r="G630" s="301"/>
      <c r="H630" s="301"/>
      <c r="I630" s="301"/>
      <c r="J630" s="301"/>
      <c r="K630" s="301"/>
      <c r="L630" s="301"/>
    </row>
    <row r="631" spans="1:12" x14ac:dyDescent="0.2">
      <c r="A631" s="301"/>
      <c r="B631" s="301"/>
      <c r="C631" s="301"/>
      <c r="D631" s="301"/>
      <c r="E631" s="301"/>
      <c r="F631" s="301"/>
      <c r="G631" s="301"/>
      <c r="H631" s="301"/>
      <c r="I631" s="301"/>
      <c r="J631" s="301"/>
      <c r="K631" s="301"/>
      <c r="L631" s="301"/>
    </row>
    <row r="632" spans="1:12" x14ac:dyDescent="0.2">
      <c r="A632" s="301"/>
      <c r="B632" s="301"/>
      <c r="C632" s="301"/>
      <c r="D632" s="301"/>
      <c r="E632" s="301"/>
      <c r="F632" s="301"/>
      <c r="G632" s="301"/>
      <c r="H632" s="301"/>
      <c r="I632" s="301"/>
      <c r="J632" s="301"/>
      <c r="K632" s="301"/>
      <c r="L632" s="301"/>
    </row>
    <row r="633" spans="1:12" x14ac:dyDescent="0.2">
      <c r="A633" s="301"/>
      <c r="B633" s="301"/>
      <c r="C633" s="301"/>
      <c r="D633" s="301"/>
      <c r="E633" s="301"/>
      <c r="F633" s="301"/>
      <c r="G633" s="301"/>
      <c r="H633" s="301"/>
      <c r="I633" s="301"/>
      <c r="J633" s="301"/>
      <c r="K633" s="301"/>
      <c r="L633" s="301"/>
    </row>
    <row r="634" spans="1:12" x14ac:dyDescent="0.2">
      <c r="A634" s="301"/>
      <c r="B634" s="301"/>
      <c r="C634" s="301"/>
      <c r="D634" s="301"/>
      <c r="E634" s="301"/>
      <c r="F634" s="301"/>
      <c r="G634" s="301"/>
      <c r="H634" s="301"/>
      <c r="I634" s="301"/>
      <c r="J634" s="301"/>
      <c r="K634" s="301"/>
      <c r="L634" s="301"/>
    </row>
    <row r="635" spans="1:12" x14ac:dyDescent="0.2">
      <c r="A635" s="301"/>
      <c r="B635" s="301"/>
      <c r="C635" s="301"/>
      <c r="D635" s="301"/>
      <c r="E635" s="301"/>
      <c r="F635" s="301"/>
      <c r="G635" s="301"/>
      <c r="H635" s="301"/>
      <c r="I635" s="301"/>
      <c r="J635" s="301"/>
      <c r="K635" s="301"/>
      <c r="L635" s="301"/>
    </row>
    <row r="636" spans="1:12" x14ac:dyDescent="0.2">
      <c r="A636" s="301"/>
      <c r="B636" s="301"/>
      <c r="C636" s="301"/>
      <c r="D636" s="301"/>
      <c r="E636" s="301"/>
      <c r="F636" s="301"/>
      <c r="G636" s="301"/>
      <c r="H636" s="301"/>
      <c r="I636" s="301"/>
      <c r="J636" s="301"/>
      <c r="K636" s="301"/>
      <c r="L636" s="301"/>
    </row>
    <row r="637" spans="1:12" x14ac:dyDescent="0.2">
      <c r="A637" s="301"/>
      <c r="B637" s="301"/>
      <c r="C637" s="301"/>
      <c r="D637" s="301"/>
      <c r="E637" s="301"/>
      <c r="F637" s="301"/>
      <c r="G637" s="301"/>
      <c r="H637" s="301"/>
      <c r="I637" s="301"/>
      <c r="J637" s="301"/>
      <c r="K637" s="301"/>
      <c r="L637" s="301"/>
    </row>
    <row r="638" spans="1:12" x14ac:dyDescent="0.2">
      <c r="A638" s="301"/>
      <c r="B638" s="301"/>
      <c r="C638" s="301"/>
      <c r="D638" s="301"/>
      <c r="E638" s="301"/>
      <c r="F638" s="301"/>
      <c r="G638" s="301"/>
      <c r="H638" s="301"/>
      <c r="I638" s="301"/>
      <c r="J638" s="301"/>
      <c r="K638" s="301"/>
      <c r="L638" s="301"/>
    </row>
    <row r="639" spans="1:12" x14ac:dyDescent="0.2">
      <c r="A639" s="301"/>
      <c r="B639" s="301"/>
      <c r="C639" s="301"/>
      <c r="D639" s="301"/>
      <c r="E639" s="301"/>
      <c r="F639" s="301"/>
      <c r="G639" s="301"/>
      <c r="H639" s="301"/>
      <c r="I639" s="301"/>
      <c r="J639" s="301"/>
      <c r="K639" s="301"/>
      <c r="L639" s="301"/>
    </row>
    <row r="640" spans="1:12" x14ac:dyDescent="0.2">
      <c r="A640" s="301"/>
      <c r="B640" s="301"/>
      <c r="C640" s="301"/>
      <c r="D640" s="301"/>
      <c r="E640" s="301"/>
      <c r="F640" s="301"/>
      <c r="G640" s="301"/>
      <c r="H640" s="301"/>
      <c r="I640" s="301"/>
      <c r="J640" s="301"/>
      <c r="K640" s="301"/>
      <c r="L640" s="301"/>
    </row>
    <row r="641" spans="1:12" x14ac:dyDescent="0.2">
      <c r="A641" s="301"/>
      <c r="B641" s="301"/>
      <c r="C641" s="301"/>
      <c r="D641" s="301"/>
      <c r="E641" s="301"/>
      <c r="F641" s="301"/>
      <c r="G641" s="301"/>
      <c r="H641" s="301"/>
      <c r="I641" s="301"/>
      <c r="J641" s="301"/>
      <c r="K641" s="301"/>
      <c r="L641" s="301"/>
    </row>
    <row r="642" spans="1:12" x14ac:dyDescent="0.2">
      <c r="A642" s="301"/>
      <c r="B642" s="301"/>
      <c r="C642" s="301"/>
      <c r="D642" s="301"/>
      <c r="E642" s="301"/>
      <c r="F642" s="301"/>
      <c r="G642" s="301"/>
      <c r="H642" s="301"/>
      <c r="I642" s="301"/>
      <c r="J642" s="301"/>
      <c r="K642" s="301"/>
      <c r="L642" s="301"/>
    </row>
    <row r="643" spans="1:12" x14ac:dyDescent="0.2">
      <c r="A643" s="301"/>
      <c r="B643" s="301"/>
      <c r="C643" s="301"/>
      <c r="D643" s="301"/>
      <c r="E643" s="301"/>
      <c r="F643" s="301"/>
      <c r="G643" s="301"/>
      <c r="H643" s="301"/>
      <c r="I643" s="301"/>
      <c r="J643" s="301"/>
      <c r="K643" s="301"/>
      <c r="L643" s="301"/>
    </row>
    <row r="644" spans="1:12" x14ac:dyDescent="0.2">
      <c r="A644" s="301"/>
      <c r="B644" s="301"/>
      <c r="C644" s="301"/>
      <c r="D644" s="301"/>
      <c r="E644" s="301"/>
      <c r="F644" s="301"/>
      <c r="G644" s="301"/>
      <c r="H644" s="301"/>
      <c r="I644" s="301"/>
      <c r="J644" s="301"/>
      <c r="K644" s="301"/>
      <c r="L644" s="301"/>
    </row>
    <row r="645" spans="1:12" x14ac:dyDescent="0.2">
      <c r="A645" s="301"/>
      <c r="B645" s="301"/>
      <c r="C645" s="301"/>
      <c r="D645" s="301"/>
      <c r="E645" s="301"/>
      <c r="F645" s="301"/>
      <c r="G645" s="301"/>
      <c r="H645" s="301"/>
      <c r="I645" s="301"/>
      <c r="J645" s="301"/>
      <c r="K645" s="301"/>
      <c r="L645" s="301"/>
    </row>
    <row r="646" spans="1:12" x14ac:dyDescent="0.2">
      <c r="A646" s="301"/>
      <c r="B646" s="301"/>
      <c r="C646" s="301"/>
      <c r="D646" s="301"/>
      <c r="E646" s="301"/>
      <c r="F646" s="301"/>
      <c r="G646" s="301"/>
      <c r="H646" s="301"/>
      <c r="I646" s="301"/>
      <c r="J646" s="301"/>
      <c r="K646" s="301"/>
      <c r="L646" s="301"/>
    </row>
    <row r="647" spans="1:12" x14ac:dyDescent="0.2">
      <c r="A647" s="301"/>
      <c r="B647" s="301"/>
      <c r="C647" s="301"/>
      <c r="D647" s="301"/>
      <c r="E647" s="301"/>
      <c r="F647" s="301"/>
      <c r="G647" s="301"/>
      <c r="H647" s="301"/>
      <c r="I647" s="301"/>
      <c r="J647" s="301"/>
      <c r="K647" s="301"/>
      <c r="L647" s="301"/>
    </row>
    <row r="648" spans="1:12" x14ac:dyDescent="0.2">
      <c r="A648" s="301"/>
      <c r="B648" s="301"/>
      <c r="C648" s="301"/>
      <c r="D648" s="301"/>
      <c r="E648" s="301"/>
      <c r="F648" s="301"/>
      <c r="G648" s="301"/>
      <c r="H648" s="301"/>
      <c r="I648" s="301"/>
      <c r="J648" s="301"/>
      <c r="K648" s="301"/>
      <c r="L648" s="301"/>
    </row>
    <row r="649" spans="1:12" x14ac:dyDescent="0.2">
      <c r="A649" s="301"/>
      <c r="B649" s="301"/>
      <c r="C649" s="301"/>
      <c r="D649" s="301"/>
      <c r="E649" s="301"/>
      <c r="F649" s="301"/>
      <c r="G649" s="301"/>
      <c r="H649" s="301"/>
      <c r="I649" s="301"/>
      <c r="J649" s="301"/>
      <c r="K649" s="301"/>
      <c r="L649" s="301"/>
    </row>
    <row r="650" spans="1:12" x14ac:dyDescent="0.2">
      <c r="A650" s="301"/>
      <c r="B650" s="301"/>
      <c r="C650" s="301"/>
      <c r="D650" s="301"/>
      <c r="E650" s="301"/>
      <c r="F650" s="301"/>
      <c r="G650" s="301"/>
      <c r="H650" s="301"/>
      <c r="I650" s="301"/>
      <c r="J650" s="301"/>
      <c r="K650" s="301"/>
      <c r="L650" s="301"/>
    </row>
    <row r="651" spans="1:12" x14ac:dyDescent="0.2">
      <c r="A651" s="301"/>
      <c r="B651" s="301"/>
      <c r="C651" s="301"/>
      <c r="D651" s="301"/>
      <c r="E651" s="301"/>
      <c r="F651" s="301"/>
      <c r="G651" s="301"/>
      <c r="H651" s="301"/>
      <c r="I651" s="301"/>
      <c r="J651" s="301"/>
      <c r="K651" s="301"/>
      <c r="L651" s="301"/>
    </row>
    <row r="652" spans="1:12" x14ac:dyDescent="0.2">
      <c r="A652" s="301"/>
      <c r="B652" s="301"/>
      <c r="C652" s="301"/>
      <c r="D652" s="301"/>
      <c r="E652" s="301"/>
      <c r="F652" s="301"/>
      <c r="G652" s="301"/>
      <c r="H652" s="301"/>
      <c r="I652" s="301"/>
      <c r="J652" s="301"/>
      <c r="K652" s="301"/>
      <c r="L652" s="301"/>
    </row>
    <row r="653" spans="1:12" x14ac:dyDescent="0.2">
      <c r="A653" s="301"/>
      <c r="B653" s="301"/>
      <c r="C653" s="301"/>
      <c r="D653" s="301"/>
      <c r="E653" s="301"/>
      <c r="F653" s="301"/>
      <c r="G653" s="301"/>
      <c r="H653" s="301"/>
      <c r="I653" s="301"/>
      <c r="J653" s="301"/>
      <c r="K653" s="301"/>
      <c r="L653" s="301"/>
    </row>
    <row r="654" spans="1:12" x14ac:dyDescent="0.2">
      <c r="A654" s="301"/>
      <c r="B654" s="301"/>
      <c r="C654" s="301"/>
      <c r="D654" s="301"/>
      <c r="E654" s="301"/>
      <c r="F654" s="301"/>
      <c r="G654" s="301"/>
      <c r="H654" s="301"/>
      <c r="I654" s="301"/>
      <c r="J654" s="301"/>
      <c r="K654" s="301"/>
      <c r="L654" s="301"/>
    </row>
    <row r="655" spans="1:12" x14ac:dyDescent="0.2">
      <c r="A655" s="301"/>
      <c r="B655" s="301"/>
      <c r="C655" s="301"/>
      <c r="D655" s="301"/>
      <c r="E655" s="301"/>
      <c r="F655" s="301"/>
      <c r="G655" s="301"/>
      <c r="H655" s="301"/>
      <c r="I655" s="301"/>
      <c r="J655" s="301"/>
      <c r="K655" s="301"/>
      <c r="L655" s="301"/>
    </row>
    <row r="656" spans="1:12" x14ac:dyDescent="0.2">
      <c r="A656" s="301"/>
      <c r="B656" s="301"/>
      <c r="C656" s="301"/>
      <c r="D656" s="301"/>
      <c r="E656" s="301"/>
      <c r="F656" s="301"/>
      <c r="G656" s="301"/>
      <c r="H656" s="301"/>
      <c r="I656" s="301"/>
      <c r="J656" s="301"/>
      <c r="K656" s="301"/>
      <c r="L656" s="301"/>
    </row>
    <row r="657" spans="1:12" x14ac:dyDescent="0.2">
      <c r="A657" s="301"/>
      <c r="B657" s="301"/>
      <c r="C657" s="301"/>
      <c r="D657" s="301"/>
      <c r="E657" s="301"/>
      <c r="F657" s="301"/>
      <c r="G657" s="301"/>
      <c r="H657" s="301"/>
      <c r="I657" s="301"/>
      <c r="J657" s="301"/>
      <c r="K657" s="301"/>
      <c r="L657" s="301"/>
    </row>
    <row r="658" spans="1:12" x14ac:dyDescent="0.2">
      <c r="A658" s="301"/>
      <c r="B658" s="301"/>
      <c r="C658" s="301"/>
      <c r="D658" s="301"/>
      <c r="E658" s="301"/>
      <c r="F658" s="301"/>
      <c r="G658" s="301"/>
      <c r="H658" s="301"/>
      <c r="I658" s="301"/>
      <c r="J658" s="301"/>
      <c r="K658" s="301"/>
      <c r="L658" s="301"/>
    </row>
    <row r="659" spans="1:12" x14ac:dyDescent="0.2">
      <c r="A659" s="301"/>
      <c r="B659" s="301"/>
      <c r="C659" s="301"/>
      <c r="D659" s="301"/>
      <c r="E659" s="301"/>
      <c r="F659" s="301"/>
      <c r="G659" s="301"/>
      <c r="H659" s="301"/>
      <c r="I659" s="301"/>
      <c r="J659" s="301"/>
      <c r="K659" s="301"/>
      <c r="L659" s="301"/>
    </row>
    <row r="660" spans="1:12" x14ac:dyDescent="0.2">
      <c r="A660" s="301"/>
      <c r="B660" s="301"/>
      <c r="C660" s="301"/>
      <c r="D660" s="301"/>
      <c r="E660" s="301"/>
      <c r="F660" s="301"/>
      <c r="G660" s="301"/>
      <c r="H660" s="301"/>
      <c r="I660" s="301"/>
      <c r="J660" s="301"/>
      <c r="K660" s="301"/>
      <c r="L660" s="301"/>
    </row>
    <row r="661" spans="1:12" x14ac:dyDescent="0.2">
      <c r="A661" s="301"/>
      <c r="B661" s="301"/>
      <c r="C661" s="301"/>
      <c r="D661" s="301"/>
      <c r="E661" s="301"/>
      <c r="F661" s="301"/>
      <c r="G661" s="301"/>
      <c r="H661" s="301"/>
      <c r="I661" s="301"/>
      <c r="J661" s="301"/>
      <c r="K661" s="301"/>
      <c r="L661" s="301"/>
    </row>
    <row r="662" spans="1:12" x14ac:dyDescent="0.2">
      <c r="A662" s="301"/>
      <c r="B662" s="301"/>
      <c r="C662" s="301"/>
      <c r="D662" s="301"/>
      <c r="E662" s="301"/>
      <c r="F662" s="301"/>
      <c r="G662" s="301"/>
      <c r="H662" s="301"/>
      <c r="I662" s="301"/>
      <c r="J662" s="301"/>
      <c r="K662" s="301"/>
      <c r="L662" s="301"/>
    </row>
    <row r="663" spans="1:12" x14ac:dyDescent="0.2">
      <c r="A663" s="301"/>
      <c r="B663" s="301"/>
      <c r="C663" s="301"/>
      <c r="D663" s="301"/>
      <c r="E663" s="301"/>
      <c r="F663" s="301"/>
      <c r="G663" s="301"/>
      <c r="H663" s="301"/>
      <c r="I663" s="301"/>
      <c r="J663" s="301"/>
      <c r="K663" s="301"/>
      <c r="L663" s="301"/>
    </row>
    <row r="664" spans="1:12" x14ac:dyDescent="0.2">
      <c r="A664" s="301"/>
      <c r="B664" s="301"/>
      <c r="C664" s="301"/>
      <c r="D664" s="301"/>
      <c r="E664" s="301"/>
      <c r="F664" s="301"/>
      <c r="G664" s="301"/>
      <c r="H664" s="301"/>
      <c r="I664" s="301"/>
      <c r="J664" s="301"/>
      <c r="K664" s="301"/>
      <c r="L664" s="301"/>
    </row>
    <row r="665" spans="1:12" x14ac:dyDescent="0.2">
      <c r="A665" s="301"/>
      <c r="B665" s="301"/>
      <c r="C665" s="301"/>
      <c r="D665" s="301"/>
      <c r="E665" s="301"/>
      <c r="F665" s="301"/>
      <c r="G665" s="301"/>
      <c r="H665" s="301"/>
      <c r="I665" s="301"/>
      <c r="J665" s="301"/>
      <c r="K665" s="301"/>
      <c r="L665" s="301"/>
    </row>
    <row r="666" spans="1:12" x14ac:dyDescent="0.2">
      <c r="A666" s="301"/>
      <c r="B666" s="301"/>
      <c r="C666" s="301"/>
      <c r="D666" s="301"/>
      <c r="E666" s="301"/>
      <c r="F666" s="301"/>
      <c r="G666" s="301"/>
      <c r="H666" s="301"/>
      <c r="I666" s="301"/>
      <c r="J666" s="301"/>
      <c r="K666" s="301"/>
      <c r="L666" s="301"/>
    </row>
    <row r="667" spans="1:12" x14ac:dyDescent="0.2">
      <c r="A667" s="301"/>
      <c r="B667" s="301"/>
      <c r="C667" s="301"/>
      <c r="D667" s="301"/>
      <c r="E667" s="301"/>
      <c r="F667" s="301"/>
      <c r="G667" s="301"/>
      <c r="H667" s="301"/>
      <c r="I667" s="301"/>
      <c r="J667" s="301"/>
      <c r="K667" s="301"/>
      <c r="L667" s="301"/>
    </row>
    <row r="668" spans="1:12" x14ac:dyDescent="0.2">
      <c r="A668" s="301"/>
      <c r="B668" s="301"/>
      <c r="C668" s="301"/>
      <c r="D668" s="301"/>
      <c r="E668" s="301"/>
      <c r="F668" s="301"/>
      <c r="G668" s="301"/>
      <c r="H668" s="301"/>
      <c r="I668" s="301"/>
      <c r="J668" s="301"/>
      <c r="K668" s="301"/>
      <c r="L668" s="301"/>
    </row>
    <row r="669" spans="1:12" x14ac:dyDescent="0.2">
      <c r="A669" s="301"/>
      <c r="B669" s="301"/>
      <c r="C669" s="301"/>
      <c r="D669" s="301"/>
      <c r="E669" s="301"/>
      <c r="F669" s="301"/>
      <c r="G669" s="301"/>
      <c r="H669" s="301"/>
      <c r="I669" s="301"/>
      <c r="J669" s="301"/>
      <c r="K669" s="301"/>
      <c r="L669" s="301"/>
    </row>
    <row r="670" spans="1:12" x14ac:dyDescent="0.2">
      <c r="A670" s="301"/>
      <c r="B670" s="301"/>
      <c r="C670" s="301"/>
      <c r="D670" s="301"/>
      <c r="E670" s="301"/>
      <c r="F670" s="301"/>
      <c r="G670" s="301"/>
      <c r="H670" s="301"/>
      <c r="I670" s="301"/>
      <c r="J670" s="301"/>
      <c r="K670" s="301"/>
      <c r="L670" s="301"/>
    </row>
    <row r="671" spans="1:12" x14ac:dyDescent="0.2">
      <c r="A671" s="301"/>
      <c r="B671" s="301"/>
      <c r="C671" s="301"/>
      <c r="D671" s="301"/>
      <c r="E671" s="301"/>
      <c r="F671" s="301"/>
      <c r="G671" s="301"/>
      <c r="H671" s="301"/>
      <c r="I671" s="301"/>
      <c r="J671" s="301"/>
      <c r="K671" s="301"/>
      <c r="L671" s="301"/>
    </row>
    <row r="672" spans="1:12" x14ac:dyDescent="0.2">
      <c r="A672" s="301"/>
      <c r="B672" s="301"/>
      <c r="C672" s="301"/>
      <c r="D672" s="301"/>
      <c r="E672" s="301"/>
      <c r="F672" s="301"/>
      <c r="G672" s="301"/>
      <c r="H672" s="301"/>
      <c r="I672" s="301"/>
      <c r="J672" s="301"/>
      <c r="K672" s="301"/>
      <c r="L672" s="301"/>
    </row>
    <row r="673" spans="1:12" x14ac:dyDescent="0.2">
      <c r="A673" s="301"/>
      <c r="B673" s="301"/>
      <c r="C673" s="301"/>
      <c r="D673" s="301"/>
      <c r="E673" s="301"/>
      <c r="F673" s="301"/>
      <c r="G673" s="301"/>
      <c r="H673" s="301"/>
      <c r="I673" s="301"/>
      <c r="J673" s="301"/>
      <c r="K673" s="301"/>
      <c r="L673" s="301"/>
    </row>
    <row r="674" spans="1:12" x14ac:dyDescent="0.2">
      <c r="A674" s="301"/>
      <c r="B674" s="301"/>
      <c r="C674" s="301"/>
      <c r="D674" s="301"/>
      <c r="E674" s="301"/>
      <c r="F674" s="301"/>
      <c r="G674" s="301"/>
      <c r="H674" s="301"/>
      <c r="I674" s="301"/>
      <c r="J674" s="301"/>
      <c r="K674" s="301"/>
      <c r="L674" s="301"/>
    </row>
    <row r="675" spans="1:12" x14ac:dyDescent="0.2">
      <c r="A675" s="301"/>
      <c r="B675" s="301"/>
      <c r="C675" s="301"/>
      <c r="D675" s="301"/>
      <c r="E675" s="301"/>
      <c r="F675" s="301"/>
      <c r="G675" s="301"/>
      <c r="H675" s="301"/>
      <c r="I675" s="301"/>
      <c r="J675" s="301"/>
      <c r="K675" s="301"/>
      <c r="L675" s="301"/>
    </row>
    <row r="676" spans="1:12" x14ac:dyDescent="0.2">
      <c r="A676" s="301"/>
      <c r="B676" s="301"/>
      <c r="C676" s="301"/>
      <c r="D676" s="301"/>
      <c r="E676" s="301"/>
      <c r="F676" s="301"/>
      <c r="G676" s="301"/>
      <c r="H676" s="301"/>
      <c r="I676" s="301"/>
      <c r="J676" s="301"/>
      <c r="K676" s="301"/>
      <c r="L676" s="301"/>
    </row>
    <row r="677" spans="1:12" x14ac:dyDescent="0.2">
      <c r="A677" s="301"/>
      <c r="B677" s="301"/>
      <c r="C677" s="301"/>
      <c r="D677" s="301"/>
      <c r="E677" s="301"/>
      <c r="F677" s="301"/>
      <c r="G677" s="301"/>
      <c r="H677" s="301"/>
      <c r="I677" s="301"/>
      <c r="J677" s="301"/>
      <c r="K677" s="301"/>
      <c r="L677" s="301"/>
    </row>
    <row r="678" spans="1:12" x14ac:dyDescent="0.2">
      <c r="A678" s="301"/>
      <c r="B678" s="301"/>
      <c r="C678" s="301"/>
      <c r="D678" s="301"/>
      <c r="E678" s="301"/>
      <c r="F678" s="301"/>
      <c r="G678" s="301"/>
      <c r="H678" s="301"/>
      <c r="I678" s="301"/>
      <c r="J678" s="301"/>
      <c r="K678" s="301"/>
      <c r="L678" s="301"/>
    </row>
    <row r="679" spans="1:12" x14ac:dyDescent="0.2">
      <c r="A679" s="301"/>
      <c r="B679" s="301"/>
      <c r="C679" s="301"/>
      <c r="D679" s="301"/>
      <c r="E679" s="301"/>
      <c r="F679" s="301"/>
      <c r="G679" s="301"/>
      <c r="H679" s="301"/>
      <c r="I679" s="301"/>
      <c r="J679" s="301"/>
      <c r="K679" s="301"/>
      <c r="L679" s="301"/>
    </row>
    <row r="680" spans="1:12" x14ac:dyDescent="0.2">
      <c r="A680" s="301"/>
      <c r="B680" s="301"/>
      <c r="C680" s="301"/>
      <c r="D680" s="301"/>
      <c r="E680" s="301"/>
      <c r="F680" s="301"/>
      <c r="G680" s="301"/>
      <c r="H680" s="301"/>
      <c r="I680" s="301"/>
      <c r="J680" s="301"/>
      <c r="K680" s="301"/>
      <c r="L680" s="301"/>
    </row>
    <row r="681" spans="1:12" x14ac:dyDescent="0.2">
      <c r="A681" s="301"/>
      <c r="B681" s="301"/>
      <c r="C681" s="301"/>
      <c r="D681" s="301"/>
      <c r="E681" s="301"/>
      <c r="F681" s="301"/>
      <c r="G681" s="301"/>
      <c r="H681" s="301"/>
      <c r="I681" s="301"/>
      <c r="J681" s="301"/>
      <c r="K681" s="301"/>
      <c r="L681" s="301"/>
    </row>
    <row r="682" spans="1:12" x14ac:dyDescent="0.2">
      <c r="A682" s="301"/>
      <c r="B682" s="301"/>
      <c r="C682" s="301"/>
      <c r="D682" s="301"/>
      <c r="E682" s="301"/>
      <c r="F682" s="301"/>
      <c r="G682" s="301"/>
      <c r="H682" s="301"/>
      <c r="I682" s="301"/>
      <c r="J682" s="301"/>
      <c r="K682" s="301"/>
      <c r="L682" s="301"/>
    </row>
    <row r="683" spans="1:12" x14ac:dyDescent="0.2">
      <c r="A683" s="301"/>
      <c r="B683" s="301"/>
      <c r="C683" s="301"/>
      <c r="D683" s="301"/>
      <c r="E683" s="301"/>
      <c r="F683" s="301"/>
      <c r="G683" s="301"/>
      <c r="H683" s="301"/>
      <c r="I683" s="301"/>
      <c r="J683" s="301"/>
      <c r="K683" s="301"/>
      <c r="L683" s="301"/>
    </row>
    <row r="684" spans="1:12" x14ac:dyDescent="0.2">
      <c r="A684" s="301"/>
      <c r="B684" s="301"/>
      <c r="C684" s="301"/>
      <c r="D684" s="301"/>
      <c r="E684" s="301"/>
      <c r="F684" s="301"/>
      <c r="G684" s="301"/>
      <c r="H684" s="301"/>
      <c r="I684" s="301"/>
      <c r="J684" s="301"/>
      <c r="K684" s="301"/>
      <c r="L684" s="301"/>
    </row>
    <row r="685" spans="1:12" x14ac:dyDescent="0.2">
      <c r="A685" s="301"/>
      <c r="B685" s="301"/>
      <c r="C685" s="301"/>
      <c r="D685" s="301"/>
      <c r="E685" s="301"/>
      <c r="F685" s="301"/>
      <c r="G685" s="301"/>
      <c r="H685" s="301"/>
      <c r="I685" s="301"/>
      <c r="J685" s="301"/>
      <c r="K685" s="301"/>
      <c r="L685" s="301"/>
    </row>
    <row r="686" spans="1:12" x14ac:dyDescent="0.2">
      <c r="A686" s="301"/>
      <c r="B686" s="301"/>
      <c r="C686" s="301"/>
      <c r="D686" s="301"/>
      <c r="E686" s="301"/>
      <c r="F686" s="301"/>
      <c r="G686" s="301"/>
      <c r="H686" s="301"/>
      <c r="I686" s="301"/>
      <c r="J686" s="301"/>
      <c r="K686" s="301"/>
      <c r="L686" s="301"/>
    </row>
    <row r="687" spans="1:12" x14ac:dyDescent="0.2">
      <c r="A687" s="301"/>
      <c r="B687" s="301"/>
      <c r="C687" s="301"/>
      <c r="D687" s="301"/>
      <c r="E687" s="301"/>
      <c r="F687" s="301"/>
      <c r="G687" s="301"/>
      <c r="H687" s="301"/>
      <c r="I687" s="301"/>
      <c r="J687" s="301"/>
      <c r="K687" s="301"/>
      <c r="L687" s="301"/>
    </row>
    <row r="688" spans="1:12" x14ac:dyDescent="0.2">
      <c r="A688" s="301"/>
      <c r="B688" s="301"/>
      <c r="C688" s="301"/>
      <c r="D688" s="301"/>
      <c r="E688" s="301"/>
      <c r="F688" s="301"/>
      <c r="G688" s="301"/>
      <c r="H688" s="301"/>
      <c r="I688" s="301"/>
      <c r="J688" s="301"/>
      <c r="K688" s="301"/>
      <c r="L688" s="301"/>
    </row>
    <row r="689" spans="1:12" x14ac:dyDescent="0.2">
      <c r="A689" s="301"/>
      <c r="B689" s="301"/>
      <c r="C689" s="301"/>
      <c r="D689" s="301"/>
      <c r="E689" s="301"/>
      <c r="F689" s="301"/>
      <c r="G689" s="301"/>
      <c r="H689" s="301"/>
      <c r="I689" s="301"/>
      <c r="J689" s="301"/>
      <c r="K689" s="301"/>
      <c r="L689" s="301"/>
    </row>
    <row r="690" spans="1:12" x14ac:dyDescent="0.2">
      <c r="A690" s="301"/>
      <c r="B690" s="301"/>
      <c r="C690" s="301"/>
      <c r="D690" s="301"/>
      <c r="E690" s="301"/>
      <c r="F690" s="301"/>
      <c r="G690" s="301"/>
      <c r="H690" s="301"/>
      <c r="I690" s="301"/>
      <c r="J690" s="301"/>
      <c r="K690" s="301"/>
      <c r="L690" s="301"/>
    </row>
    <row r="691" spans="1:12" x14ac:dyDescent="0.2">
      <c r="A691" s="301"/>
      <c r="B691" s="301"/>
      <c r="C691" s="301"/>
      <c r="D691" s="301"/>
      <c r="E691" s="301"/>
      <c r="F691" s="301"/>
      <c r="G691" s="301"/>
      <c r="H691" s="301"/>
      <c r="I691" s="301"/>
      <c r="J691" s="301"/>
      <c r="K691" s="301"/>
      <c r="L691" s="301"/>
    </row>
    <row r="692" spans="1:12" x14ac:dyDescent="0.2">
      <c r="A692" s="301"/>
      <c r="B692" s="301"/>
      <c r="C692" s="301"/>
      <c r="D692" s="301"/>
      <c r="E692" s="301"/>
      <c r="F692" s="301"/>
      <c r="G692" s="301"/>
      <c r="H692" s="301"/>
      <c r="I692" s="301"/>
      <c r="J692" s="301"/>
      <c r="K692" s="301"/>
      <c r="L692" s="301"/>
    </row>
    <row r="693" spans="1:12" x14ac:dyDescent="0.2">
      <c r="A693" s="301"/>
      <c r="B693" s="301"/>
      <c r="C693" s="301"/>
      <c r="D693" s="301"/>
      <c r="E693" s="301"/>
      <c r="F693" s="301"/>
      <c r="G693" s="301"/>
      <c r="H693" s="301"/>
      <c r="I693" s="301"/>
      <c r="J693" s="301"/>
      <c r="K693" s="301"/>
      <c r="L693" s="301"/>
    </row>
    <row r="694" spans="1:12" x14ac:dyDescent="0.2">
      <c r="A694" s="301"/>
      <c r="B694" s="301"/>
      <c r="C694" s="301"/>
      <c r="D694" s="301"/>
      <c r="E694" s="301"/>
      <c r="F694" s="301"/>
      <c r="G694" s="301"/>
      <c r="H694" s="301"/>
      <c r="I694" s="301"/>
      <c r="J694" s="301"/>
      <c r="K694" s="301"/>
      <c r="L694" s="301"/>
    </row>
    <row r="695" spans="1:12" x14ac:dyDescent="0.2">
      <c r="A695" s="301"/>
      <c r="B695" s="301"/>
      <c r="C695" s="301"/>
      <c r="D695" s="301"/>
      <c r="E695" s="301"/>
      <c r="F695" s="301"/>
      <c r="G695" s="301"/>
      <c r="H695" s="301"/>
      <c r="I695" s="301"/>
      <c r="J695" s="301"/>
      <c r="K695" s="301"/>
      <c r="L695" s="301"/>
    </row>
    <row r="696" spans="1:12" x14ac:dyDescent="0.2">
      <c r="A696" s="301"/>
      <c r="B696" s="301"/>
      <c r="C696" s="301"/>
      <c r="D696" s="301"/>
      <c r="E696" s="301"/>
      <c r="F696" s="301"/>
      <c r="G696" s="301"/>
      <c r="H696" s="301"/>
      <c r="I696" s="301"/>
      <c r="J696" s="301"/>
      <c r="K696" s="301"/>
      <c r="L696" s="301"/>
    </row>
    <row r="697" spans="1:12" x14ac:dyDescent="0.2">
      <c r="A697" s="301"/>
      <c r="B697" s="301"/>
      <c r="C697" s="301"/>
      <c r="D697" s="301"/>
      <c r="E697" s="301"/>
      <c r="F697" s="301"/>
      <c r="G697" s="301"/>
      <c r="H697" s="301"/>
      <c r="I697" s="301"/>
      <c r="J697" s="301"/>
      <c r="K697" s="301"/>
      <c r="L697" s="301"/>
    </row>
    <row r="698" spans="1:12" x14ac:dyDescent="0.2">
      <c r="A698" s="301"/>
      <c r="B698" s="301"/>
      <c r="C698" s="301"/>
      <c r="D698" s="301"/>
      <c r="E698" s="301"/>
      <c r="F698" s="301"/>
      <c r="G698" s="301"/>
      <c r="H698" s="301"/>
      <c r="I698" s="301"/>
      <c r="J698" s="301"/>
      <c r="K698" s="301"/>
      <c r="L698" s="301"/>
    </row>
    <row r="699" spans="1:12" x14ac:dyDescent="0.2">
      <c r="A699" s="301"/>
      <c r="B699" s="301"/>
      <c r="C699" s="301"/>
      <c r="D699" s="301"/>
      <c r="E699" s="301"/>
      <c r="F699" s="301"/>
      <c r="G699" s="301"/>
      <c r="H699" s="301"/>
      <c r="I699" s="301"/>
      <c r="J699" s="301"/>
      <c r="K699" s="301"/>
      <c r="L699" s="301"/>
    </row>
    <row r="700" spans="1:12" x14ac:dyDescent="0.2">
      <c r="A700" s="301"/>
      <c r="B700" s="301"/>
      <c r="C700" s="301"/>
      <c r="D700" s="301"/>
      <c r="E700" s="301"/>
      <c r="F700" s="301"/>
      <c r="G700" s="301"/>
      <c r="H700" s="301"/>
      <c r="I700" s="301"/>
      <c r="J700" s="301"/>
      <c r="K700" s="301"/>
      <c r="L700" s="301"/>
    </row>
    <row r="701" spans="1:12" x14ac:dyDescent="0.2">
      <c r="A701" s="301"/>
      <c r="B701" s="301"/>
      <c r="C701" s="301"/>
      <c r="D701" s="301"/>
      <c r="E701" s="301"/>
      <c r="F701" s="301"/>
      <c r="G701" s="301"/>
      <c r="H701" s="301"/>
      <c r="I701" s="301"/>
      <c r="J701" s="301"/>
      <c r="K701" s="301"/>
      <c r="L701" s="301"/>
    </row>
    <row r="702" spans="1:12" x14ac:dyDescent="0.2">
      <c r="A702" s="301"/>
      <c r="B702" s="301"/>
      <c r="C702" s="301"/>
      <c r="D702" s="301"/>
      <c r="E702" s="301"/>
      <c r="F702" s="301"/>
      <c r="G702" s="301"/>
      <c r="H702" s="301"/>
      <c r="I702" s="301"/>
      <c r="J702" s="301"/>
      <c r="K702" s="301"/>
      <c r="L702" s="301"/>
    </row>
    <row r="703" spans="1:12" x14ac:dyDescent="0.2">
      <c r="A703" s="301"/>
      <c r="B703" s="301"/>
      <c r="C703" s="301"/>
      <c r="D703" s="301"/>
      <c r="E703" s="301"/>
      <c r="F703" s="301"/>
      <c r="G703" s="301"/>
      <c r="H703" s="301"/>
      <c r="I703" s="301"/>
      <c r="J703" s="301"/>
      <c r="K703" s="301"/>
      <c r="L703" s="301"/>
    </row>
    <row r="704" spans="1:12" x14ac:dyDescent="0.2">
      <c r="A704" s="301"/>
      <c r="B704" s="301"/>
      <c r="C704" s="301"/>
      <c r="D704" s="301"/>
      <c r="E704" s="301"/>
      <c r="F704" s="301"/>
      <c r="G704" s="301"/>
      <c r="H704" s="301"/>
      <c r="I704" s="301"/>
      <c r="J704" s="301"/>
      <c r="K704" s="301"/>
      <c r="L704" s="301"/>
    </row>
    <row r="705" spans="1:12" x14ac:dyDescent="0.2">
      <c r="A705" s="301"/>
      <c r="B705" s="301"/>
      <c r="C705" s="301"/>
      <c r="D705" s="301"/>
      <c r="E705" s="301"/>
      <c r="F705" s="301"/>
      <c r="G705" s="301"/>
      <c r="H705" s="301"/>
      <c r="I705" s="301"/>
      <c r="J705" s="301"/>
      <c r="K705" s="301"/>
      <c r="L705" s="301"/>
    </row>
    <row r="706" spans="1:12" x14ac:dyDescent="0.2">
      <c r="A706" s="301"/>
      <c r="B706" s="301"/>
      <c r="C706" s="301"/>
      <c r="D706" s="301"/>
      <c r="E706" s="301"/>
      <c r="F706" s="301"/>
      <c r="G706" s="301"/>
      <c r="H706" s="301"/>
      <c r="I706" s="301"/>
      <c r="J706" s="301"/>
      <c r="K706" s="301"/>
      <c r="L706" s="301"/>
    </row>
    <row r="707" spans="1:12" x14ac:dyDescent="0.2">
      <c r="A707" s="301"/>
      <c r="B707" s="301"/>
      <c r="C707" s="301"/>
      <c r="D707" s="301"/>
      <c r="E707" s="301"/>
      <c r="F707" s="301"/>
      <c r="G707" s="301"/>
      <c r="H707" s="301"/>
      <c r="I707" s="301"/>
      <c r="J707" s="301"/>
      <c r="K707" s="301"/>
      <c r="L707" s="301"/>
    </row>
    <row r="708" spans="1:12" x14ac:dyDescent="0.2">
      <c r="A708" s="301"/>
      <c r="B708" s="301"/>
      <c r="C708" s="301"/>
      <c r="D708" s="301"/>
      <c r="E708" s="301"/>
      <c r="F708" s="301"/>
      <c r="G708" s="301"/>
      <c r="H708" s="301"/>
      <c r="I708" s="301"/>
      <c r="J708" s="301"/>
      <c r="K708" s="301"/>
      <c r="L708" s="301"/>
    </row>
    <row r="709" spans="1:12" x14ac:dyDescent="0.2">
      <c r="A709" s="301"/>
      <c r="B709" s="301"/>
      <c r="C709" s="301"/>
      <c r="D709" s="301"/>
      <c r="E709" s="301"/>
      <c r="F709" s="301"/>
      <c r="G709" s="301"/>
      <c r="H709" s="301"/>
      <c r="I709" s="301"/>
      <c r="J709" s="301"/>
      <c r="K709" s="301"/>
      <c r="L709" s="301"/>
    </row>
    <row r="710" spans="1:12" x14ac:dyDescent="0.2">
      <c r="A710" s="301"/>
      <c r="B710" s="301"/>
      <c r="C710" s="301"/>
      <c r="D710" s="301"/>
      <c r="E710" s="301"/>
      <c r="F710" s="301"/>
      <c r="G710" s="301"/>
      <c r="H710" s="301"/>
      <c r="I710" s="301"/>
      <c r="J710" s="301"/>
      <c r="K710" s="301"/>
      <c r="L710" s="301"/>
    </row>
    <row r="711" spans="1:12" x14ac:dyDescent="0.2">
      <c r="A711" s="301"/>
      <c r="B711" s="301"/>
      <c r="C711" s="301"/>
      <c r="D711" s="301"/>
      <c r="E711" s="301"/>
      <c r="F711" s="301"/>
      <c r="G711" s="301"/>
      <c r="H711" s="301"/>
      <c r="I711" s="301"/>
      <c r="J711" s="301"/>
      <c r="K711" s="301"/>
      <c r="L711" s="301"/>
    </row>
    <row r="712" spans="1:12" x14ac:dyDescent="0.2">
      <c r="A712" s="301"/>
      <c r="B712" s="301"/>
      <c r="C712" s="301"/>
      <c r="D712" s="301"/>
      <c r="E712" s="301"/>
      <c r="F712" s="301"/>
      <c r="G712" s="301"/>
      <c r="H712" s="301"/>
      <c r="I712" s="301"/>
      <c r="J712" s="301"/>
      <c r="K712" s="301"/>
      <c r="L712" s="301"/>
    </row>
    <row r="713" spans="1:12" x14ac:dyDescent="0.2">
      <c r="A713" s="301"/>
      <c r="B713" s="301"/>
      <c r="C713" s="301"/>
      <c r="D713" s="301"/>
      <c r="E713" s="301"/>
      <c r="F713" s="301"/>
      <c r="G713" s="301"/>
      <c r="H713" s="301"/>
      <c r="I713" s="301"/>
      <c r="J713" s="301"/>
      <c r="K713" s="301"/>
      <c r="L713" s="301"/>
    </row>
    <row r="714" spans="1:12" x14ac:dyDescent="0.2">
      <c r="A714" s="301"/>
      <c r="B714" s="301"/>
      <c r="C714" s="301"/>
      <c r="D714" s="301"/>
      <c r="E714" s="301"/>
      <c r="F714" s="301"/>
      <c r="G714" s="301"/>
      <c r="H714" s="301"/>
      <c r="I714" s="301"/>
      <c r="J714" s="301"/>
      <c r="K714" s="301"/>
      <c r="L714" s="301"/>
    </row>
    <row r="715" spans="1:12" x14ac:dyDescent="0.2">
      <c r="A715" s="301"/>
      <c r="B715" s="301"/>
      <c r="C715" s="301"/>
      <c r="D715" s="301"/>
      <c r="E715" s="301"/>
      <c r="F715" s="301"/>
      <c r="G715" s="301"/>
      <c r="H715" s="301"/>
      <c r="I715" s="301"/>
      <c r="J715" s="301"/>
      <c r="K715" s="301"/>
      <c r="L715" s="301"/>
    </row>
    <row r="716" spans="1:12" x14ac:dyDescent="0.2">
      <c r="A716" s="301"/>
      <c r="B716" s="301"/>
      <c r="C716" s="301"/>
      <c r="D716" s="301"/>
      <c r="E716" s="301"/>
      <c r="F716" s="301"/>
      <c r="G716" s="301"/>
      <c r="H716" s="301"/>
      <c r="I716" s="301"/>
      <c r="J716" s="301"/>
      <c r="K716" s="301"/>
      <c r="L716" s="301"/>
    </row>
    <row r="717" spans="1:12" x14ac:dyDescent="0.2">
      <c r="A717" s="301"/>
      <c r="B717" s="301"/>
      <c r="C717" s="301"/>
      <c r="D717" s="301"/>
      <c r="E717" s="301"/>
      <c r="F717" s="301"/>
      <c r="G717" s="301"/>
      <c r="H717" s="301"/>
      <c r="I717" s="301"/>
      <c r="J717" s="301"/>
      <c r="K717" s="301"/>
      <c r="L717" s="301"/>
    </row>
    <row r="718" spans="1:12" x14ac:dyDescent="0.2">
      <c r="A718" s="301"/>
      <c r="B718" s="301"/>
      <c r="C718" s="301"/>
      <c r="D718" s="301"/>
      <c r="E718" s="301"/>
      <c r="F718" s="301"/>
      <c r="G718" s="301"/>
      <c r="H718" s="301"/>
      <c r="I718" s="301"/>
      <c r="J718" s="301"/>
      <c r="K718" s="301"/>
      <c r="L718" s="301"/>
    </row>
    <row r="719" spans="1:12" x14ac:dyDescent="0.2">
      <c r="A719" s="301"/>
      <c r="B719" s="301"/>
      <c r="C719" s="301"/>
      <c r="D719" s="301"/>
      <c r="E719" s="301"/>
      <c r="F719" s="301"/>
      <c r="G719" s="301"/>
      <c r="H719" s="301"/>
      <c r="I719" s="301"/>
      <c r="J719" s="301"/>
      <c r="K719" s="301"/>
      <c r="L719" s="301"/>
    </row>
    <row r="720" spans="1:12" x14ac:dyDescent="0.2">
      <c r="A720" s="301"/>
      <c r="B720" s="301"/>
      <c r="C720" s="301"/>
      <c r="D720" s="301"/>
      <c r="E720" s="301"/>
      <c r="F720" s="301"/>
      <c r="G720" s="301"/>
      <c r="H720" s="301"/>
      <c r="I720" s="301"/>
      <c r="J720" s="301"/>
      <c r="K720" s="301"/>
      <c r="L720" s="301"/>
    </row>
    <row r="721" spans="1:12" x14ac:dyDescent="0.2">
      <c r="A721" s="301"/>
      <c r="B721" s="301"/>
      <c r="C721" s="301"/>
      <c r="D721" s="301"/>
      <c r="E721" s="301"/>
      <c r="F721" s="301"/>
      <c r="G721" s="301"/>
      <c r="H721" s="301"/>
      <c r="I721" s="301"/>
      <c r="J721" s="301"/>
      <c r="K721" s="301"/>
      <c r="L721" s="301"/>
    </row>
    <row r="722" spans="1:12" x14ac:dyDescent="0.2">
      <c r="A722" s="301"/>
      <c r="B722" s="301"/>
      <c r="C722" s="301"/>
      <c r="D722" s="301"/>
      <c r="E722" s="301"/>
      <c r="F722" s="301"/>
      <c r="G722" s="301"/>
      <c r="H722" s="301"/>
      <c r="I722" s="301"/>
      <c r="J722" s="301"/>
      <c r="K722" s="301"/>
      <c r="L722" s="301"/>
    </row>
    <row r="723" spans="1:12" x14ac:dyDescent="0.2">
      <c r="A723" s="301"/>
      <c r="B723" s="301"/>
      <c r="C723" s="301"/>
      <c r="D723" s="301"/>
      <c r="E723" s="301"/>
      <c r="F723" s="301"/>
      <c r="G723" s="301"/>
      <c r="H723" s="301"/>
      <c r="I723" s="301"/>
      <c r="J723" s="301"/>
      <c r="K723" s="301"/>
      <c r="L723" s="301"/>
    </row>
    <row r="724" spans="1:12" x14ac:dyDescent="0.2">
      <c r="A724" s="301"/>
      <c r="B724" s="301"/>
      <c r="C724" s="301"/>
      <c r="D724" s="301"/>
      <c r="E724" s="301"/>
      <c r="F724" s="301"/>
      <c r="G724" s="301"/>
      <c r="H724" s="301"/>
      <c r="I724" s="301"/>
      <c r="J724" s="301"/>
      <c r="K724" s="301"/>
      <c r="L724" s="301"/>
    </row>
    <row r="725" spans="1:12" x14ac:dyDescent="0.2">
      <c r="A725" s="301"/>
      <c r="B725" s="301"/>
      <c r="C725" s="301"/>
      <c r="D725" s="301"/>
      <c r="E725" s="301"/>
      <c r="F725" s="301"/>
      <c r="G725" s="301"/>
      <c r="H725" s="301"/>
      <c r="I725" s="301"/>
      <c r="J725" s="301"/>
      <c r="K725" s="301"/>
      <c r="L725" s="301"/>
    </row>
    <row r="726" spans="1:12" x14ac:dyDescent="0.2">
      <c r="A726" s="301"/>
      <c r="B726" s="301"/>
      <c r="C726" s="301"/>
      <c r="D726" s="301"/>
      <c r="E726" s="301"/>
      <c r="F726" s="301"/>
      <c r="G726" s="301"/>
      <c r="H726" s="301"/>
      <c r="I726" s="301"/>
      <c r="J726" s="301"/>
      <c r="K726" s="301"/>
      <c r="L726" s="301"/>
    </row>
    <row r="727" spans="1:12" x14ac:dyDescent="0.2">
      <c r="A727" s="301"/>
      <c r="B727" s="301"/>
      <c r="C727" s="301"/>
      <c r="D727" s="301"/>
      <c r="E727" s="301"/>
      <c r="F727" s="301"/>
      <c r="G727" s="301"/>
      <c r="H727" s="301"/>
      <c r="I727" s="301"/>
      <c r="J727" s="301"/>
      <c r="K727" s="301"/>
      <c r="L727" s="301"/>
    </row>
    <row r="728" spans="1:12" x14ac:dyDescent="0.2">
      <c r="A728" s="301"/>
      <c r="B728" s="301"/>
      <c r="C728" s="301"/>
      <c r="D728" s="301"/>
      <c r="E728" s="301"/>
      <c r="F728" s="301"/>
      <c r="G728" s="301"/>
      <c r="H728" s="301"/>
      <c r="I728" s="301"/>
      <c r="J728" s="301"/>
      <c r="K728" s="301"/>
      <c r="L728" s="301"/>
    </row>
    <row r="729" spans="1:12" x14ac:dyDescent="0.2">
      <c r="A729" s="301"/>
      <c r="B729" s="301"/>
      <c r="C729" s="301"/>
      <c r="D729" s="301"/>
      <c r="E729" s="301"/>
      <c r="F729" s="301"/>
      <c r="G729" s="301"/>
      <c r="H729" s="301"/>
      <c r="I729" s="301"/>
      <c r="J729" s="301"/>
      <c r="K729" s="301"/>
      <c r="L729" s="301"/>
    </row>
    <row r="730" spans="1:12" x14ac:dyDescent="0.2">
      <c r="A730" s="301"/>
      <c r="B730" s="301"/>
      <c r="C730" s="301"/>
      <c r="D730" s="301"/>
      <c r="E730" s="301"/>
      <c r="F730" s="301"/>
      <c r="G730" s="301"/>
      <c r="H730" s="301"/>
      <c r="I730" s="301"/>
      <c r="J730" s="301"/>
      <c r="K730" s="301"/>
      <c r="L730" s="301"/>
    </row>
    <row r="731" spans="1:12" x14ac:dyDescent="0.2">
      <c r="A731" s="301"/>
      <c r="B731" s="301"/>
      <c r="C731" s="301"/>
      <c r="D731" s="301"/>
      <c r="E731" s="301"/>
      <c r="F731" s="301"/>
      <c r="G731" s="301"/>
      <c r="H731" s="301"/>
      <c r="I731" s="301"/>
      <c r="J731" s="301"/>
      <c r="K731" s="301"/>
      <c r="L731" s="301"/>
    </row>
    <row r="732" spans="1:12" x14ac:dyDescent="0.2">
      <c r="A732" s="301"/>
      <c r="B732" s="301"/>
      <c r="C732" s="301"/>
      <c r="D732" s="301"/>
      <c r="E732" s="301"/>
      <c r="F732" s="301"/>
      <c r="G732" s="301"/>
      <c r="H732" s="301"/>
      <c r="I732" s="301"/>
      <c r="J732" s="301"/>
      <c r="K732" s="301"/>
      <c r="L732" s="301"/>
    </row>
    <row r="733" spans="1:12" x14ac:dyDescent="0.2">
      <c r="A733" s="301"/>
      <c r="B733" s="301"/>
      <c r="C733" s="301"/>
      <c r="D733" s="301"/>
      <c r="E733" s="301"/>
      <c r="F733" s="301"/>
      <c r="G733" s="301"/>
      <c r="H733" s="301"/>
      <c r="I733" s="301"/>
      <c r="J733" s="301"/>
      <c r="K733" s="301"/>
      <c r="L733" s="301"/>
    </row>
    <row r="734" spans="1:12" x14ac:dyDescent="0.2">
      <c r="A734" s="301"/>
      <c r="B734" s="301"/>
      <c r="C734" s="301"/>
      <c r="D734" s="301"/>
      <c r="E734" s="301"/>
      <c r="F734" s="301"/>
      <c r="G734" s="301"/>
      <c r="H734" s="301"/>
      <c r="I734" s="301"/>
      <c r="J734" s="301"/>
      <c r="K734" s="301"/>
      <c r="L734" s="301"/>
    </row>
    <row r="735" spans="1:12" x14ac:dyDescent="0.2">
      <c r="A735" s="301"/>
      <c r="B735" s="301"/>
      <c r="C735" s="301"/>
      <c r="D735" s="301"/>
      <c r="E735" s="301"/>
      <c r="F735" s="301"/>
      <c r="G735" s="301"/>
      <c r="H735" s="301"/>
      <c r="I735" s="301"/>
      <c r="J735" s="301"/>
      <c r="K735" s="301"/>
      <c r="L735" s="301"/>
    </row>
    <row r="736" spans="1:12" x14ac:dyDescent="0.2">
      <c r="A736" s="301"/>
      <c r="B736" s="301"/>
      <c r="C736" s="301"/>
      <c r="D736" s="301"/>
      <c r="E736" s="301"/>
      <c r="F736" s="301"/>
      <c r="G736" s="301"/>
      <c r="H736" s="301"/>
      <c r="I736" s="301"/>
      <c r="J736" s="301"/>
      <c r="K736" s="301"/>
      <c r="L736" s="301"/>
    </row>
    <row r="737" spans="1:12" x14ac:dyDescent="0.2">
      <c r="A737" s="301"/>
      <c r="B737" s="301"/>
      <c r="C737" s="301"/>
      <c r="D737" s="301"/>
      <c r="E737" s="301"/>
      <c r="F737" s="301"/>
      <c r="G737" s="301"/>
      <c r="H737" s="301"/>
      <c r="I737" s="301"/>
      <c r="J737" s="301"/>
      <c r="K737" s="301"/>
      <c r="L737" s="301"/>
    </row>
    <row r="738" spans="1:12" x14ac:dyDescent="0.2">
      <c r="A738" s="301"/>
      <c r="B738" s="301"/>
      <c r="C738" s="301"/>
      <c r="D738" s="301"/>
      <c r="E738" s="301"/>
      <c r="F738" s="301"/>
      <c r="G738" s="301"/>
      <c r="H738" s="301"/>
      <c r="I738" s="301"/>
      <c r="J738" s="301"/>
      <c r="K738" s="301"/>
      <c r="L738" s="301"/>
    </row>
    <row r="739" spans="1:12" x14ac:dyDescent="0.2">
      <c r="A739" s="301"/>
      <c r="B739" s="301"/>
      <c r="C739" s="301"/>
      <c r="D739" s="301"/>
      <c r="E739" s="301"/>
      <c r="F739" s="301"/>
      <c r="G739" s="301"/>
      <c r="H739" s="301"/>
      <c r="I739" s="301"/>
      <c r="J739" s="301"/>
      <c r="K739" s="301"/>
      <c r="L739" s="301"/>
    </row>
    <row r="740" spans="1:12" x14ac:dyDescent="0.2">
      <c r="A740" s="301"/>
      <c r="B740" s="301"/>
      <c r="C740" s="301"/>
      <c r="D740" s="301"/>
      <c r="E740" s="301"/>
      <c r="F740" s="301"/>
      <c r="G740" s="301"/>
      <c r="H740" s="301"/>
      <c r="I740" s="301"/>
      <c r="J740" s="301"/>
      <c r="K740" s="301"/>
      <c r="L740" s="301"/>
    </row>
    <row r="741" spans="1:12" x14ac:dyDescent="0.2">
      <c r="A741" s="301"/>
      <c r="B741" s="301"/>
      <c r="C741" s="301"/>
      <c r="D741" s="301"/>
      <c r="E741" s="301"/>
      <c r="F741" s="301"/>
      <c r="G741" s="301"/>
      <c r="H741" s="301"/>
      <c r="I741" s="301"/>
      <c r="J741" s="301"/>
      <c r="K741" s="301"/>
      <c r="L741" s="301"/>
    </row>
    <row r="742" spans="1:12" x14ac:dyDescent="0.2">
      <c r="A742" s="301"/>
      <c r="B742" s="301"/>
      <c r="C742" s="301"/>
      <c r="D742" s="301"/>
      <c r="E742" s="301"/>
      <c r="F742" s="301"/>
      <c r="G742" s="301"/>
      <c r="H742" s="301"/>
      <c r="I742" s="301"/>
      <c r="J742" s="301"/>
      <c r="K742" s="301"/>
      <c r="L742" s="301"/>
    </row>
    <row r="743" spans="1:12" x14ac:dyDescent="0.2">
      <c r="A743" s="301"/>
      <c r="B743" s="301"/>
      <c r="C743" s="301"/>
      <c r="D743" s="301"/>
      <c r="E743" s="301"/>
      <c r="F743" s="301"/>
      <c r="G743" s="301"/>
      <c r="H743" s="301"/>
      <c r="I743" s="301"/>
      <c r="J743" s="301"/>
      <c r="K743" s="301"/>
      <c r="L743" s="301"/>
    </row>
    <row r="744" spans="1:12" x14ac:dyDescent="0.2">
      <c r="A744" s="301"/>
      <c r="B744" s="301"/>
      <c r="C744" s="301"/>
      <c r="D744" s="301"/>
      <c r="E744" s="301"/>
      <c r="F744" s="301"/>
      <c r="G744" s="301"/>
      <c r="H744" s="301"/>
      <c r="I744" s="301"/>
      <c r="J744" s="301"/>
      <c r="K744" s="301"/>
      <c r="L744" s="301"/>
    </row>
    <row r="745" spans="1:12" x14ac:dyDescent="0.2">
      <c r="A745" s="301"/>
      <c r="B745" s="301"/>
      <c r="C745" s="301"/>
      <c r="D745" s="301"/>
      <c r="E745" s="301"/>
      <c r="F745" s="301"/>
      <c r="G745" s="301"/>
      <c r="H745" s="301"/>
      <c r="I745" s="301"/>
      <c r="J745" s="301"/>
      <c r="K745" s="301"/>
      <c r="L745" s="301"/>
    </row>
    <row r="746" spans="1:12" x14ac:dyDescent="0.2">
      <c r="A746" s="301"/>
      <c r="B746" s="301"/>
      <c r="C746" s="301"/>
      <c r="D746" s="301"/>
      <c r="E746" s="301"/>
      <c r="F746" s="301"/>
      <c r="G746" s="301"/>
      <c r="H746" s="301"/>
      <c r="I746" s="301"/>
      <c r="J746" s="301"/>
      <c r="K746" s="301"/>
      <c r="L746" s="301"/>
    </row>
    <row r="747" spans="1:12" x14ac:dyDescent="0.2">
      <c r="A747" s="301"/>
      <c r="B747" s="301"/>
      <c r="C747" s="301"/>
      <c r="D747" s="301"/>
      <c r="E747" s="301"/>
      <c r="F747" s="301"/>
      <c r="G747" s="301"/>
      <c r="H747" s="301"/>
      <c r="I747" s="301"/>
      <c r="J747" s="301"/>
      <c r="K747" s="301"/>
      <c r="L747" s="301"/>
    </row>
    <row r="748" spans="1:12" x14ac:dyDescent="0.2">
      <c r="A748" s="301"/>
      <c r="B748" s="301"/>
      <c r="C748" s="301"/>
      <c r="D748" s="301"/>
      <c r="E748" s="301"/>
      <c r="F748" s="301"/>
      <c r="G748" s="301"/>
      <c r="H748" s="301"/>
      <c r="I748" s="301"/>
      <c r="J748" s="301"/>
      <c r="K748" s="301"/>
      <c r="L748" s="301"/>
    </row>
    <row r="749" spans="1:12" x14ac:dyDescent="0.2">
      <c r="A749" s="301"/>
      <c r="B749" s="301"/>
      <c r="C749" s="301"/>
      <c r="D749" s="301"/>
      <c r="E749" s="301"/>
      <c r="F749" s="301"/>
      <c r="G749" s="301"/>
      <c r="H749" s="301"/>
      <c r="I749" s="301"/>
      <c r="J749" s="301"/>
      <c r="K749" s="301"/>
      <c r="L749" s="301"/>
    </row>
    <row r="750" spans="1:12" x14ac:dyDescent="0.2">
      <c r="A750" s="301"/>
      <c r="B750" s="301"/>
      <c r="C750" s="301"/>
      <c r="D750" s="301"/>
      <c r="E750" s="301"/>
      <c r="F750" s="301"/>
      <c r="G750" s="301"/>
      <c r="H750" s="301"/>
      <c r="I750" s="301"/>
      <c r="J750" s="301"/>
      <c r="K750" s="301"/>
      <c r="L750" s="301"/>
    </row>
    <row r="751" spans="1:12" x14ac:dyDescent="0.2">
      <c r="A751" s="301"/>
      <c r="B751" s="301"/>
      <c r="C751" s="301"/>
      <c r="D751" s="301"/>
      <c r="E751" s="301"/>
      <c r="F751" s="301"/>
      <c r="G751" s="301"/>
      <c r="H751" s="301"/>
      <c r="I751" s="301"/>
      <c r="J751" s="301"/>
      <c r="K751" s="301"/>
      <c r="L751" s="301"/>
    </row>
    <row r="752" spans="1:12" x14ac:dyDescent="0.2">
      <c r="A752" s="301"/>
      <c r="B752" s="301"/>
      <c r="C752" s="301"/>
      <c r="D752" s="301"/>
      <c r="E752" s="301"/>
      <c r="F752" s="301"/>
      <c r="G752" s="301"/>
      <c r="H752" s="301"/>
      <c r="I752" s="301"/>
      <c r="J752" s="301"/>
      <c r="K752" s="301"/>
      <c r="L752" s="301"/>
    </row>
    <row r="753" spans="1:12" x14ac:dyDescent="0.2">
      <c r="A753" s="301"/>
      <c r="B753" s="301"/>
      <c r="C753" s="301"/>
      <c r="D753" s="301"/>
      <c r="E753" s="301"/>
      <c r="F753" s="301"/>
      <c r="G753" s="301"/>
      <c r="H753" s="301"/>
      <c r="I753" s="301"/>
      <c r="J753" s="301"/>
      <c r="K753" s="301"/>
      <c r="L753" s="301"/>
    </row>
    <row r="754" spans="1:12" x14ac:dyDescent="0.2">
      <c r="A754" s="301"/>
      <c r="B754" s="301"/>
      <c r="C754" s="301"/>
      <c r="D754" s="301"/>
      <c r="E754" s="301"/>
      <c r="F754" s="301"/>
      <c r="G754" s="301"/>
      <c r="H754" s="301"/>
      <c r="I754" s="301"/>
      <c r="J754" s="301"/>
      <c r="K754" s="301"/>
      <c r="L754" s="301"/>
    </row>
    <row r="755" spans="1:12" x14ac:dyDescent="0.2">
      <c r="A755" s="301"/>
      <c r="B755" s="301"/>
      <c r="C755" s="301"/>
      <c r="D755" s="301"/>
      <c r="E755" s="301"/>
      <c r="F755" s="301"/>
      <c r="G755" s="301"/>
      <c r="H755" s="301"/>
      <c r="I755" s="301"/>
      <c r="J755" s="301"/>
      <c r="K755" s="301"/>
      <c r="L755" s="301"/>
    </row>
    <row r="756" spans="1:12" x14ac:dyDescent="0.2">
      <c r="A756" s="301"/>
      <c r="B756" s="301"/>
      <c r="C756" s="301"/>
      <c r="D756" s="301"/>
      <c r="E756" s="301"/>
      <c r="F756" s="301"/>
      <c r="G756" s="301"/>
      <c r="H756" s="301"/>
      <c r="I756" s="301"/>
      <c r="J756" s="301"/>
      <c r="K756" s="301"/>
      <c r="L756" s="301"/>
    </row>
    <row r="757" spans="1:12" x14ac:dyDescent="0.2">
      <c r="A757" s="301"/>
      <c r="B757" s="301"/>
      <c r="C757" s="301"/>
      <c r="D757" s="301"/>
      <c r="E757" s="301"/>
      <c r="F757" s="301"/>
      <c r="G757" s="301"/>
      <c r="H757" s="301"/>
      <c r="I757" s="301"/>
      <c r="J757" s="301"/>
      <c r="K757" s="301"/>
      <c r="L757" s="301"/>
    </row>
    <row r="758" spans="1:12" x14ac:dyDescent="0.2">
      <c r="A758" s="301"/>
      <c r="B758" s="301"/>
      <c r="C758" s="301"/>
      <c r="D758" s="301"/>
      <c r="E758" s="301"/>
      <c r="F758" s="301"/>
      <c r="G758" s="301"/>
      <c r="H758" s="301"/>
      <c r="I758" s="301"/>
      <c r="J758" s="301"/>
      <c r="K758" s="301"/>
      <c r="L758" s="301"/>
    </row>
    <row r="759" spans="1:12" x14ac:dyDescent="0.2">
      <c r="A759" s="301"/>
      <c r="B759" s="301"/>
      <c r="C759" s="301"/>
      <c r="D759" s="301"/>
      <c r="E759" s="301"/>
      <c r="F759" s="301"/>
      <c r="G759" s="301"/>
      <c r="H759" s="301"/>
      <c r="I759" s="301"/>
      <c r="J759" s="301"/>
      <c r="K759" s="301"/>
      <c r="L759" s="301"/>
    </row>
    <row r="760" spans="1:12" x14ac:dyDescent="0.2">
      <c r="A760" s="301"/>
      <c r="B760" s="301"/>
      <c r="C760" s="301"/>
      <c r="D760" s="301"/>
      <c r="E760" s="301"/>
      <c r="F760" s="301"/>
      <c r="G760" s="301"/>
      <c r="H760" s="301"/>
      <c r="I760" s="301"/>
      <c r="J760" s="301"/>
      <c r="K760" s="301"/>
      <c r="L760" s="301"/>
    </row>
    <row r="761" spans="1:12" x14ac:dyDescent="0.2">
      <c r="A761" s="301"/>
      <c r="B761" s="301"/>
      <c r="C761" s="301"/>
      <c r="D761" s="301"/>
      <c r="E761" s="301"/>
      <c r="F761" s="301"/>
      <c r="G761" s="301"/>
      <c r="H761" s="301"/>
      <c r="I761" s="301"/>
      <c r="J761" s="301"/>
      <c r="K761" s="301"/>
      <c r="L761" s="301"/>
    </row>
    <row r="762" spans="1:12" x14ac:dyDescent="0.2">
      <c r="A762" s="301"/>
      <c r="B762" s="301"/>
      <c r="C762" s="301"/>
      <c r="D762" s="301"/>
      <c r="E762" s="301"/>
      <c r="F762" s="301"/>
      <c r="G762" s="301"/>
      <c r="H762" s="301"/>
      <c r="I762" s="301"/>
      <c r="J762" s="301"/>
      <c r="K762" s="301"/>
      <c r="L762" s="301"/>
    </row>
    <row r="763" spans="1:12" x14ac:dyDescent="0.2">
      <c r="A763" s="301"/>
      <c r="B763" s="301"/>
      <c r="C763" s="301"/>
      <c r="D763" s="301"/>
      <c r="E763" s="301"/>
      <c r="F763" s="301"/>
      <c r="G763" s="301"/>
      <c r="H763" s="301"/>
      <c r="I763" s="301"/>
      <c r="J763" s="301"/>
      <c r="K763" s="301"/>
      <c r="L763" s="301"/>
    </row>
    <row r="764" spans="1:12" x14ac:dyDescent="0.2">
      <c r="A764" s="301"/>
      <c r="B764" s="301"/>
      <c r="C764" s="301"/>
      <c r="D764" s="301"/>
      <c r="E764" s="301"/>
      <c r="F764" s="301"/>
      <c r="G764" s="301"/>
      <c r="H764" s="301"/>
      <c r="I764" s="301"/>
      <c r="J764" s="301"/>
      <c r="K764" s="301"/>
      <c r="L764" s="301"/>
    </row>
    <row r="765" spans="1:12" x14ac:dyDescent="0.2">
      <c r="A765" s="301"/>
      <c r="B765" s="301"/>
      <c r="C765" s="301"/>
      <c r="D765" s="301"/>
      <c r="E765" s="301"/>
      <c r="F765" s="301"/>
      <c r="G765" s="301"/>
      <c r="H765" s="301"/>
      <c r="I765" s="301"/>
      <c r="J765" s="301"/>
      <c r="K765" s="301"/>
      <c r="L765" s="301"/>
    </row>
    <row r="766" spans="1:12" x14ac:dyDescent="0.2">
      <c r="A766" s="301"/>
      <c r="B766" s="301"/>
      <c r="C766" s="301"/>
      <c r="D766" s="301"/>
      <c r="E766" s="301"/>
      <c r="F766" s="301"/>
      <c r="G766" s="301"/>
      <c r="H766" s="301"/>
      <c r="I766" s="301"/>
      <c r="J766" s="301"/>
      <c r="K766" s="301"/>
      <c r="L766" s="301"/>
    </row>
    <row r="767" spans="1:12" x14ac:dyDescent="0.2">
      <c r="A767" s="301"/>
      <c r="B767" s="301"/>
      <c r="C767" s="301"/>
      <c r="D767" s="301"/>
      <c r="E767" s="301"/>
      <c r="F767" s="301"/>
      <c r="G767" s="301"/>
      <c r="H767" s="301"/>
      <c r="I767" s="301"/>
      <c r="J767" s="301"/>
      <c r="K767" s="301"/>
      <c r="L767" s="301"/>
    </row>
    <row r="768" spans="1:12" x14ac:dyDescent="0.2">
      <c r="A768" s="301"/>
      <c r="B768" s="301"/>
      <c r="C768" s="301"/>
      <c r="D768" s="301"/>
      <c r="E768" s="301"/>
      <c r="F768" s="301"/>
      <c r="G768" s="301"/>
      <c r="H768" s="301"/>
      <c r="I768" s="301"/>
      <c r="J768" s="301"/>
      <c r="K768" s="301"/>
      <c r="L768" s="301"/>
    </row>
    <row r="769" spans="1:12" x14ac:dyDescent="0.2">
      <c r="A769" s="301"/>
      <c r="B769" s="301"/>
      <c r="C769" s="301"/>
      <c r="D769" s="301"/>
      <c r="E769" s="301"/>
      <c r="F769" s="301"/>
      <c r="G769" s="301"/>
      <c r="H769" s="301"/>
      <c r="I769" s="301"/>
      <c r="J769" s="301"/>
      <c r="K769" s="301"/>
      <c r="L769" s="301"/>
    </row>
    <row r="770" spans="1:12" x14ac:dyDescent="0.2">
      <c r="A770" s="301"/>
      <c r="B770" s="301"/>
      <c r="C770" s="301"/>
      <c r="D770" s="301"/>
      <c r="E770" s="301"/>
      <c r="F770" s="301"/>
      <c r="G770" s="301"/>
      <c r="H770" s="301"/>
      <c r="I770" s="301"/>
      <c r="J770" s="301"/>
      <c r="K770" s="301"/>
      <c r="L770" s="301"/>
    </row>
    <row r="771" spans="1:12" x14ac:dyDescent="0.2">
      <c r="A771" s="301"/>
      <c r="B771" s="301"/>
      <c r="C771" s="301"/>
      <c r="D771" s="301"/>
      <c r="E771" s="301"/>
      <c r="F771" s="301"/>
      <c r="G771" s="301"/>
      <c r="H771" s="301"/>
      <c r="I771" s="301"/>
      <c r="J771" s="301"/>
      <c r="K771" s="301"/>
      <c r="L771" s="301"/>
    </row>
    <row r="772" spans="1:12" x14ac:dyDescent="0.2">
      <c r="A772" s="301"/>
      <c r="B772" s="301"/>
      <c r="C772" s="301"/>
      <c r="D772" s="301"/>
      <c r="E772" s="301"/>
      <c r="F772" s="301"/>
      <c r="G772" s="301"/>
      <c r="H772" s="301"/>
      <c r="I772" s="301"/>
      <c r="J772" s="301"/>
      <c r="K772" s="301"/>
      <c r="L772" s="301"/>
    </row>
    <row r="773" spans="1:12" x14ac:dyDescent="0.2">
      <c r="A773" s="301"/>
      <c r="B773" s="301"/>
      <c r="C773" s="301"/>
      <c r="D773" s="301"/>
      <c r="E773" s="301"/>
      <c r="F773" s="301"/>
      <c r="G773" s="301"/>
      <c r="H773" s="301"/>
      <c r="I773" s="301"/>
      <c r="J773" s="301"/>
      <c r="K773" s="301"/>
      <c r="L773" s="301"/>
    </row>
    <row r="774" spans="1:12" x14ac:dyDescent="0.2">
      <c r="A774" s="301"/>
      <c r="B774" s="301"/>
      <c r="C774" s="301"/>
      <c r="D774" s="301"/>
      <c r="E774" s="301"/>
      <c r="F774" s="301"/>
      <c r="G774" s="301"/>
      <c r="H774" s="301"/>
      <c r="I774" s="301"/>
      <c r="J774" s="301"/>
      <c r="K774" s="301"/>
      <c r="L774" s="301"/>
    </row>
    <row r="775" spans="1:12" x14ac:dyDescent="0.2">
      <c r="A775" s="301"/>
      <c r="B775" s="301"/>
      <c r="C775" s="301"/>
      <c r="D775" s="301"/>
      <c r="E775" s="301"/>
      <c r="F775" s="301"/>
      <c r="G775" s="301"/>
      <c r="H775" s="301"/>
      <c r="I775" s="301"/>
      <c r="J775" s="301"/>
      <c r="K775" s="301"/>
      <c r="L775" s="301"/>
    </row>
    <row r="776" spans="1:12" x14ac:dyDescent="0.2">
      <c r="A776" s="301"/>
      <c r="B776" s="301"/>
      <c r="C776" s="301"/>
      <c r="D776" s="301"/>
      <c r="E776" s="301"/>
      <c r="F776" s="301"/>
      <c r="G776" s="301"/>
      <c r="H776" s="301"/>
      <c r="I776" s="301"/>
      <c r="J776" s="301"/>
      <c r="K776" s="301"/>
      <c r="L776" s="301"/>
    </row>
    <row r="777" spans="1:12" x14ac:dyDescent="0.2">
      <c r="A777" s="301"/>
      <c r="B777" s="301"/>
      <c r="C777" s="301"/>
      <c r="D777" s="301"/>
      <c r="E777" s="301"/>
      <c r="F777" s="301"/>
      <c r="G777" s="301"/>
      <c r="H777" s="301"/>
      <c r="I777" s="301"/>
      <c r="J777" s="301"/>
      <c r="K777" s="301"/>
      <c r="L777" s="301"/>
    </row>
    <row r="778" spans="1:12" x14ac:dyDescent="0.2">
      <c r="A778" s="301"/>
      <c r="B778" s="301"/>
      <c r="C778" s="301"/>
      <c r="D778" s="301"/>
      <c r="E778" s="301"/>
      <c r="F778" s="301"/>
      <c r="G778" s="301"/>
      <c r="H778" s="301"/>
      <c r="I778" s="301"/>
      <c r="J778" s="301"/>
      <c r="K778" s="301"/>
      <c r="L778" s="301"/>
    </row>
    <row r="779" spans="1:12" x14ac:dyDescent="0.2">
      <c r="A779" s="301"/>
      <c r="B779" s="301"/>
      <c r="C779" s="301"/>
      <c r="D779" s="301"/>
      <c r="E779" s="301"/>
      <c r="F779" s="301"/>
      <c r="G779" s="301"/>
      <c r="H779" s="301"/>
      <c r="I779" s="301"/>
      <c r="J779" s="301"/>
      <c r="K779" s="301"/>
      <c r="L779" s="301"/>
    </row>
    <row r="780" spans="1:12" x14ac:dyDescent="0.2">
      <c r="A780" s="301"/>
      <c r="B780" s="301"/>
      <c r="C780" s="301"/>
      <c r="D780" s="301"/>
      <c r="E780" s="301"/>
      <c r="F780" s="301"/>
      <c r="G780" s="301"/>
      <c r="H780" s="301"/>
      <c r="I780" s="301"/>
      <c r="J780" s="301"/>
      <c r="K780" s="301"/>
      <c r="L780" s="301"/>
    </row>
    <row r="781" spans="1:12" x14ac:dyDescent="0.2">
      <c r="A781" s="301"/>
      <c r="B781" s="301"/>
      <c r="C781" s="301"/>
      <c r="D781" s="301"/>
      <c r="E781" s="301"/>
      <c r="F781" s="301"/>
      <c r="G781" s="301"/>
      <c r="H781" s="301"/>
      <c r="I781" s="301"/>
      <c r="J781" s="301"/>
      <c r="K781" s="301"/>
      <c r="L781" s="301"/>
    </row>
    <row r="782" spans="1:12" x14ac:dyDescent="0.2">
      <c r="A782" s="301"/>
      <c r="B782" s="301"/>
      <c r="C782" s="301"/>
      <c r="D782" s="301"/>
      <c r="E782" s="301"/>
      <c r="F782" s="301"/>
      <c r="G782" s="301"/>
      <c r="H782" s="301"/>
      <c r="I782" s="301"/>
      <c r="J782" s="301"/>
      <c r="K782" s="301"/>
      <c r="L782" s="301"/>
    </row>
    <row r="783" spans="1:12" x14ac:dyDescent="0.2">
      <c r="A783" s="301"/>
      <c r="B783" s="301"/>
      <c r="C783" s="301"/>
      <c r="D783" s="301"/>
      <c r="E783" s="301"/>
      <c r="F783" s="301"/>
      <c r="G783" s="301"/>
      <c r="H783" s="301"/>
      <c r="I783" s="301"/>
      <c r="J783" s="301"/>
      <c r="K783" s="301"/>
      <c r="L783" s="301"/>
    </row>
    <row r="784" spans="1:12" x14ac:dyDescent="0.2">
      <c r="A784" s="301"/>
      <c r="B784" s="301"/>
      <c r="C784" s="301"/>
      <c r="D784" s="301"/>
      <c r="E784" s="301"/>
      <c r="F784" s="301"/>
      <c r="G784" s="301"/>
      <c r="H784" s="301"/>
      <c r="I784" s="301"/>
      <c r="J784" s="301"/>
      <c r="K784" s="301"/>
      <c r="L784" s="301"/>
    </row>
    <row r="785" spans="1:12" x14ac:dyDescent="0.2">
      <c r="A785" s="301"/>
      <c r="B785" s="301"/>
      <c r="C785" s="301"/>
      <c r="D785" s="301"/>
      <c r="E785" s="301"/>
      <c r="F785" s="301"/>
      <c r="G785" s="301"/>
      <c r="H785" s="301"/>
      <c r="I785" s="301"/>
      <c r="J785" s="301"/>
      <c r="K785" s="301"/>
      <c r="L785" s="301"/>
    </row>
    <row r="786" spans="1:12" x14ac:dyDescent="0.2">
      <c r="A786" s="301"/>
      <c r="B786" s="301"/>
      <c r="C786" s="301"/>
      <c r="D786" s="301"/>
      <c r="E786" s="301"/>
      <c r="F786" s="301"/>
      <c r="G786" s="301"/>
      <c r="H786" s="301"/>
      <c r="I786" s="301"/>
      <c r="J786" s="301"/>
      <c r="K786" s="301"/>
      <c r="L786" s="301"/>
    </row>
    <row r="787" spans="1:12" x14ac:dyDescent="0.2">
      <c r="A787" s="301"/>
      <c r="B787" s="301"/>
      <c r="C787" s="301"/>
      <c r="D787" s="301"/>
      <c r="E787" s="301"/>
      <c r="F787" s="301"/>
      <c r="G787" s="301"/>
      <c r="H787" s="301"/>
      <c r="I787" s="301"/>
      <c r="J787" s="301"/>
      <c r="K787" s="301"/>
      <c r="L787" s="301"/>
    </row>
    <row r="788" spans="1:12" x14ac:dyDescent="0.2">
      <c r="A788" s="301"/>
      <c r="B788" s="301"/>
      <c r="C788" s="301"/>
      <c r="D788" s="301"/>
      <c r="E788" s="301"/>
      <c r="F788" s="301"/>
      <c r="G788" s="301"/>
      <c r="H788" s="301"/>
      <c r="I788" s="301"/>
      <c r="J788" s="301"/>
      <c r="K788" s="301"/>
      <c r="L788" s="301"/>
    </row>
    <row r="789" spans="1:12" x14ac:dyDescent="0.2">
      <c r="A789" s="301"/>
      <c r="B789" s="301"/>
      <c r="C789" s="301"/>
      <c r="D789" s="301"/>
      <c r="E789" s="301"/>
      <c r="F789" s="301"/>
      <c r="G789" s="301"/>
      <c r="H789" s="301"/>
      <c r="I789" s="301"/>
      <c r="J789" s="301"/>
      <c r="K789" s="301"/>
      <c r="L789" s="301"/>
    </row>
    <row r="790" spans="1:12" x14ac:dyDescent="0.2">
      <c r="A790" s="301"/>
      <c r="B790" s="301"/>
      <c r="C790" s="301"/>
      <c r="D790" s="301"/>
      <c r="E790" s="301"/>
      <c r="F790" s="301"/>
      <c r="G790" s="301"/>
      <c r="H790" s="301"/>
      <c r="I790" s="301"/>
      <c r="J790" s="301"/>
      <c r="K790" s="301"/>
      <c r="L790" s="301"/>
    </row>
    <row r="791" spans="1:12" x14ac:dyDescent="0.2">
      <c r="A791" s="301"/>
      <c r="B791" s="301"/>
      <c r="C791" s="301"/>
      <c r="D791" s="301"/>
      <c r="E791" s="301"/>
      <c r="F791" s="301"/>
      <c r="G791" s="301"/>
      <c r="H791" s="301"/>
      <c r="I791" s="301"/>
      <c r="J791" s="301"/>
      <c r="K791" s="301"/>
      <c r="L791" s="301"/>
    </row>
    <row r="792" spans="1:12" x14ac:dyDescent="0.2">
      <c r="A792" s="301"/>
      <c r="B792" s="301"/>
      <c r="C792" s="301"/>
      <c r="D792" s="301"/>
      <c r="E792" s="301"/>
      <c r="F792" s="301"/>
      <c r="G792" s="301"/>
      <c r="H792" s="301"/>
      <c r="I792" s="301"/>
      <c r="J792" s="301"/>
      <c r="K792" s="301"/>
      <c r="L792" s="301"/>
    </row>
    <row r="793" spans="1:12" x14ac:dyDescent="0.2">
      <c r="A793" s="301"/>
      <c r="B793" s="301"/>
      <c r="C793" s="301"/>
      <c r="D793" s="301"/>
      <c r="E793" s="301"/>
      <c r="F793" s="301"/>
      <c r="G793" s="301"/>
      <c r="H793" s="301"/>
      <c r="I793" s="301"/>
      <c r="J793" s="301"/>
      <c r="K793" s="301"/>
      <c r="L793" s="301"/>
    </row>
    <row r="794" spans="1:12" x14ac:dyDescent="0.2">
      <c r="A794" s="301"/>
      <c r="B794" s="301"/>
      <c r="C794" s="301"/>
      <c r="D794" s="301"/>
      <c r="E794" s="301"/>
      <c r="F794" s="301"/>
      <c r="G794" s="301"/>
      <c r="H794" s="301"/>
      <c r="I794" s="301"/>
      <c r="J794" s="301"/>
      <c r="K794" s="301"/>
      <c r="L794" s="301"/>
    </row>
    <row r="795" spans="1:12" x14ac:dyDescent="0.2">
      <c r="A795" s="301"/>
      <c r="B795" s="301"/>
      <c r="C795" s="301"/>
      <c r="D795" s="301"/>
      <c r="E795" s="301"/>
      <c r="F795" s="301"/>
      <c r="G795" s="301"/>
      <c r="H795" s="301"/>
      <c r="I795" s="301"/>
      <c r="J795" s="301"/>
      <c r="K795" s="301"/>
      <c r="L795" s="301"/>
    </row>
    <row r="796" spans="1:12" x14ac:dyDescent="0.2">
      <c r="A796" s="301"/>
      <c r="B796" s="301"/>
      <c r="C796" s="301"/>
      <c r="D796" s="301"/>
      <c r="E796" s="301"/>
      <c r="F796" s="301"/>
      <c r="G796" s="301"/>
      <c r="H796" s="301"/>
      <c r="I796" s="301"/>
      <c r="J796" s="301"/>
      <c r="K796" s="301"/>
      <c r="L796" s="301"/>
    </row>
    <row r="797" spans="1:12" x14ac:dyDescent="0.2">
      <c r="A797" s="301"/>
      <c r="B797" s="301"/>
      <c r="C797" s="301"/>
      <c r="D797" s="301"/>
      <c r="E797" s="301"/>
      <c r="F797" s="301"/>
      <c r="G797" s="301"/>
      <c r="H797" s="301"/>
      <c r="I797" s="301"/>
      <c r="J797" s="301"/>
      <c r="K797" s="301"/>
      <c r="L797" s="301"/>
    </row>
    <row r="798" spans="1:12" x14ac:dyDescent="0.2">
      <c r="A798" s="301"/>
      <c r="B798" s="301"/>
      <c r="C798" s="301"/>
      <c r="D798" s="301"/>
      <c r="E798" s="301"/>
      <c r="F798" s="301"/>
      <c r="G798" s="301"/>
      <c r="H798" s="301"/>
      <c r="I798" s="301"/>
      <c r="J798" s="301"/>
      <c r="K798" s="301"/>
      <c r="L798" s="301"/>
    </row>
    <row r="799" spans="1:12" x14ac:dyDescent="0.2">
      <c r="A799" s="301"/>
      <c r="B799" s="301"/>
      <c r="C799" s="301"/>
      <c r="D799" s="301"/>
      <c r="E799" s="301"/>
      <c r="F799" s="301"/>
      <c r="G799" s="301"/>
      <c r="H799" s="301"/>
      <c r="I799" s="301"/>
      <c r="J799" s="301"/>
      <c r="K799" s="301"/>
      <c r="L799" s="301"/>
    </row>
    <row r="800" spans="1:12" x14ac:dyDescent="0.2">
      <c r="A800" s="301"/>
      <c r="B800" s="301"/>
      <c r="C800" s="301"/>
      <c r="D800" s="301"/>
      <c r="E800" s="301"/>
      <c r="F800" s="301"/>
      <c r="G800" s="301"/>
      <c r="H800" s="301"/>
      <c r="I800" s="301"/>
      <c r="J800" s="301"/>
      <c r="K800" s="301"/>
      <c r="L800" s="301"/>
    </row>
    <row r="801" spans="1:12" x14ac:dyDescent="0.2">
      <c r="A801" s="301"/>
      <c r="B801" s="301"/>
      <c r="C801" s="301"/>
      <c r="D801" s="301"/>
      <c r="E801" s="301"/>
      <c r="F801" s="301"/>
      <c r="G801" s="301"/>
      <c r="H801" s="301"/>
      <c r="I801" s="301"/>
      <c r="J801" s="301"/>
      <c r="K801" s="301"/>
      <c r="L801" s="301"/>
    </row>
    <row r="802" spans="1:12" x14ac:dyDescent="0.2">
      <c r="A802" s="301"/>
      <c r="B802" s="301"/>
      <c r="C802" s="301"/>
      <c r="D802" s="301"/>
      <c r="E802" s="301"/>
      <c r="F802" s="301"/>
      <c r="G802" s="301"/>
      <c r="H802" s="301"/>
      <c r="I802" s="301"/>
      <c r="J802" s="301"/>
      <c r="K802" s="301"/>
      <c r="L802" s="301"/>
    </row>
    <row r="803" spans="1:12" x14ac:dyDescent="0.2">
      <c r="A803" s="301"/>
      <c r="B803" s="301"/>
      <c r="C803" s="301"/>
      <c r="D803" s="301"/>
      <c r="E803" s="301"/>
      <c r="F803" s="301"/>
      <c r="G803" s="301"/>
      <c r="H803" s="301"/>
      <c r="I803" s="301"/>
      <c r="J803" s="301"/>
      <c r="K803" s="301"/>
      <c r="L803" s="301"/>
    </row>
    <row r="804" spans="1:12" x14ac:dyDescent="0.2">
      <c r="A804" s="301"/>
      <c r="B804" s="301"/>
      <c r="C804" s="301"/>
      <c r="D804" s="301"/>
      <c r="E804" s="301"/>
      <c r="F804" s="301"/>
      <c r="G804" s="301"/>
      <c r="H804" s="301"/>
      <c r="I804" s="301"/>
      <c r="J804" s="301"/>
      <c r="K804" s="301"/>
      <c r="L804" s="301"/>
    </row>
    <row r="805" spans="1:12" x14ac:dyDescent="0.2">
      <c r="A805" s="301"/>
      <c r="B805" s="301"/>
      <c r="C805" s="301"/>
      <c r="D805" s="301"/>
      <c r="E805" s="301"/>
      <c r="F805" s="301"/>
      <c r="G805" s="301"/>
      <c r="H805" s="301"/>
      <c r="I805" s="301"/>
      <c r="J805" s="301"/>
      <c r="K805" s="301"/>
      <c r="L805" s="301"/>
    </row>
    <row r="806" spans="1:12" x14ac:dyDescent="0.2">
      <c r="A806" s="301"/>
      <c r="B806" s="301"/>
      <c r="C806" s="301"/>
      <c r="D806" s="301"/>
      <c r="E806" s="301"/>
      <c r="F806" s="301"/>
      <c r="G806" s="301"/>
      <c r="H806" s="301"/>
      <c r="I806" s="301"/>
      <c r="J806" s="301"/>
      <c r="K806" s="301"/>
      <c r="L806" s="301"/>
    </row>
    <row r="807" spans="1:12" x14ac:dyDescent="0.2">
      <c r="A807" s="301"/>
      <c r="B807" s="301"/>
      <c r="C807" s="301"/>
      <c r="D807" s="301"/>
      <c r="E807" s="301"/>
      <c r="F807" s="301"/>
      <c r="G807" s="301"/>
      <c r="H807" s="301"/>
      <c r="I807" s="301"/>
      <c r="J807" s="301"/>
      <c r="K807" s="301"/>
      <c r="L807" s="301"/>
    </row>
    <row r="808" spans="1:12" x14ac:dyDescent="0.2">
      <c r="A808" s="301"/>
      <c r="B808" s="301"/>
      <c r="C808" s="301"/>
      <c r="D808" s="301"/>
      <c r="E808" s="301"/>
      <c r="F808" s="301"/>
      <c r="G808" s="301"/>
      <c r="H808" s="301"/>
      <c r="I808" s="301"/>
      <c r="J808" s="301"/>
      <c r="K808" s="301"/>
      <c r="L808" s="301"/>
    </row>
    <row r="809" spans="1:12" x14ac:dyDescent="0.2">
      <c r="A809" s="301"/>
      <c r="B809" s="301"/>
      <c r="C809" s="301"/>
      <c r="D809" s="301"/>
      <c r="E809" s="301"/>
      <c r="F809" s="301"/>
      <c r="G809" s="301"/>
      <c r="H809" s="301"/>
      <c r="I809" s="301"/>
      <c r="J809" s="301"/>
      <c r="K809" s="301"/>
      <c r="L809" s="301"/>
    </row>
    <row r="810" spans="1:12" x14ac:dyDescent="0.2">
      <c r="A810" s="301"/>
      <c r="B810" s="301"/>
      <c r="C810" s="301"/>
      <c r="D810" s="301"/>
      <c r="E810" s="301"/>
      <c r="F810" s="301"/>
      <c r="G810" s="301"/>
      <c r="H810" s="301"/>
      <c r="I810" s="301"/>
      <c r="J810" s="301"/>
      <c r="K810" s="301"/>
      <c r="L810" s="301"/>
    </row>
    <row r="811" spans="1:12" x14ac:dyDescent="0.2">
      <c r="A811" s="301"/>
      <c r="B811" s="301"/>
      <c r="C811" s="301"/>
      <c r="D811" s="301"/>
      <c r="E811" s="301"/>
      <c r="F811" s="301"/>
      <c r="G811" s="301"/>
      <c r="H811" s="301"/>
      <c r="I811" s="301"/>
      <c r="J811" s="301"/>
      <c r="K811" s="301"/>
      <c r="L811" s="301"/>
    </row>
    <row r="812" spans="1:12" x14ac:dyDescent="0.2">
      <c r="A812" s="301"/>
      <c r="B812" s="301"/>
      <c r="C812" s="301"/>
      <c r="D812" s="301"/>
      <c r="E812" s="301"/>
      <c r="F812" s="301"/>
      <c r="G812" s="301"/>
      <c r="H812" s="301"/>
      <c r="I812" s="301"/>
      <c r="J812" s="301"/>
      <c r="K812" s="301"/>
      <c r="L812" s="301"/>
    </row>
    <row r="813" spans="1:12" x14ac:dyDescent="0.2">
      <c r="A813" s="301"/>
      <c r="B813" s="301"/>
      <c r="C813" s="301"/>
      <c r="D813" s="301"/>
      <c r="E813" s="301"/>
      <c r="F813" s="301"/>
      <c r="G813" s="301"/>
      <c r="H813" s="301"/>
      <c r="I813" s="301"/>
      <c r="J813" s="301"/>
      <c r="K813" s="301"/>
      <c r="L813" s="301"/>
    </row>
    <row r="814" spans="1:12" x14ac:dyDescent="0.2">
      <c r="A814" s="301"/>
      <c r="B814" s="301"/>
      <c r="C814" s="301"/>
      <c r="D814" s="301"/>
      <c r="E814" s="301"/>
      <c r="F814" s="301"/>
      <c r="G814" s="301"/>
      <c r="H814" s="301"/>
      <c r="I814" s="301"/>
      <c r="J814" s="301"/>
      <c r="K814" s="301"/>
      <c r="L814" s="301"/>
    </row>
    <row r="815" spans="1:12" x14ac:dyDescent="0.2">
      <c r="A815" s="301"/>
      <c r="B815" s="301"/>
      <c r="C815" s="301"/>
      <c r="D815" s="301"/>
      <c r="E815" s="301"/>
      <c r="F815" s="301"/>
      <c r="G815" s="301"/>
      <c r="H815" s="301"/>
      <c r="I815" s="301"/>
      <c r="J815" s="301"/>
      <c r="K815" s="301"/>
      <c r="L815" s="301"/>
    </row>
    <row r="816" spans="1:12" x14ac:dyDescent="0.2">
      <c r="A816" s="301"/>
      <c r="B816" s="301"/>
      <c r="C816" s="301"/>
      <c r="D816" s="301"/>
      <c r="E816" s="301"/>
      <c r="F816" s="301"/>
      <c r="G816" s="301"/>
      <c r="H816" s="301"/>
      <c r="I816" s="301"/>
      <c r="J816" s="301"/>
      <c r="K816" s="301"/>
      <c r="L816" s="301"/>
    </row>
    <row r="817" spans="1:12" x14ac:dyDescent="0.2">
      <c r="A817" s="301"/>
      <c r="B817" s="301"/>
      <c r="C817" s="301"/>
      <c r="D817" s="301"/>
      <c r="E817" s="301"/>
      <c r="F817" s="301"/>
      <c r="G817" s="301"/>
      <c r="H817" s="301"/>
      <c r="I817" s="301"/>
      <c r="J817" s="301"/>
      <c r="K817" s="301"/>
      <c r="L817" s="301"/>
    </row>
    <row r="818" spans="1:12" x14ac:dyDescent="0.2">
      <c r="A818" s="301"/>
      <c r="B818" s="301"/>
      <c r="C818" s="301"/>
      <c r="D818" s="301"/>
      <c r="E818" s="301"/>
      <c r="F818" s="301"/>
      <c r="G818" s="301"/>
      <c r="H818" s="301"/>
      <c r="I818" s="301"/>
      <c r="J818" s="301"/>
      <c r="K818" s="301"/>
      <c r="L818" s="301"/>
    </row>
    <row r="819" spans="1:12" x14ac:dyDescent="0.2">
      <c r="A819" s="301"/>
      <c r="B819" s="301"/>
      <c r="C819" s="301"/>
      <c r="D819" s="301"/>
      <c r="E819" s="301"/>
      <c r="F819" s="301"/>
      <c r="G819" s="301"/>
      <c r="H819" s="301"/>
      <c r="I819" s="301"/>
      <c r="J819" s="301"/>
      <c r="K819" s="301"/>
      <c r="L819" s="301"/>
    </row>
    <row r="820" spans="1:12" x14ac:dyDescent="0.2">
      <c r="A820" s="301"/>
      <c r="B820" s="301"/>
      <c r="C820" s="301"/>
      <c r="D820" s="301"/>
      <c r="E820" s="301"/>
      <c r="F820" s="301"/>
      <c r="G820" s="301"/>
      <c r="H820" s="301"/>
      <c r="I820" s="301"/>
      <c r="J820" s="301"/>
      <c r="K820" s="301"/>
      <c r="L820" s="301"/>
    </row>
    <row r="821" spans="1:12" x14ac:dyDescent="0.2">
      <c r="A821" s="301"/>
      <c r="B821" s="301"/>
      <c r="C821" s="301"/>
      <c r="D821" s="301"/>
      <c r="E821" s="301"/>
      <c r="F821" s="301"/>
      <c r="G821" s="301"/>
      <c r="H821" s="301"/>
      <c r="I821" s="301"/>
      <c r="J821" s="301"/>
      <c r="K821" s="301"/>
      <c r="L821" s="301"/>
    </row>
    <row r="822" spans="1:12" x14ac:dyDescent="0.2">
      <c r="A822" s="301"/>
      <c r="B822" s="301"/>
      <c r="C822" s="301"/>
      <c r="D822" s="301"/>
      <c r="E822" s="301"/>
      <c r="F822" s="301"/>
      <c r="G822" s="301"/>
      <c r="H822" s="301"/>
      <c r="I822" s="301"/>
      <c r="J822" s="301"/>
      <c r="K822" s="301"/>
      <c r="L822" s="301"/>
    </row>
    <row r="823" spans="1:12" x14ac:dyDescent="0.2">
      <c r="A823" s="301"/>
      <c r="B823" s="301"/>
      <c r="C823" s="301"/>
      <c r="D823" s="301"/>
      <c r="E823" s="301"/>
      <c r="F823" s="301"/>
      <c r="G823" s="301"/>
      <c r="H823" s="301"/>
      <c r="I823" s="301"/>
      <c r="J823" s="301"/>
      <c r="K823" s="301"/>
      <c r="L823" s="301"/>
    </row>
    <row r="824" spans="1:12" x14ac:dyDescent="0.2">
      <c r="A824" s="301"/>
      <c r="B824" s="301"/>
      <c r="C824" s="301"/>
      <c r="D824" s="301"/>
      <c r="E824" s="301"/>
      <c r="F824" s="301"/>
      <c r="G824" s="301"/>
      <c r="H824" s="301"/>
      <c r="I824" s="301"/>
      <c r="J824" s="301"/>
      <c r="K824" s="301"/>
      <c r="L824" s="301"/>
    </row>
    <row r="825" spans="1:12" x14ac:dyDescent="0.2">
      <c r="A825" s="301"/>
      <c r="B825" s="301"/>
      <c r="C825" s="301"/>
      <c r="D825" s="301"/>
      <c r="E825" s="301"/>
      <c r="F825" s="301"/>
      <c r="G825" s="301"/>
      <c r="H825" s="301"/>
      <c r="I825" s="301"/>
      <c r="J825" s="301"/>
      <c r="K825" s="301"/>
      <c r="L825" s="301"/>
    </row>
    <row r="826" spans="1:12" x14ac:dyDescent="0.2">
      <c r="A826" s="301"/>
      <c r="B826" s="301"/>
      <c r="C826" s="301"/>
      <c r="D826" s="301"/>
      <c r="E826" s="301"/>
      <c r="F826" s="301"/>
      <c r="G826" s="301"/>
      <c r="H826" s="301"/>
      <c r="I826" s="301"/>
      <c r="J826" s="301"/>
      <c r="K826" s="301"/>
      <c r="L826" s="301"/>
    </row>
    <row r="827" spans="1:12" x14ac:dyDescent="0.2">
      <c r="A827" s="301"/>
      <c r="B827" s="301"/>
      <c r="C827" s="301"/>
      <c r="D827" s="301"/>
      <c r="E827" s="301"/>
      <c r="F827" s="301"/>
      <c r="G827" s="301"/>
      <c r="H827" s="301"/>
      <c r="I827" s="301"/>
      <c r="J827" s="301"/>
      <c r="K827" s="301"/>
      <c r="L827" s="301"/>
    </row>
    <row r="828" spans="1:12" x14ac:dyDescent="0.2">
      <c r="A828" s="301"/>
      <c r="B828" s="301"/>
      <c r="C828" s="301"/>
      <c r="D828" s="301"/>
      <c r="E828" s="301"/>
      <c r="F828" s="301"/>
      <c r="G828" s="301"/>
      <c r="H828" s="301"/>
      <c r="I828" s="301"/>
      <c r="J828" s="301"/>
      <c r="K828" s="301"/>
      <c r="L828" s="301"/>
    </row>
    <row r="829" spans="1:12" x14ac:dyDescent="0.2">
      <c r="A829" s="301"/>
      <c r="B829" s="301"/>
      <c r="C829" s="301"/>
      <c r="D829" s="301"/>
      <c r="E829" s="301"/>
      <c r="F829" s="301"/>
      <c r="G829" s="301"/>
      <c r="H829" s="301"/>
      <c r="I829" s="301"/>
      <c r="J829" s="301"/>
      <c r="K829" s="301"/>
      <c r="L829" s="301"/>
    </row>
    <row r="830" spans="1:12" x14ac:dyDescent="0.2">
      <c r="A830" s="301"/>
      <c r="B830" s="301"/>
      <c r="C830" s="301"/>
      <c r="D830" s="301"/>
      <c r="E830" s="301"/>
      <c r="F830" s="301"/>
      <c r="G830" s="301"/>
      <c r="H830" s="301"/>
      <c r="I830" s="301"/>
      <c r="J830" s="301"/>
      <c r="K830" s="301"/>
      <c r="L830" s="301"/>
    </row>
    <row r="831" spans="1:12" x14ac:dyDescent="0.2">
      <c r="A831" s="301"/>
      <c r="B831" s="301"/>
      <c r="C831" s="301"/>
      <c r="D831" s="301"/>
      <c r="E831" s="301"/>
      <c r="F831" s="301"/>
      <c r="G831" s="301"/>
      <c r="H831" s="301"/>
      <c r="I831" s="301"/>
      <c r="J831" s="301"/>
      <c r="K831" s="301"/>
      <c r="L831" s="301"/>
    </row>
    <row r="832" spans="1:12" x14ac:dyDescent="0.2">
      <c r="A832" s="301"/>
      <c r="B832" s="301"/>
      <c r="C832" s="301"/>
      <c r="D832" s="301"/>
      <c r="E832" s="301"/>
      <c r="F832" s="301"/>
      <c r="G832" s="301"/>
      <c r="H832" s="301"/>
      <c r="I832" s="301"/>
      <c r="J832" s="301"/>
      <c r="K832" s="301"/>
      <c r="L832" s="301"/>
    </row>
    <row r="833" spans="1:12" x14ac:dyDescent="0.2">
      <c r="A833" s="301"/>
      <c r="B833" s="301"/>
      <c r="C833" s="301"/>
      <c r="D833" s="301"/>
      <c r="E833" s="301"/>
      <c r="F833" s="301"/>
      <c r="G833" s="301"/>
      <c r="H833" s="301"/>
      <c r="I833" s="301"/>
      <c r="J833" s="301"/>
      <c r="K833" s="301"/>
      <c r="L833" s="301"/>
    </row>
    <row r="834" spans="1:12" x14ac:dyDescent="0.2">
      <c r="A834" s="301"/>
      <c r="B834" s="301"/>
      <c r="C834" s="301"/>
      <c r="D834" s="301"/>
      <c r="E834" s="301"/>
      <c r="F834" s="301"/>
      <c r="G834" s="301"/>
      <c r="H834" s="301"/>
      <c r="I834" s="301"/>
      <c r="J834" s="301"/>
      <c r="K834" s="301"/>
      <c r="L834" s="301"/>
    </row>
    <row r="835" spans="1:12" x14ac:dyDescent="0.2">
      <c r="A835" s="301"/>
      <c r="B835" s="301"/>
      <c r="C835" s="301"/>
      <c r="D835" s="301"/>
      <c r="E835" s="301"/>
      <c r="F835" s="301"/>
      <c r="G835" s="301"/>
      <c r="H835" s="301"/>
      <c r="I835" s="301"/>
      <c r="J835" s="301"/>
      <c r="K835" s="301"/>
      <c r="L835" s="301"/>
    </row>
    <row r="836" spans="1:12" x14ac:dyDescent="0.2">
      <c r="A836" s="301"/>
      <c r="B836" s="301"/>
      <c r="C836" s="301"/>
      <c r="D836" s="301"/>
      <c r="E836" s="301"/>
      <c r="F836" s="301"/>
      <c r="G836" s="301"/>
      <c r="H836" s="301"/>
      <c r="I836" s="301"/>
      <c r="J836" s="301"/>
      <c r="K836" s="301"/>
      <c r="L836" s="301"/>
    </row>
    <row r="837" spans="1:12" x14ac:dyDescent="0.2">
      <c r="A837" s="301"/>
      <c r="B837" s="301"/>
      <c r="C837" s="301"/>
      <c r="D837" s="301"/>
      <c r="E837" s="301"/>
      <c r="F837" s="301"/>
      <c r="G837" s="301"/>
      <c r="H837" s="301"/>
      <c r="I837" s="301"/>
      <c r="J837" s="301"/>
      <c r="K837" s="301"/>
      <c r="L837" s="301"/>
    </row>
    <row r="838" spans="1:12" x14ac:dyDescent="0.2">
      <c r="A838" s="301"/>
      <c r="B838" s="301"/>
      <c r="C838" s="301"/>
      <c r="D838" s="301"/>
      <c r="E838" s="301"/>
      <c r="F838" s="301"/>
      <c r="G838" s="301"/>
      <c r="H838" s="301"/>
      <c r="I838" s="301"/>
      <c r="J838" s="301"/>
      <c r="K838" s="301"/>
      <c r="L838" s="301"/>
    </row>
    <row r="839" spans="1:12" x14ac:dyDescent="0.2">
      <c r="A839" s="301"/>
      <c r="B839" s="301"/>
      <c r="C839" s="301"/>
      <c r="D839" s="301"/>
      <c r="E839" s="301"/>
      <c r="F839" s="301"/>
      <c r="G839" s="301"/>
      <c r="H839" s="301"/>
      <c r="I839" s="301"/>
      <c r="J839" s="301"/>
      <c r="K839" s="301"/>
      <c r="L839" s="301"/>
    </row>
    <row r="840" spans="1:12" x14ac:dyDescent="0.2">
      <c r="A840" s="301"/>
      <c r="B840" s="301"/>
      <c r="C840" s="301"/>
      <c r="D840" s="301"/>
      <c r="E840" s="301"/>
      <c r="F840" s="301"/>
      <c r="G840" s="301"/>
      <c r="H840" s="301"/>
      <c r="I840" s="301"/>
      <c r="J840" s="301"/>
      <c r="K840" s="301"/>
      <c r="L840" s="301"/>
    </row>
    <row r="841" spans="1:12" x14ac:dyDescent="0.2">
      <c r="A841" s="301"/>
      <c r="B841" s="301"/>
      <c r="C841" s="301"/>
      <c r="D841" s="301"/>
      <c r="E841" s="301"/>
      <c r="F841" s="301"/>
      <c r="G841" s="301"/>
      <c r="H841" s="301"/>
      <c r="I841" s="301"/>
      <c r="J841" s="301"/>
      <c r="K841" s="301"/>
      <c r="L841" s="301"/>
    </row>
    <row r="842" spans="1:12" x14ac:dyDescent="0.2">
      <c r="A842" s="301"/>
      <c r="B842" s="301"/>
      <c r="C842" s="301"/>
      <c r="D842" s="301"/>
      <c r="E842" s="301"/>
      <c r="F842" s="301"/>
      <c r="G842" s="301"/>
      <c r="H842" s="301"/>
      <c r="I842" s="301"/>
      <c r="J842" s="301"/>
      <c r="K842" s="301"/>
      <c r="L842" s="301"/>
    </row>
    <row r="843" spans="1:12" x14ac:dyDescent="0.2">
      <c r="A843" s="301"/>
      <c r="B843" s="301"/>
      <c r="C843" s="301"/>
      <c r="D843" s="301"/>
      <c r="E843" s="301"/>
      <c r="F843" s="301"/>
      <c r="G843" s="301"/>
      <c r="H843" s="301"/>
      <c r="I843" s="301"/>
      <c r="J843" s="301"/>
      <c r="K843" s="301"/>
      <c r="L843" s="301"/>
    </row>
    <row r="844" spans="1:12" x14ac:dyDescent="0.2">
      <c r="A844" s="301"/>
      <c r="B844" s="301"/>
      <c r="C844" s="301"/>
      <c r="D844" s="301"/>
      <c r="E844" s="301"/>
      <c r="F844" s="301"/>
      <c r="G844" s="301"/>
      <c r="H844" s="301"/>
      <c r="I844" s="301"/>
      <c r="J844" s="301"/>
      <c r="K844" s="301"/>
      <c r="L844" s="301"/>
    </row>
    <row r="845" spans="1:12" x14ac:dyDescent="0.2">
      <c r="A845" s="301"/>
      <c r="B845" s="301"/>
      <c r="C845" s="301"/>
      <c r="D845" s="301"/>
      <c r="E845" s="301"/>
      <c r="F845" s="301"/>
      <c r="G845" s="301"/>
      <c r="H845" s="301"/>
      <c r="I845" s="301"/>
      <c r="J845" s="301"/>
      <c r="K845" s="301"/>
      <c r="L845" s="301"/>
    </row>
    <row r="846" spans="1:12" x14ac:dyDescent="0.2">
      <c r="A846" s="301"/>
      <c r="B846" s="301"/>
      <c r="C846" s="301"/>
      <c r="D846" s="301"/>
      <c r="E846" s="301"/>
      <c r="F846" s="301"/>
      <c r="G846" s="301"/>
      <c r="H846" s="301"/>
      <c r="I846" s="301"/>
      <c r="J846" s="301"/>
      <c r="K846" s="301"/>
      <c r="L846" s="301"/>
    </row>
    <row r="847" spans="1:12" x14ac:dyDescent="0.2">
      <c r="A847" s="301"/>
      <c r="B847" s="301"/>
      <c r="C847" s="301"/>
      <c r="D847" s="301"/>
      <c r="E847" s="301"/>
      <c r="F847" s="301"/>
      <c r="G847" s="301"/>
      <c r="H847" s="301"/>
      <c r="I847" s="301"/>
      <c r="J847" s="301"/>
      <c r="K847" s="301"/>
      <c r="L847" s="301"/>
    </row>
    <row r="848" spans="1:12" x14ac:dyDescent="0.2">
      <c r="A848" s="301"/>
      <c r="B848" s="301"/>
      <c r="C848" s="301"/>
      <c r="D848" s="301"/>
      <c r="E848" s="301"/>
      <c r="F848" s="301"/>
      <c r="G848" s="301"/>
      <c r="H848" s="301"/>
      <c r="I848" s="301"/>
      <c r="J848" s="301"/>
      <c r="K848" s="301"/>
      <c r="L848" s="301"/>
    </row>
    <row r="849" spans="1:12" x14ac:dyDescent="0.2">
      <c r="A849" s="301"/>
      <c r="B849" s="301"/>
      <c r="C849" s="301"/>
      <c r="D849" s="301"/>
      <c r="E849" s="301"/>
      <c r="F849" s="301"/>
      <c r="G849" s="301"/>
      <c r="H849" s="301"/>
      <c r="I849" s="301"/>
      <c r="J849" s="301"/>
      <c r="K849" s="301"/>
      <c r="L849" s="301"/>
    </row>
    <row r="850" spans="1:12" x14ac:dyDescent="0.2">
      <c r="A850" s="301"/>
      <c r="B850" s="301"/>
      <c r="C850" s="301"/>
      <c r="D850" s="301"/>
      <c r="E850" s="301"/>
      <c r="F850" s="301"/>
      <c r="G850" s="301"/>
      <c r="H850" s="301"/>
      <c r="I850" s="301"/>
      <c r="J850" s="301"/>
      <c r="K850" s="301"/>
      <c r="L850" s="301"/>
    </row>
    <row r="851" spans="1:12" x14ac:dyDescent="0.2">
      <c r="A851" s="301"/>
      <c r="B851" s="301"/>
      <c r="C851" s="301"/>
      <c r="D851" s="301"/>
      <c r="E851" s="301"/>
      <c r="F851" s="301"/>
      <c r="G851" s="301"/>
      <c r="H851" s="301"/>
      <c r="I851" s="301"/>
      <c r="J851" s="301"/>
      <c r="K851" s="301"/>
      <c r="L851" s="301"/>
    </row>
    <row r="852" spans="1:12" x14ac:dyDescent="0.2">
      <c r="A852" s="301"/>
      <c r="B852" s="301"/>
      <c r="C852" s="301"/>
      <c r="D852" s="301"/>
      <c r="E852" s="301"/>
      <c r="F852" s="301"/>
      <c r="G852" s="301"/>
      <c r="H852" s="301"/>
      <c r="I852" s="301"/>
      <c r="J852" s="301"/>
      <c r="K852" s="301"/>
      <c r="L852" s="301"/>
    </row>
    <row r="853" spans="1:12" x14ac:dyDescent="0.2">
      <c r="A853" s="301"/>
      <c r="B853" s="301"/>
      <c r="C853" s="301"/>
      <c r="D853" s="301"/>
      <c r="E853" s="301"/>
      <c r="F853" s="301"/>
      <c r="G853" s="301"/>
      <c r="H853" s="301"/>
      <c r="I853" s="301"/>
      <c r="J853" s="301"/>
      <c r="K853" s="301"/>
      <c r="L853" s="301"/>
    </row>
    <row r="854" spans="1:12" x14ac:dyDescent="0.2">
      <c r="A854" s="301"/>
      <c r="B854" s="301"/>
      <c r="C854" s="301"/>
      <c r="D854" s="301"/>
      <c r="E854" s="301"/>
      <c r="F854" s="301"/>
      <c r="G854" s="301"/>
      <c r="H854" s="301"/>
      <c r="I854" s="301"/>
      <c r="J854" s="301"/>
      <c r="K854" s="301"/>
      <c r="L854" s="301"/>
    </row>
    <row r="855" spans="1:12" x14ac:dyDescent="0.2">
      <c r="A855" s="301"/>
      <c r="B855" s="301"/>
      <c r="C855" s="301"/>
      <c r="D855" s="301"/>
      <c r="E855" s="301"/>
      <c r="F855" s="301"/>
      <c r="G855" s="301"/>
      <c r="H855" s="301"/>
      <c r="I855" s="301"/>
      <c r="J855" s="301"/>
      <c r="K855" s="301"/>
      <c r="L855" s="301"/>
    </row>
    <row r="856" spans="1:12" x14ac:dyDescent="0.2">
      <c r="A856" s="301"/>
      <c r="B856" s="301"/>
      <c r="C856" s="301"/>
      <c r="D856" s="301"/>
      <c r="E856" s="301"/>
      <c r="F856" s="301"/>
      <c r="G856" s="301"/>
      <c r="H856" s="301"/>
      <c r="I856" s="301"/>
      <c r="J856" s="301"/>
      <c r="K856" s="301"/>
      <c r="L856" s="301"/>
    </row>
    <row r="857" spans="1:12" x14ac:dyDescent="0.2">
      <c r="A857" s="301"/>
      <c r="B857" s="301"/>
      <c r="C857" s="301"/>
      <c r="D857" s="301"/>
      <c r="E857" s="301"/>
      <c r="F857" s="301"/>
      <c r="G857" s="301"/>
      <c r="H857" s="301"/>
      <c r="I857" s="301"/>
      <c r="J857" s="301"/>
      <c r="K857" s="301"/>
      <c r="L857" s="301"/>
    </row>
    <row r="858" spans="1:12" x14ac:dyDescent="0.2">
      <c r="A858" s="301"/>
      <c r="B858" s="301"/>
      <c r="C858" s="301"/>
      <c r="D858" s="301"/>
      <c r="E858" s="301"/>
      <c r="F858" s="301"/>
      <c r="G858" s="301"/>
      <c r="H858" s="301"/>
      <c r="I858" s="301"/>
      <c r="J858" s="301"/>
      <c r="K858" s="301"/>
      <c r="L858" s="301"/>
    </row>
    <row r="859" spans="1:12" x14ac:dyDescent="0.2">
      <c r="A859" s="301"/>
      <c r="B859" s="301"/>
      <c r="C859" s="301"/>
      <c r="D859" s="301"/>
      <c r="E859" s="301"/>
      <c r="F859" s="301"/>
      <c r="G859" s="301"/>
      <c r="H859" s="301"/>
      <c r="I859" s="301"/>
      <c r="J859" s="301"/>
      <c r="K859" s="301"/>
      <c r="L859" s="301"/>
    </row>
    <row r="860" spans="1:12" x14ac:dyDescent="0.2">
      <c r="A860" s="301"/>
      <c r="B860" s="301"/>
      <c r="C860" s="301"/>
      <c r="D860" s="301"/>
      <c r="E860" s="301"/>
      <c r="F860" s="301"/>
      <c r="G860" s="301"/>
      <c r="H860" s="301"/>
      <c r="I860" s="301"/>
      <c r="J860" s="301"/>
      <c r="K860" s="301"/>
      <c r="L860" s="301"/>
    </row>
    <row r="861" spans="1:12" x14ac:dyDescent="0.2">
      <c r="A861" s="301"/>
      <c r="B861" s="301"/>
      <c r="C861" s="301"/>
      <c r="D861" s="301"/>
      <c r="E861" s="301"/>
      <c r="F861" s="301"/>
      <c r="G861" s="301"/>
      <c r="H861" s="301"/>
      <c r="I861" s="301"/>
      <c r="J861" s="301"/>
      <c r="K861" s="301"/>
      <c r="L861" s="301"/>
    </row>
    <row r="862" spans="1:12" x14ac:dyDescent="0.2">
      <c r="A862" s="301"/>
      <c r="B862" s="301"/>
      <c r="C862" s="301"/>
      <c r="D862" s="301"/>
      <c r="E862" s="301"/>
      <c r="F862" s="301"/>
      <c r="G862" s="301"/>
      <c r="H862" s="301"/>
      <c r="I862" s="301"/>
      <c r="J862" s="301"/>
      <c r="K862" s="301"/>
      <c r="L862" s="301"/>
    </row>
    <row r="863" spans="1:12" x14ac:dyDescent="0.2">
      <c r="A863" s="301"/>
      <c r="B863" s="301"/>
      <c r="C863" s="301"/>
      <c r="D863" s="301"/>
      <c r="E863" s="301"/>
      <c r="F863" s="301"/>
      <c r="G863" s="301"/>
      <c r="H863" s="301"/>
      <c r="I863" s="301"/>
      <c r="J863" s="301"/>
      <c r="K863" s="301"/>
      <c r="L863" s="301"/>
    </row>
    <row r="864" spans="1:12" x14ac:dyDescent="0.2">
      <c r="A864" s="301"/>
      <c r="B864" s="301"/>
      <c r="C864" s="301"/>
      <c r="D864" s="301"/>
      <c r="E864" s="301"/>
      <c r="F864" s="301"/>
      <c r="G864" s="301"/>
      <c r="H864" s="301"/>
      <c r="I864" s="301"/>
      <c r="J864" s="301"/>
      <c r="K864" s="301"/>
      <c r="L864" s="301"/>
    </row>
    <row r="865" spans="1:12" x14ac:dyDescent="0.2">
      <c r="A865" s="301"/>
      <c r="B865" s="301"/>
      <c r="C865" s="301"/>
      <c r="D865" s="301"/>
      <c r="E865" s="301"/>
      <c r="F865" s="301"/>
      <c r="G865" s="301"/>
      <c r="H865" s="301"/>
      <c r="I865" s="301"/>
      <c r="J865" s="301"/>
      <c r="K865" s="301"/>
      <c r="L865" s="301"/>
    </row>
    <row r="866" spans="1:12" x14ac:dyDescent="0.2">
      <c r="A866" s="301"/>
      <c r="B866" s="301"/>
      <c r="C866" s="301"/>
      <c r="D866" s="301"/>
      <c r="E866" s="301"/>
      <c r="F866" s="301"/>
      <c r="G866" s="301"/>
      <c r="H866" s="301"/>
      <c r="I866" s="301"/>
      <c r="J866" s="301"/>
      <c r="K866" s="301"/>
      <c r="L866" s="301"/>
    </row>
    <row r="867" spans="1:12" x14ac:dyDescent="0.2">
      <c r="A867" s="301"/>
      <c r="B867" s="301"/>
      <c r="C867" s="301"/>
      <c r="D867" s="301"/>
      <c r="E867" s="301"/>
      <c r="F867" s="301"/>
      <c r="G867" s="301"/>
      <c r="H867" s="301"/>
      <c r="I867" s="301"/>
      <c r="J867" s="301"/>
      <c r="K867" s="301"/>
      <c r="L867" s="301"/>
    </row>
    <row r="868" spans="1:12" x14ac:dyDescent="0.2">
      <c r="A868" s="301"/>
      <c r="B868" s="301"/>
      <c r="C868" s="301"/>
      <c r="D868" s="301"/>
      <c r="E868" s="301"/>
      <c r="F868" s="301"/>
      <c r="G868" s="301"/>
      <c r="H868" s="301"/>
      <c r="I868" s="301"/>
      <c r="J868" s="301"/>
      <c r="K868" s="301"/>
      <c r="L868" s="301"/>
    </row>
    <row r="869" spans="1:12" x14ac:dyDescent="0.2">
      <c r="A869" s="301"/>
      <c r="B869" s="301"/>
      <c r="C869" s="301"/>
      <c r="D869" s="301"/>
      <c r="E869" s="301"/>
      <c r="F869" s="301"/>
      <c r="G869" s="301"/>
      <c r="H869" s="301"/>
      <c r="I869" s="301"/>
      <c r="J869" s="301"/>
      <c r="K869" s="301"/>
      <c r="L869" s="301"/>
    </row>
    <row r="870" spans="1:12" x14ac:dyDescent="0.2">
      <c r="A870" s="301"/>
      <c r="B870" s="301"/>
      <c r="C870" s="301"/>
      <c r="D870" s="301"/>
      <c r="E870" s="301"/>
      <c r="F870" s="301"/>
      <c r="G870" s="301"/>
      <c r="H870" s="301"/>
      <c r="I870" s="301"/>
      <c r="J870" s="301"/>
      <c r="K870" s="301"/>
      <c r="L870" s="301"/>
    </row>
    <row r="871" spans="1:12" x14ac:dyDescent="0.2">
      <c r="A871" s="301"/>
      <c r="B871" s="301"/>
      <c r="C871" s="301"/>
      <c r="D871" s="301"/>
      <c r="E871" s="301"/>
      <c r="F871" s="301"/>
      <c r="G871" s="301"/>
      <c r="H871" s="301"/>
      <c r="I871" s="301"/>
      <c r="J871" s="301"/>
      <c r="K871" s="301"/>
      <c r="L871" s="301"/>
    </row>
    <row r="872" spans="1:12" x14ac:dyDescent="0.2">
      <c r="A872" s="301"/>
      <c r="B872" s="301"/>
      <c r="C872" s="301"/>
      <c r="D872" s="301"/>
      <c r="E872" s="301"/>
      <c r="F872" s="301"/>
      <c r="G872" s="301"/>
      <c r="H872" s="301"/>
      <c r="I872" s="301"/>
      <c r="J872" s="301"/>
      <c r="K872" s="301"/>
      <c r="L872" s="301"/>
    </row>
    <row r="873" spans="1:12" x14ac:dyDescent="0.2">
      <c r="A873" s="301"/>
      <c r="B873" s="301"/>
      <c r="C873" s="301"/>
      <c r="D873" s="301"/>
      <c r="E873" s="301"/>
      <c r="F873" s="301"/>
      <c r="G873" s="301"/>
      <c r="H873" s="301"/>
      <c r="I873" s="301"/>
      <c r="J873" s="301"/>
      <c r="K873" s="301"/>
      <c r="L873" s="301"/>
    </row>
    <row r="874" spans="1:12" x14ac:dyDescent="0.2">
      <c r="A874" s="301"/>
      <c r="B874" s="301"/>
      <c r="C874" s="301"/>
      <c r="D874" s="301"/>
      <c r="E874" s="301"/>
      <c r="F874" s="301"/>
      <c r="G874" s="301"/>
      <c r="H874" s="301"/>
      <c r="I874" s="301"/>
      <c r="J874" s="301"/>
      <c r="K874" s="301"/>
      <c r="L874" s="301"/>
    </row>
    <row r="875" spans="1:12" x14ac:dyDescent="0.2">
      <c r="A875" s="301"/>
      <c r="B875" s="301"/>
      <c r="C875" s="301"/>
      <c r="D875" s="301"/>
      <c r="E875" s="301"/>
      <c r="F875" s="301"/>
      <c r="G875" s="301"/>
      <c r="H875" s="301"/>
      <c r="I875" s="301"/>
      <c r="J875" s="301"/>
      <c r="K875" s="301"/>
      <c r="L875" s="301"/>
    </row>
    <row r="876" spans="1:12" x14ac:dyDescent="0.2">
      <c r="A876" s="301"/>
      <c r="B876" s="301"/>
      <c r="C876" s="301"/>
      <c r="D876" s="301"/>
      <c r="E876" s="301"/>
      <c r="F876" s="301"/>
      <c r="G876" s="301"/>
      <c r="H876" s="301"/>
      <c r="I876" s="301"/>
      <c r="J876" s="301"/>
      <c r="K876" s="301"/>
      <c r="L876" s="301"/>
    </row>
    <row r="877" spans="1:12" x14ac:dyDescent="0.2">
      <c r="A877" s="301"/>
      <c r="B877" s="301"/>
      <c r="C877" s="301"/>
      <c r="D877" s="301"/>
      <c r="E877" s="301"/>
      <c r="F877" s="301"/>
      <c r="G877" s="301"/>
      <c r="H877" s="301"/>
      <c r="I877" s="301"/>
      <c r="J877" s="301"/>
      <c r="K877" s="301"/>
      <c r="L877" s="301"/>
    </row>
    <row r="878" spans="1:12" x14ac:dyDescent="0.2">
      <c r="A878" s="301"/>
      <c r="B878" s="301"/>
      <c r="C878" s="301"/>
      <c r="D878" s="301"/>
      <c r="E878" s="301"/>
      <c r="F878" s="301"/>
      <c r="G878" s="301"/>
      <c r="H878" s="301"/>
      <c r="I878" s="301"/>
      <c r="J878" s="301"/>
      <c r="K878" s="301"/>
      <c r="L878" s="301"/>
    </row>
    <row r="879" spans="1:12" x14ac:dyDescent="0.2">
      <c r="A879" s="301"/>
      <c r="B879" s="301"/>
      <c r="C879" s="301"/>
      <c r="D879" s="301"/>
      <c r="E879" s="301"/>
      <c r="F879" s="301"/>
      <c r="G879" s="301"/>
      <c r="H879" s="301"/>
      <c r="I879" s="301"/>
      <c r="J879" s="301"/>
      <c r="K879" s="301"/>
      <c r="L879" s="301"/>
    </row>
    <row r="880" spans="1:12" x14ac:dyDescent="0.2">
      <c r="A880" s="301"/>
      <c r="B880" s="301"/>
      <c r="C880" s="301"/>
      <c r="D880" s="301"/>
      <c r="E880" s="301"/>
      <c r="F880" s="301"/>
      <c r="G880" s="301"/>
      <c r="H880" s="301"/>
      <c r="I880" s="301"/>
      <c r="J880" s="301"/>
      <c r="K880" s="301"/>
      <c r="L880" s="301"/>
    </row>
    <row r="881" spans="1:12" x14ac:dyDescent="0.2">
      <c r="A881" s="301"/>
      <c r="B881" s="301"/>
      <c r="C881" s="301"/>
      <c r="D881" s="301"/>
      <c r="E881" s="301"/>
      <c r="F881" s="301"/>
      <c r="G881" s="301"/>
      <c r="H881" s="301"/>
      <c r="I881" s="301"/>
      <c r="J881" s="301"/>
      <c r="K881" s="301"/>
      <c r="L881" s="301"/>
    </row>
    <row r="882" spans="1:12" x14ac:dyDescent="0.2">
      <c r="A882" s="301"/>
      <c r="B882" s="301"/>
      <c r="C882" s="301"/>
      <c r="D882" s="301"/>
      <c r="E882" s="301"/>
      <c r="F882" s="301"/>
      <c r="G882" s="301"/>
      <c r="H882" s="301"/>
      <c r="I882" s="301"/>
      <c r="J882" s="301"/>
      <c r="K882" s="301"/>
      <c r="L882" s="301"/>
    </row>
    <row r="883" spans="1:12" x14ac:dyDescent="0.2">
      <c r="A883" s="301"/>
      <c r="B883" s="301"/>
      <c r="C883" s="301"/>
      <c r="D883" s="301"/>
      <c r="E883" s="301"/>
      <c r="F883" s="301"/>
      <c r="G883" s="301"/>
      <c r="H883" s="301"/>
      <c r="I883" s="301"/>
      <c r="J883" s="301"/>
      <c r="K883" s="301"/>
      <c r="L883" s="301"/>
    </row>
    <row r="884" spans="1:12" x14ac:dyDescent="0.2">
      <c r="A884" s="301"/>
      <c r="B884" s="301"/>
      <c r="C884" s="301"/>
      <c r="D884" s="301"/>
      <c r="E884" s="301"/>
      <c r="F884" s="301"/>
      <c r="G884" s="301"/>
      <c r="H884" s="301"/>
      <c r="I884" s="301"/>
      <c r="J884" s="301"/>
      <c r="K884" s="301"/>
      <c r="L884" s="301"/>
    </row>
    <row r="885" spans="1:12" x14ac:dyDescent="0.2">
      <c r="A885" s="301"/>
      <c r="B885" s="301"/>
      <c r="C885" s="301"/>
      <c r="D885" s="301"/>
      <c r="E885" s="301"/>
      <c r="F885" s="301"/>
      <c r="G885" s="301"/>
      <c r="H885" s="301"/>
      <c r="I885" s="301"/>
      <c r="J885" s="301"/>
      <c r="K885" s="301"/>
      <c r="L885" s="301"/>
    </row>
    <row r="886" spans="1:12" x14ac:dyDescent="0.2">
      <c r="A886" s="301"/>
      <c r="B886" s="301"/>
      <c r="C886" s="301"/>
      <c r="D886" s="301"/>
      <c r="E886" s="301"/>
      <c r="F886" s="301"/>
      <c r="G886" s="301"/>
      <c r="H886" s="301"/>
      <c r="I886" s="301"/>
      <c r="J886" s="301"/>
      <c r="K886" s="301"/>
      <c r="L886" s="301"/>
    </row>
    <row r="887" spans="1:12" x14ac:dyDescent="0.2">
      <c r="A887" s="301"/>
      <c r="B887" s="301"/>
      <c r="C887" s="301"/>
      <c r="D887" s="301"/>
      <c r="E887" s="301"/>
      <c r="F887" s="301"/>
      <c r="G887" s="301"/>
      <c r="H887" s="301"/>
      <c r="I887" s="301"/>
      <c r="J887" s="301"/>
      <c r="K887" s="301"/>
      <c r="L887" s="301"/>
    </row>
    <row r="888" spans="1:12" x14ac:dyDescent="0.2">
      <c r="A888" s="301"/>
      <c r="B888" s="301"/>
      <c r="C888" s="301"/>
      <c r="D888" s="301"/>
      <c r="E888" s="301"/>
      <c r="F888" s="301"/>
      <c r="G888" s="301"/>
      <c r="H888" s="301"/>
      <c r="I888" s="301"/>
      <c r="J888" s="301"/>
      <c r="K888" s="301"/>
      <c r="L888" s="301"/>
    </row>
    <row r="889" spans="1:12" x14ac:dyDescent="0.2">
      <c r="A889" s="301"/>
      <c r="B889" s="301"/>
      <c r="C889" s="301"/>
      <c r="D889" s="301"/>
      <c r="E889" s="301"/>
      <c r="F889" s="301"/>
      <c r="G889" s="301"/>
      <c r="H889" s="301"/>
      <c r="I889" s="301"/>
      <c r="J889" s="301"/>
      <c r="K889" s="301"/>
      <c r="L889" s="301"/>
    </row>
    <row r="890" spans="1:12" x14ac:dyDescent="0.2">
      <c r="A890" s="301"/>
      <c r="B890" s="301"/>
      <c r="C890" s="301"/>
      <c r="D890" s="301"/>
      <c r="E890" s="301"/>
      <c r="F890" s="301"/>
      <c r="G890" s="301"/>
      <c r="H890" s="301"/>
      <c r="I890" s="301"/>
      <c r="J890" s="301"/>
      <c r="K890" s="301"/>
      <c r="L890" s="301"/>
    </row>
    <row r="891" spans="1:12" x14ac:dyDescent="0.2">
      <c r="A891" s="301"/>
      <c r="B891" s="301"/>
      <c r="C891" s="301"/>
      <c r="D891" s="301"/>
      <c r="E891" s="301"/>
      <c r="F891" s="301"/>
      <c r="G891" s="301"/>
      <c r="H891" s="301"/>
      <c r="I891" s="301"/>
      <c r="J891" s="301"/>
      <c r="K891" s="301"/>
      <c r="L891" s="301"/>
    </row>
    <row r="892" spans="1:12" x14ac:dyDescent="0.2">
      <c r="A892" s="301"/>
      <c r="B892" s="301"/>
      <c r="C892" s="301"/>
      <c r="D892" s="301"/>
      <c r="E892" s="301"/>
      <c r="F892" s="301"/>
      <c r="G892" s="301"/>
      <c r="H892" s="301"/>
      <c r="I892" s="301"/>
      <c r="J892" s="301"/>
      <c r="K892" s="301"/>
      <c r="L892" s="301"/>
    </row>
    <row r="893" spans="1:12" x14ac:dyDescent="0.2">
      <c r="A893" s="301"/>
      <c r="B893" s="301"/>
      <c r="C893" s="301"/>
      <c r="D893" s="301"/>
      <c r="E893" s="301"/>
      <c r="F893" s="301"/>
      <c r="G893" s="301"/>
      <c r="H893" s="301"/>
      <c r="I893" s="301"/>
      <c r="J893" s="301"/>
      <c r="K893" s="301"/>
      <c r="L893" s="301"/>
    </row>
    <row r="894" spans="1:12" x14ac:dyDescent="0.2">
      <c r="A894" s="301"/>
      <c r="B894" s="301"/>
      <c r="C894" s="301"/>
      <c r="D894" s="301"/>
      <c r="E894" s="301"/>
      <c r="F894" s="301"/>
      <c r="G894" s="301"/>
      <c r="H894" s="301"/>
      <c r="I894" s="301"/>
      <c r="J894" s="301"/>
      <c r="K894" s="301"/>
      <c r="L894" s="301"/>
    </row>
    <row r="895" spans="1:12" x14ac:dyDescent="0.2">
      <c r="A895" s="301"/>
      <c r="B895" s="301"/>
      <c r="C895" s="301"/>
      <c r="D895" s="301"/>
      <c r="E895" s="301"/>
      <c r="F895" s="301"/>
      <c r="G895" s="301"/>
      <c r="H895" s="301"/>
      <c r="I895" s="301"/>
      <c r="J895" s="301"/>
      <c r="K895" s="301"/>
      <c r="L895" s="301"/>
    </row>
    <row r="896" spans="1:12" x14ac:dyDescent="0.2">
      <c r="A896" s="301"/>
      <c r="B896" s="301"/>
      <c r="C896" s="301"/>
      <c r="D896" s="301"/>
      <c r="E896" s="301"/>
      <c r="F896" s="301"/>
      <c r="G896" s="301"/>
      <c r="H896" s="301"/>
      <c r="I896" s="301"/>
      <c r="J896" s="301"/>
      <c r="K896" s="301"/>
      <c r="L896" s="301"/>
    </row>
    <row r="897" spans="1:12" x14ac:dyDescent="0.2">
      <c r="A897" s="301"/>
      <c r="B897" s="301"/>
      <c r="C897" s="301"/>
      <c r="D897" s="301"/>
      <c r="E897" s="301"/>
      <c r="F897" s="301"/>
      <c r="G897" s="301"/>
      <c r="H897" s="301"/>
      <c r="I897" s="301"/>
      <c r="J897" s="301"/>
      <c r="K897" s="301"/>
      <c r="L897" s="301"/>
    </row>
    <row r="898" spans="1:12" x14ac:dyDescent="0.2">
      <c r="A898" s="301"/>
      <c r="B898" s="301"/>
      <c r="C898" s="301"/>
      <c r="D898" s="301"/>
      <c r="E898" s="301"/>
      <c r="F898" s="301"/>
      <c r="G898" s="301"/>
      <c r="H898" s="301"/>
      <c r="I898" s="301"/>
      <c r="J898" s="301"/>
      <c r="K898" s="301"/>
      <c r="L898" s="301"/>
    </row>
    <row r="899" spans="1:12" x14ac:dyDescent="0.2">
      <c r="A899" s="301"/>
      <c r="B899" s="301"/>
      <c r="C899" s="301"/>
      <c r="D899" s="301"/>
      <c r="E899" s="301"/>
      <c r="F899" s="301"/>
      <c r="G899" s="301"/>
      <c r="H899" s="301"/>
      <c r="I899" s="301"/>
      <c r="J899" s="301"/>
      <c r="K899" s="301"/>
      <c r="L899" s="301"/>
    </row>
    <row r="900" spans="1:12" x14ac:dyDescent="0.2">
      <c r="A900" s="301"/>
      <c r="B900" s="301"/>
      <c r="C900" s="301"/>
      <c r="D900" s="301"/>
      <c r="E900" s="301"/>
      <c r="F900" s="301"/>
      <c r="G900" s="301"/>
      <c r="H900" s="301"/>
      <c r="I900" s="301"/>
      <c r="J900" s="301"/>
      <c r="K900" s="301"/>
      <c r="L900" s="301"/>
    </row>
    <row r="901" spans="1:12" x14ac:dyDescent="0.2">
      <c r="A901" s="301"/>
      <c r="B901" s="301"/>
      <c r="C901" s="301"/>
      <c r="D901" s="301"/>
      <c r="E901" s="301"/>
      <c r="F901" s="301"/>
      <c r="G901" s="301"/>
      <c r="H901" s="301"/>
      <c r="I901" s="301"/>
      <c r="J901" s="301"/>
      <c r="K901" s="301"/>
      <c r="L901" s="301"/>
    </row>
    <row r="902" spans="1:12" x14ac:dyDescent="0.2">
      <c r="A902" s="301"/>
      <c r="B902" s="301"/>
      <c r="C902" s="301"/>
      <c r="D902" s="301"/>
      <c r="E902" s="301"/>
      <c r="F902" s="301"/>
      <c r="G902" s="301"/>
      <c r="H902" s="301"/>
      <c r="I902" s="301"/>
      <c r="J902" s="301"/>
      <c r="K902" s="301"/>
      <c r="L902" s="301"/>
    </row>
    <row r="903" spans="1:12" x14ac:dyDescent="0.2">
      <c r="A903" s="301"/>
      <c r="B903" s="301"/>
      <c r="C903" s="301"/>
      <c r="D903" s="301"/>
      <c r="E903" s="301"/>
      <c r="F903" s="301"/>
      <c r="G903" s="301"/>
      <c r="H903" s="301"/>
      <c r="I903" s="301"/>
      <c r="J903" s="301"/>
      <c r="K903" s="301"/>
      <c r="L903" s="301"/>
    </row>
    <row r="904" spans="1:12" x14ac:dyDescent="0.2">
      <c r="A904" s="301"/>
      <c r="B904" s="301"/>
      <c r="C904" s="301"/>
      <c r="D904" s="301"/>
      <c r="E904" s="301"/>
      <c r="F904" s="301"/>
      <c r="G904" s="301"/>
      <c r="H904" s="301"/>
      <c r="I904" s="301"/>
      <c r="J904" s="301"/>
      <c r="K904" s="301"/>
      <c r="L904" s="301"/>
    </row>
    <row r="905" spans="1:12" x14ac:dyDescent="0.2">
      <c r="A905" s="301"/>
      <c r="B905" s="301"/>
      <c r="C905" s="301"/>
      <c r="D905" s="301"/>
      <c r="E905" s="301"/>
      <c r="F905" s="301"/>
      <c r="G905" s="301"/>
      <c r="H905" s="301"/>
      <c r="I905" s="301"/>
      <c r="J905" s="301"/>
      <c r="K905" s="301"/>
      <c r="L905" s="301"/>
    </row>
    <row r="906" spans="1:12" x14ac:dyDescent="0.2">
      <c r="A906" s="301"/>
      <c r="B906" s="301"/>
      <c r="C906" s="301"/>
      <c r="D906" s="301"/>
      <c r="E906" s="301"/>
      <c r="F906" s="301"/>
      <c r="G906" s="301"/>
      <c r="H906" s="301"/>
      <c r="I906" s="301"/>
      <c r="J906" s="301"/>
      <c r="K906" s="301"/>
      <c r="L906" s="301"/>
    </row>
    <row r="907" spans="1:12" x14ac:dyDescent="0.2">
      <c r="A907" s="301"/>
      <c r="B907" s="301"/>
      <c r="C907" s="301"/>
      <c r="D907" s="301"/>
      <c r="E907" s="301"/>
      <c r="F907" s="301"/>
      <c r="G907" s="301"/>
      <c r="H907" s="301"/>
      <c r="I907" s="301"/>
      <c r="J907" s="301"/>
      <c r="K907" s="301"/>
      <c r="L907" s="301"/>
    </row>
    <row r="908" spans="1:12" x14ac:dyDescent="0.2">
      <c r="A908" s="301"/>
      <c r="B908" s="301"/>
      <c r="C908" s="301"/>
      <c r="D908" s="301"/>
      <c r="E908" s="301"/>
      <c r="F908" s="301"/>
      <c r="G908" s="301"/>
      <c r="H908" s="301"/>
      <c r="I908" s="301"/>
      <c r="J908" s="301"/>
      <c r="K908" s="301"/>
      <c r="L908" s="301"/>
    </row>
    <row r="909" spans="1:12" x14ac:dyDescent="0.2">
      <c r="A909" s="301"/>
      <c r="B909" s="301"/>
      <c r="C909" s="301"/>
      <c r="D909" s="301"/>
      <c r="E909" s="301"/>
      <c r="F909" s="301"/>
      <c r="G909" s="301"/>
      <c r="H909" s="301"/>
      <c r="I909" s="301"/>
      <c r="J909" s="301"/>
      <c r="K909" s="301"/>
      <c r="L909" s="301"/>
    </row>
    <row r="910" spans="1:12" x14ac:dyDescent="0.2">
      <c r="A910" s="301"/>
      <c r="B910" s="301"/>
      <c r="C910" s="301"/>
      <c r="D910" s="301"/>
      <c r="E910" s="301"/>
      <c r="F910" s="301"/>
      <c r="G910" s="301"/>
      <c r="H910" s="301"/>
      <c r="I910" s="301"/>
      <c r="J910" s="301"/>
      <c r="K910" s="301"/>
      <c r="L910" s="301"/>
    </row>
    <row r="911" spans="1:12" x14ac:dyDescent="0.2">
      <c r="A911" s="301"/>
      <c r="B911" s="301"/>
      <c r="C911" s="301"/>
      <c r="D911" s="301"/>
      <c r="E911" s="301"/>
      <c r="F911" s="301"/>
      <c r="G911" s="301"/>
      <c r="H911" s="301"/>
      <c r="I911" s="301"/>
      <c r="J911" s="301"/>
      <c r="K911" s="301"/>
      <c r="L911" s="301"/>
    </row>
    <row r="912" spans="1:12" x14ac:dyDescent="0.2">
      <c r="A912" s="301"/>
      <c r="B912" s="301"/>
      <c r="C912" s="301"/>
      <c r="D912" s="301"/>
      <c r="E912" s="301"/>
      <c r="F912" s="301"/>
      <c r="G912" s="301"/>
      <c r="H912" s="301"/>
      <c r="I912" s="301"/>
      <c r="J912" s="301"/>
      <c r="K912" s="301"/>
      <c r="L912" s="301"/>
    </row>
    <row r="913" spans="1:12" x14ac:dyDescent="0.2">
      <c r="A913" s="301"/>
      <c r="B913" s="301"/>
      <c r="C913" s="301"/>
      <c r="D913" s="301"/>
      <c r="E913" s="301"/>
      <c r="F913" s="301"/>
      <c r="G913" s="301"/>
      <c r="H913" s="301"/>
      <c r="I913" s="301"/>
      <c r="J913" s="301"/>
      <c r="K913" s="301"/>
      <c r="L913" s="301"/>
    </row>
    <row r="914" spans="1:12" x14ac:dyDescent="0.2">
      <c r="A914" s="301"/>
      <c r="B914" s="301"/>
      <c r="C914" s="301"/>
      <c r="D914" s="301"/>
      <c r="E914" s="301"/>
      <c r="F914" s="301"/>
      <c r="G914" s="301"/>
      <c r="H914" s="301"/>
      <c r="I914" s="301"/>
      <c r="J914" s="301"/>
      <c r="K914" s="301"/>
      <c r="L914" s="301"/>
    </row>
    <row r="915" spans="1:12" x14ac:dyDescent="0.2">
      <c r="A915" s="301"/>
      <c r="B915" s="301"/>
      <c r="C915" s="301"/>
      <c r="D915" s="301"/>
      <c r="E915" s="301"/>
      <c r="F915" s="301"/>
      <c r="G915" s="301"/>
      <c r="H915" s="301"/>
      <c r="I915" s="301"/>
      <c r="J915" s="301"/>
      <c r="K915" s="301"/>
      <c r="L915" s="301"/>
    </row>
    <row r="916" spans="1:12" x14ac:dyDescent="0.2">
      <c r="A916" s="301"/>
      <c r="B916" s="301"/>
      <c r="C916" s="301"/>
      <c r="D916" s="301"/>
      <c r="E916" s="301"/>
      <c r="F916" s="301"/>
      <c r="G916" s="301"/>
      <c r="H916" s="301"/>
      <c r="I916" s="301"/>
      <c r="J916" s="301"/>
      <c r="K916" s="301"/>
      <c r="L916" s="301"/>
    </row>
    <row r="917" spans="1:12" x14ac:dyDescent="0.2">
      <c r="A917" s="301"/>
      <c r="B917" s="301"/>
      <c r="C917" s="301"/>
      <c r="D917" s="301"/>
      <c r="E917" s="301"/>
      <c r="F917" s="301"/>
      <c r="G917" s="301"/>
      <c r="H917" s="301"/>
      <c r="I917" s="301"/>
      <c r="J917" s="301"/>
      <c r="K917" s="301"/>
      <c r="L917" s="301"/>
    </row>
    <row r="918" spans="1:12" x14ac:dyDescent="0.2">
      <c r="A918" s="301"/>
      <c r="B918" s="301"/>
      <c r="C918" s="301"/>
      <c r="D918" s="301"/>
      <c r="E918" s="301"/>
      <c r="F918" s="301"/>
      <c r="G918" s="301"/>
      <c r="H918" s="301"/>
      <c r="I918" s="301"/>
      <c r="J918" s="301"/>
      <c r="K918" s="301"/>
      <c r="L918" s="301"/>
    </row>
    <row r="919" spans="1:12" x14ac:dyDescent="0.2">
      <c r="A919" s="301"/>
      <c r="B919" s="301"/>
      <c r="C919" s="301"/>
      <c r="D919" s="301"/>
      <c r="E919" s="301"/>
      <c r="F919" s="301"/>
      <c r="G919" s="301"/>
      <c r="H919" s="301"/>
      <c r="I919" s="301"/>
      <c r="J919" s="301"/>
      <c r="K919" s="301"/>
      <c r="L919" s="301"/>
    </row>
    <row r="920" spans="1:12" x14ac:dyDescent="0.2">
      <c r="A920" s="301"/>
      <c r="B920" s="301"/>
      <c r="C920" s="301"/>
      <c r="D920" s="301"/>
      <c r="E920" s="301"/>
      <c r="F920" s="301"/>
      <c r="G920" s="301"/>
      <c r="H920" s="301"/>
      <c r="I920" s="301"/>
      <c r="J920" s="301"/>
      <c r="K920" s="301"/>
      <c r="L920" s="301"/>
    </row>
    <row r="921" spans="1:12" x14ac:dyDescent="0.2">
      <c r="A921" s="301"/>
      <c r="B921" s="301"/>
      <c r="C921" s="301"/>
      <c r="D921" s="301"/>
      <c r="E921" s="301"/>
      <c r="F921" s="301"/>
      <c r="G921" s="301"/>
      <c r="H921" s="301"/>
      <c r="I921" s="301"/>
      <c r="J921" s="301"/>
      <c r="K921" s="301"/>
      <c r="L921" s="301"/>
    </row>
    <row r="922" spans="1:12" x14ac:dyDescent="0.2">
      <c r="A922" s="301"/>
      <c r="B922" s="301"/>
      <c r="C922" s="301"/>
      <c r="D922" s="301"/>
      <c r="E922" s="301"/>
      <c r="F922" s="301"/>
      <c r="G922" s="301"/>
      <c r="H922" s="301"/>
      <c r="I922" s="301"/>
      <c r="J922" s="301"/>
      <c r="K922" s="301"/>
      <c r="L922" s="301"/>
    </row>
    <row r="923" spans="1:12" x14ac:dyDescent="0.2">
      <c r="A923" s="301"/>
      <c r="B923" s="301"/>
      <c r="C923" s="301"/>
      <c r="D923" s="301"/>
      <c r="E923" s="301"/>
      <c r="F923" s="301"/>
      <c r="G923" s="301"/>
      <c r="H923" s="301"/>
      <c r="I923" s="301"/>
      <c r="J923" s="301"/>
      <c r="K923" s="301"/>
      <c r="L923" s="301"/>
    </row>
    <row r="924" spans="1:12" x14ac:dyDescent="0.2">
      <c r="A924" s="301"/>
      <c r="B924" s="301"/>
      <c r="C924" s="301"/>
      <c r="D924" s="301"/>
      <c r="E924" s="301"/>
      <c r="F924" s="301"/>
      <c r="G924" s="301"/>
      <c r="H924" s="301"/>
      <c r="I924" s="301"/>
      <c r="J924" s="301"/>
      <c r="K924" s="301"/>
      <c r="L924" s="301"/>
    </row>
    <row r="925" spans="1:12" x14ac:dyDescent="0.2">
      <c r="A925" s="301"/>
      <c r="B925" s="301"/>
      <c r="C925" s="301"/>
      <c r="D925" s="301"/>
      <c r="E925" s="301"/>
      <c r="F925" s="301"/>
      <c r="G925" s="301"/>
      <c r="H925" s="301"/>
      <c r="I925" s="301"/>
      <c r="J925" s="301"/>
      <c r="K925" s="301"/>
      <c r="L925" s="301"/>
    </row>
    <row r="926" spans="1:12" x14ac:dyDescent="0.2">
      <c r="A926" s="301"/>
      <c r="B926" s="301"/>
      <c r="C926" s="301"/>
      <c r="D926" s="301"/>
      <c r="E926" s="301"/>
      <c r="F926" s="301"/>
      <c r="G926" s="301"/>
      <c r="H926" s="301"/>
      <c r="I926" s="301"/>
      <c r="J926" s="301"/>
      <c r="K926" s="301"/>
      <c r="L926" s="301"/>
    </row>
    <row r="927" spans="1:12" x14ac:dyDescent="0.2">
      <c r="A927" s="301"/>
      <c r="B927" s="301"/>
      <c r="C927" s="301"/>
      <c r="D927" s="301"/>
      <c r="E927" s="301"/>
      <c r="F927" s="301"/>
      <c r="G927" s="301"/>
      <c r="H927" s="301"/>
      <c r="I927" s="301"/>
      <c r="J927" s="301"/>
      <c r="K927" s="301"/>
      <c r="L927" s="301"/>
    </row>
    <row r="928" spans="1:12" x14ac:dyDescent="0.2">
      <c r="A928" s="301"/>
      <c r="B928" s="301"/>
      <c r="C928" s="301"/>
      <c r="D928" s="301"/>
      <c r="E928" s="301"/>
      <c r="F928" s="301"/>
      <c r="G928" s="301"/>
      <c r="H928" s="301"/>
      <c r="I928" s="301"/>
      <c r="J928" s="301"/>
      <c r="K928" s="301"/>
      <c r="L928" s="301"/>
    </row>
    <row r="929" spans="1:12" x14ac:dyDescent="0.2">
      <c r="A929" s="301"/>
      <c r="B929" s="301"/>
      <c r="C929" s="301"/>
      <c r="D929" s="301"/>
      <c r="E929" s="301"/>
      <c r="F929" s="301"/>
      <c r="G929" s="301"/>
      <c r="H929" s="301"/>
      <c r="I929" s="301"/>
      <c r="J929" s="301"/>
      <c r="K929" s="301"/>
      <c r="L929" s="301"/>
    </row>
    <row r="930" spans="1:12" x14ac:dyDescent="0.2">
      <c r="A930" s="301"/>
      <c r="B930" s="301"/>
      <c r="C930" s="301"/>
      <c r="D930" s="301"/>
      <c r="E930" s="301"/>
      <c r="F930" s="301"/>
      <c r="G930" s="301"/>
      <c r="H930" s="301"/>
      <c r="I930" s="301"/>
      <c r="J930" s="301"/>
      <c r="K930" s="301"/>
      <c r="L930" s="301"/>
    </row>
    <row r="931" spans="1:12" x14ac:dyDescent="0.2">
      <c r="A931" s="301"/>
      <c r="B931" s="301"/>
      <c r="C931" s="301"/>
      <c r="D931" s="301"/>
      <c r="E931" s="301"/>
      <c r="F931" s="301"/>
      <c r="G931" s="301"/>
      <c r="H931" s="301"/>
      <c r="I931" s="301"/>
      <c r="J931" s="301"/>
      <c r="K931" s="301"/>
      <c r="L931" s="301"/>
    </row>
    <row r="932" spans="1:12" x14ac:dyDescent="0.2">
      <c r="A932" s="301"/>
      <c r="B932" s="301"/>
      <c r="C932" s="301"/>
      <c r="D932" s="301"/>
      <c r="E932" s="301"/>
      <c r="F932" s="301"/>
      <c r="G932" s="301"/>
      <c r="H932" s="301"/>
      <c r="I932" s="301"/>
      <c r="J932" s="301"/>
      <c r="K932" s="301"/>
      <c r="L932" s="301"/>
    </row>
    <row r="933" spans="1:12" x14ac:dyDescent="0.2">
      <c r="A933" s="301"/>
      <c r="B933" s="301"/>
      <c r="C933" s="301"/>
      <c r="D933" s="301"/>
      <c r="E933" s="301"/>
      <c r="F933" s="301"/>
      <c r="G933" s="301"/>
      <c r="H933" s="301"/>
      <c r="I933" s="301"/>
      <c r="J933" s="301"/>
      <c r="K933" s="301"/>
      <c r="L933" s="301"/>
    </row>
    <row r="934" spans="1:12" x14ac:dyDescent="0.2">
      <c r="A934" s="301"/>
      <c r="B934" s="301"/>
      <c r="C934" s="301"/>
      <c r="D934" s="301"/>
      <c r="E934" s="301"/>
      <c r="F934" s="301"/>
      <c r="G934" s="301"/>
      <c r="H934" s="301"/>
      <c r="I934" s="301"/>
      <c r="J934" s="301"/>
      <c r="K934" s="301"/>
      <c r="L934" s="301"/>
    </row>
    <row r="935" spans="1:12" x14ac:dyDescent="0.2">
      <c r="A935" s="301"/>
      <c r="B935" s="301"/>
      <c r="C935" s="301"/>
      <c r="D935" s="301"/>
      <c r="E935" s="301"/>
      <c r="F935" s="301"/>
      <c r="G935" s="301"/>
      <c r="H935" s="301"/>
      <c r="I935" s="301"/>
      <c r="J935" s="301"/>
      <c r="K935" s="301"/>
      <c r="L935" s="301"/>
    </row>
    <row r="936" spans="1:12" x14ac:dyDescent="0.2">
      <c r="A936" s="301"/>
      <c r="B936" s="301"/>
      <c r="C936" s="301"/>
      <c r="D936" s="301"/>
      <c r="E936" s="301"/>
      <c r="F936" s="301"/>
      <c r="G936" s="301"/>
      <c r="H936" s="301"/>
      <c r="I936" s="301"/>
      <c r="J936" s="301"/>
      <c r="K936" s="301"/>
      <c r="L936" s="301"/>
    </row>
    <row r="937" spans="1:12" x14ac:dyDescent="0.2">
      <c r="A937" s="301"/>
      <c r="B937" s="301"/>
      <c r="C937" s="301"/>
      <c r="D937" s="301"/>
      <c r="E937" s="301"/>
      <c r="F937" s="301"/>
      <c r="G937" s="301"/>
      <c r="H937" s="301"/>
      <c r="I937" s="301"/>
      <c r="J937" s="301"/>
      <c r="K937" s="301"/>
      <c r="L937" s="301"/>
    </row>
    <row r="938" spans="1:12" x14ac:dyDescent="0.2">
      <c r="A938" s="301"/>
      <c r="B938" s="301"/>
      <c r="C938" s="301"/>
      <c r="D938" s="301"/>
      <c r="E938" s="301"/>
      <c r="F938" s="301"/>
      <c r="G938" s="301"/>
      <c r="H938" s="301"/>
      <c r="I938" s="301"/>
      <c r="J938" s="301"/>
      <c r="K938" s="301"/>
      <c r="L938" s="301"/>
    </row>
    <row r="939" spans="1:12" x14ac:dyDescent="0.2">
      <c r="A939" s="301"/>
      <c r="B939" s="301"/>
      <c r="C939" s="301"/>
      <c r="D939" s="301"/>
      <c r="E939" s="301"/>
      <c r="F939" s="301"/>
      <c r="G939" s="301"/>
      <c r="H939" s="301"/>
      <c r="I939" s="301"/>
      <c r="J939" s="301"/>
      <c r="K939" s="301"/>
      <c r="L939" s="301"/>
    </row>
    <row r="940" spans="1:12" x14ac:dyDescent="0.2">
      <c r="A940" s="301"/>
      <c r="B940" s="301"/>
      <c r="C940" s="301"/>
      <c r="D940" s="301"/>
      <c r="E940" s="301"/>
      <c r="F940" s="301"/>
      <c r="G940" s="301"/>
      <c r="H940" s="301"/>
      <c r="I940" s="301"/>
      <c r="J940" s="301"/>
      <c r="K940" s="301"/>
      <c r="L940" s="301"/>
    </row>
    <row r="941" spans="1:12" x14ac:dyDescent="0.2">
      <c r="A941" s="301"/>
      <c r="B941" s="301"/>
      <c r="C941" s="301"/>
      <c r="D941" s="301"/>
      <c r="E941" s="301"/>
      <c r="F941" s="301"/>
      <c r="G941" s="301"/>
      <c r="H941" s="301"/>
      <c r="I941" s="301"/>
      <c r="J941" s="301"/>
      <c r="K941" s="301"/>
      <c r="L941" s="301"/>
    </row>
    <row r="942" spans="1:12" x14ac:dyDescent="0.2">
      <c r="A942" s="301"/>
      <c r="B942" s="301"/>
      <c r="C942" s="301"/>
      <c r="D942" s="301"/>
      <c r="E942" s="301"/>
      <c r="F942" s="301"/>
      <c r="G942" s="301"/>
      <c r="H942" s="301"/>
      <c r="I942" s="301"/>
      <c r="J942" s="301"/>
      <c r="K942" s="301"/>
      <c r="L942" s="301"/>
    </row>
    <row r="943" spans="1:12" x14ac:dyDescent="0.2">
      <c r="A943" s="301"/>
      <c r="B943" s="301"/>
      <c r="C943" s="301"/>
      <c r="D943" s="301"/>
      <c r="E943" s="301"/>
      <c r="F943" s="301"/>
      <c r="G943" s="301"/>
      <c r="H943" s="301"/>
      <c r="I943" s="301"/>
      <c r="J943" s="301"/>
      <c r="K943" s="301"/>
      <c r="L943" s="301"/>
    </row>
    <row r="944" spans="1:12" x14ac:dyDescent="0.2">
      <c r="A944" s="301"/>
      <c r="B944" s="301"/>
      <c r="C944" s="301"/>
      <c r="D944" s="301"/>
      <c r="E944" s="301"/>
      <c r="F944" s="301"/>
      <c r="G944" s="301"/>
      <c r="H944" s="301"/>
      <c r="I944" s="301"/>
      <c r="J944" s="301"/>
      <c r="K944" s="301"/>
      <c r="L944" s="301"/>
    </row>
    <row r="945" spans="1:12" x14ac:dyDescent="0.2">
      <c r="A945" s="301"/>
      <c r="B945" s="301"/>
      <c r="C945" s="301"/>
      <c r="D945" s="301"/>
      <c r="E945" s="301"/>
      <c r="F945" s="301"/>
      <c r="G945" s="301"/>
      <c r="H945" s="301"/>
      <c r="I945" s="301"/>
      <c r="J945" s="301"/>
      <c r="K945" s="301"/>
      <c r="L945" s="301"/>
    </row>
    <row r="946" spans="1:12" x14ac:dyDescent="0.2">
      <c r="A946" s="301"/>
      <c r="B946" s="301"/>
      <c r="C946" s="301"/>
      <c r="D946" s="301"/>
      <c r="E946" s="301"/>
      <c r="F946" s="301"/>
      <c r="G946" s="301"/>
      <c r="H946" s="301"/>
      <c r="I946" s="301"/>
      <c r="J946" s="301"/>
      <c r="K946" s="301"/>
      <c r="L946" s="301"/>
    </row>
    <row r="947" spans="1:12" x14ac:dyDescent="0.2">
      <c r="A947" s="301"/>
      <c r="B947" s="301"/>
      <c r="C947" s="301"/>
      <c r="D947" s="301"/>
      <c r="E947" s="301"/>
      <c r="F947" s="301"/>
      <c r="G947" s="301"/>
      <c r="H947" s="301"/>
      <c r="I947" s="301"/>
      <c r="J947" s="301"/>
      <c r="K947" s="301"/>
      <c r="L947" s="301"/>
    </row>
    <row r="948" spans="1:12" x14ac:dyDescent="0.2">
      <c r="A948" s="301"/>
      <c r="B948" s="301"/>
      <c r="C948" s="301"/>
      <c r="D948" s="301"/>
      <c r="E948" s="301"/>
      <c r="F948" s="301"/>
      <c r="G948" s="301"/>
      <c r="H948" s="301"/>
      <c r="I948" s="301"/>
      <c r="J948" s="301"/>
      <c r="K948" s="301"/>
      <c r="L948" s="301"/>
    </row>
    <row r="949" spans="1:12" x14ac:dyDescent="0.2">
      <c r="A949" s="301"/>
      <c r="B949" s="301"/>
      <c r="C949" s="301"/>
      <c r="D949" s="301"/>
      <c r="E949" s="301"/>
      <c r="F949" s="301"/>
      <c r="G949" s="301"/>
      <c r="H949" s="301"/>
      <c r="I949" s="301"/>
      <c r="J949" s="301"/>
      <c r="K949" s="301"/>
      <c r="L949" s="301"/>
    </row>
    <row r="950" spans="1:12" x14ac:dyDescent="0.2">
      <c r="A950" s="301"/>
      <c r="B950" s="301"/>
      <c r="C950" s="301"/>
      <c r="D950" s="301"/>
      <c r="E950" s="301"/>
      <c r="F950" s="301"/>
      <c r="G950" s="301"/>
      <c r="H950" s="301"/>
      <c r="I950" s="301"/>
      <c r="J950" s="301"/>
      <c r="K950" s="301"/>
      <c r="L950" s="301"/>
    </row>
    <row r="951" spans="1:12" x14ac:dyDescent="0.2">
      <c r="A951" s="301"/>
      <c r="B951" s="301"/>
      <c r="C951" s="301"/>
      <c r="D951" s="301"/>
      <c r="E951" s="301"/>
      <c r="F951" s="301"/>
      <c r="G951" s="301"/>
      <c r="H951" s="301"/>
      <c r="I951" s="301"/>
      <c r="J951" s="301"/>
      <c r="K951" s="301"/>
      <c r="L951" s="301"/>
    </row>
    <row r="952" spans="1:12" x14ac:dyDescent="0.2">
      <c r="A952" s="301"/>
      <c r="B952" s="301"/>
      <c r="C952" s="301"/>
      <c r="D952" s="301"/>
      <c r="E952" s="301"/>
      <c r="F952" s="301"/>
      <c r="G952" s="301"/>
      <c r="H952" s="301"/>
      <c r="I952" s="301"/>
      <c r="J952" s="301"/>
      <c r="K952" s="301"/>
      <c r="L952" s="301"/>
    </row>
    <row r="953" spans="1:12" x14ac:dyDescent="0.2">
      <c r="A953" s="301"/>
      <c r="B953" s="301"/>
      <c r="C953" s="301"/>
      <c r="D953" s="301"/>
      <c r="E953" s="301"/>
      <c r="F953" s="301"/>
      <c r="G953" s="301"/>
      <c r="H953" s="301"/>
      <c r="I953" s="301"/>
      <c r="J953" s="301"/>
      <c r="K953" s="301"/>
      <c r="L953" s="301"/>
    </row>
    <row r="954" spans="1:12" x14ac:dyDescent="0.2">
      <c r="A954" s="301"/>
      <c r="B954" s="301"/>
      <c r="C954" s="301"/>
      <c r="D954" s="301"/>
      <c r="E954" s="301"/>
      <c r="F954" s="301"/>
      <c r="G954" s="301"/>
      <c r="H954" s="301"/>
      <c r="I954" s="301"/>
      <c r="J954" s="301"/>
      <c r="K954" s="301"/>
      <c r="L954" s="301"/>
    </row>
    <row r="955" spans="1:12" x14ac:dyDescent="0.2">
      <c r="A955" s="301"/>
      <c r="B955" s="301"/>
      <c r="C955" s="301"/>
      <c r="D955" s="301"/>
      <c r="E955" s="301"/>
      <c r="F955" s="301"/>
      <c r="G955" s="301"/>
      <c r="H955" s="301"/>
      <c r="I955" s="301"/>
      <c r="J955" s="301"/>
      <c r="K955" s="301"/>
      <c r="L955" s="301"/>
    </row>
    <row r="956" spans="1:12" x14ac:dyDescent="0.2">
      <c r="A956" s="301"/>
      <c r="B956" s="301"/>
      <c r="C956" s="301"/>
      <c r="D956" s="301"/>
      <c r="E956" s="301"/>
      <c r="F956" s="301"/>
      <c r="G956" s="301"/>
      <c r="H956" s="301"/>
      <c r="I956" s="301"/>
      <c r="J956" s="301"/>
      <c r="K956" s="301"/>
      <c r="L956" s="301"/>
    </row>
    <row r="957" spans="1:12" x14ac:dyDescent="0.2">
      <c r="A957" s="301"/>
      <c r="B957" s="301"/>
      <c r="C957" s="301"/>
      <c r="D957" s="301"/>
      <c r="E957" s="301"/>
      <c r="F957" s="301"/>
      <c r="G957" s="301"/>
      <c r="H957" s="301"/>
      <c r="I957" s="301"/>
      <c r="J957" s="301"/>
      <c r="K957" s="301"/>
      <c r="L957" s="301"/>
    </row>
    <row r="958" spans="1:12" x14ac:dyDescent="0.2">
      <c r="A958" s="301"/>
      <c r="B958" s="301"/>
      <c r="C958" s="301"/>
      <c r="D958" s="301"/>
      <c r="E958" s="301"/>
      <c r="F958" s="301"/>
      <c r="G958" s="301"/>
      <c r="H958" s="301"/>
      <c r="I958" s="301"/>
      <c r="J958" s="301"/>
      <c r="K958" s="301"/>
      <c r="L958" s="301"/>
    </row>
    <row r="959" spans="1:12" x14ac:dyDescent="0.2">
      <c r="A959" s="301"/>
      <c r="B959" s="301"/>
      <c r="C959" s="301"/>
      <c r="D959" s="301"/>
      <c r="E959" s="301"/>
      <c r="F959" s="301"/>
      <c r="G959" s="301"/>
      <c r="H959" s="301"/>
      <c r="I959" s="301"/>
      <c r="J959" s="301"/>
      <c r="K959" s="301"/>
      <c r="L959" s="301"/>
    </row>
    <row r="960" spans="1:12" x14ac:dyDescent="0.2">
      <c r="A960" s="301"/>
      <c r="B960" s="301"/>
      <c r="C960" s="301"/>
      <c r="D960" s="301"/>
      <c r="E960" s="301"/>
      <c r="F960" s="301"/>
      <c r="G960" s="301"/>
      <c r="H960" s="301"/>
      <c r="I960" s="301"/>
      <c r="J960" s="301"/>
      <c r="K960" s="301"/>
      <c r="L960" s="301"/>
    </row>
    <row r="961" spans="1:12" x14ac:dyDescent="0.2">
      <c r="A961" s="301"/>
      <c r="B961" s="301"/>
      <c r="C961" s="301"/>
      <c r="D961" s="301"/>
      <c r="E961" s="301"/>
      <c r="F961" s="301"/>
      <c r="G961" s="301"/>
      <c r="H961" s="301"/>
      <c r="I961" s="301"/>
      <c r="J961" s="301"/>
      <c r="K961" s="301"/>
      <c r="L961" s="301"/>
    </row>
    <row r="962" spans="1:12" x14ac:dyDescent="0.2">
      <c r="A962" s="301"/>
      <c r="B962" s="301"/>
      <c r="C962" s="301"/>
      <c r="D962" s="301"/>
      <c r="E962" s="301"/>
      <c r="F962" s="301"/>
      <c r="G962" s="301"/>
      <c r="H962" s="301"/>
      <c r="I962" s="301"/>
      <c r="J962" s="301"/>
      <c r="K962" s="301"/>
      <c r="L962" s="301"/>
    </row>
    <row r="963" spans="1:12" x14ac:dyDescent="0.2">
      <c r="A963" s="301"/>
      <c r="B963" s="301"/>
      <c r="C963" s="301"/>
      <c r="D963" s="301"/>
      <c r="E963" s="301"/>
      <c r="F963" s="301"/>
      <c r="G963" s="301"/>
      <c r="H963" s="301"/>
      <c r="I963" s="301"/>
      <c r="J963" s="301"/>
      <c r="K963" s="301"/>
      <c r="L963" s="301"/>
    </row>
    <row r="964" spans="1:12" x14ac:dyDescent="0.2">
      <c r="A964" s="301"/>
      <c r="B964" s="301"/>
      <c r="C964" s="301"/>
      <c r="D964" s="301"/>
      <c r="E964" s="301"/>
      <c r="F964" s="301"/>
      <c r="G964" s="301"/>
      <c r="H964" s="301"/>
      <c r="I964" s="301"/>
      <c r="J964" s="301"/>
      <c r="K964" s="301"/>
      <c r="L964" s="301"/>
    </row>
    <row r="965" spans="1:12" x14ac:dyDescent="0.2">
      <c r="A965" s="301"/>
      <c r="B965" s="301"/>
      <c r="C965" s="301"/>
      <c r="D965" s="301"/>
      <c r="E965" s="301"/>
      <c r="F965" s="301"/>
      <c r="G965" s="301"/>
      <c r="H965" s="301"/>
      <c r="I965" s="301"/>
      <c r="J965" s="301"/>
      <c r="K965" s="301"/>
      <c r="L965" s="301"/>
    </row>
    <row r="966" spans="1:12" x14ac:dyDescent="0.2">
      <c r="A966" s="301"/>
      <c r="B966" s="301"/>
      <c r="C966" s="301"/>
      <c r="D966" s="301"/>
      <c r="E966" s="301"/>
      <c r="F966" s="301"/>
      <c r="G966" s="301"/>
      <c r="H966" s="301"/>
      <c r="I966" s="301"/>
      <c r="J966" s="301"/>
      <c r="K966" s="301"/>
      <c r="L966" s="301"/>
    </row>
    <row r="967" spans="1:12" x14ac:dyDescent="0.2">
      <c r="A967" s="301"/>
      <c r="B967" s="301"/>
      <c r="C967" s="301"/>
      <c r="D967" s="301"/>
      <c r="E967" s="301"/>
      <c r="F967" s="301"/>
      <c r="G967" s="301"/>
      <c r="H967" s="301"/>
      <c r="I967" s="301"/>
      <c r="J967" s="301"/>
      <c r="K967" s="301"/>
      <c r="L967" s="301"/>
    </row>
    <row r="968" spans="1:12" x14ac:dyDescent="0.2">
      <c r="A968" s="301"/>
      <c r="B968" s="301"/>
      <c r="C968" s="301"/>
      <c r="D968" s="301"/>
      <c r="E968" s="301"/>
      <c r="F968" s="301"/>
      <c r="G968" s="301"/>
      <c r="H968" s="301"/>
      <c r="I968" s="301"/>
      <c r="J968" s="301"/>
      <c r="K968" s="301"/>
      <c r="L968" s="301"/>
    </row>
    <row r="969" spans="1:12" x14ac:dyDescent="0.2">
      <c r="A969" s="301"/>
      <c r="B969" s="301"/>
      <c r="C969" s="301"/>
      <c r="D969" s="301"/>
      <c r="E969" s="301"/>
      <c r="F969" s="301"/>
      <c r="G969" s="301"/>
      <c r="H969" s="301"/>
      <c r="I969" s="301"/>
      <c r="J969" s="301"/>
      <c r="K969" s="301"/>
      <c r="L969" s="301"/>
    </row>
    <row r="970" spans="1:12" x14ac:dyDescent="0.2">
      <c r="A970" s="301"/>
      <c r="B970" s="301"/>
      <c r="C970" s="301"/>
      <c r="D970" s="301"/>
      <c r="E970" s="301"/>
      <c r="F970" s="301"/>
      <c r="G970" s="301"/>
      <c r="H970" s="301"/>
      <c r="I970" s="301"/>
      <c r="J970" s="301"/>
      <c r="K970" s="301"/>
      <c r="L970" s="301"/>
    </row>
    <row r="971" spans="1:12" x14ac:dyDescent="0.2">
      <c r="A971" s="301"/>
      <c r="B971" s="301"/>
      <c r="C971" s="301"/>
      <c r="D971" s="301"/>
      <c r="E971" s="301"/>
      <c r="F971" s="301"/>
      <c r="G971" s="301"/>
      <c r="H971" s="301"/>
      <c r="I971" s="301"/>
      <c r="J971" s="301"/>
      <c r="K971" s="301"/>
      <c r="L971" s="301"/>
    </row>
    <row r="972" spans="1:12" x14ac:dyDescent="0.2">
      <c r="A972" s="301"/>
      <c r="B972" s="301"/>
      <c r="C972" s="301"/>
      <c r="D972" s="301"/>
      <c r="E972" s="301"/>
      <c r="F972" s="301"/>
      <c r="G972" s="301"/>
      <c r="H972" s="301"/>
      <c r="I972" s="301"/>
      <c r="J972" s="301"/>
      <c r="K972" s="301"/>
      <c r="L972" s="301"/>
    </row>
    <row r="973" spans="1:12" x14ac:dyDescent="0.2">
      <c r="A973" s="301"/>
      <c r="B973" s="301"/>
      <c r="C973" s="301"/>
      <c r="D973" s="301"/>
      <c r="E973" s="301"/>
      <c r="F973" s="301"/>
      <c r="G973" s="301"/>
      <c r="H973" s="301"/>
      <c r="I973" s="301"/>
      <c r="J973" s="301"/>
      <c r="K973" s="301"/>
      <c r="L973" s="301"/>
    </row>
    <row r="974" spans="1:12" x14ac:dyDescent="0.2">
      <c r="A974" s="301"/>
      <c r="B974" s="301"/>
      <c r="C974" s="301"/>
      <c r="D974" s="301"/>
      <c r="E974" s="301"/>
      <c r="F974" s="301"/>
      <c r="G974" s="301"/>
      <c r="H974" s="301"/>
      <c r="I974" s="301"/>
      <c r="J974" s="301"/>
      <c r="K974" s="301"/>
      <c r="L974" s="301"/>
    </row>
    <row r="975" spans="1:12" x14ac:dyDescent="0.2">
      <c r="A975" s="301"/>
      <c r="B975" s="301"/>
      <c r="C975" s="301"/>
      <c r="D975" s="301"/>
      <c r="E975" s="301"/>
      <c r="F975" s="301"/>
      <c r="G975" s="301"/>
      <c r="H975" s="301"/>
      <c r="I975" s="301"/>
      <c r="J975" s="301"/>
      <c r="K975" s="301"/>
      <c r="L975" s="301"/>
    </row>
    <row r="976" spans="1:12" x14ac:dyDescent="0.2">
      <c r="A976" s="301"/>
      <c r="B976" s="301"/>
      <c r="C976" s="301"/>
      <c r="D976" s="301"/>
      <c r="E976" s="301"/>
      <c r="F976" s="301"/>
      <c r="G976" s="301"/>
      <c r="H976" s="301"/>
      <c r="I976" s="301"/>
      <c r="J976" s="301"/>
      <c r="K976" s="301"/>
      <c r="L976" s="301"/>
    </row>
    <row r="977" spans="1:12" x14ac:dyDescent="0.2">
      <c r="A977" s="301"/>
      <c r="B977" s="301"/>
      <c r="C977" s="301"/>
      <c r="D977" s="301"/>
      <c r="E977" s="301"/>
      <c r="F977" s="301"/>
      <c r="G977" s="301"/>
      <c r="H977" s="301"/>
      <c r="I977" s="301"/>
      <c r="J977" s="301"/>
      <c r="K977" s="301"/>
      <c r="L977" s="301"/>
    </row>
    <row r="978" spans="1:12" x14ac:dyDescent="0.2">
      <c r="A978" s="301"/>
      <c r="B978" s="301"/>
      <c r="C978" s="301"/>
      <c r="D978" s="301"/>
      <c r="E978" s="301"/>
      <c r="F978" s="301"/>
      <c r="G978" s="301"/>
      <c r="H978" s="301"/>
      <c r="I978" s="301"/>
      <c r="J978" s="301"/>
      <c r="K978" s="301"/>
      <c r="L978" s="301"/>
    </row>
    <row r="979" spans="1:12" x14ac:dyDescent="0.2">
      <c r="A979" s="301"/>
      <c r="B979" s="301"/>
      <c r="C979" s="301"/>
      <c r="D979" s="301"/>
      <c r="E979" s="301"/>
      <c r="F979" s="301"/>
      <c r="G979" s="301"/>
      <c r="H979" s="301"/>
      <c r="I979" s="301"/>
      <c r="J979" s="301"/>
      <c r="K979" s="301"/>
      <c r="L979" s="301"/>
    </row>
    <row r="980" spans="1:12" x14ac:dyDescent="0.2">
      <c r="A980" s="301"/>
      <c r="B980" s="301"/>
      <c r="C980" s="301"/>
      <c r="D980" s="301"/>
      <c r="E980" s="301"/>
      <c r="F980" s="301"/>
      <c r="G980" s="301"/>
      <c r="H980" s="301"/>
      <c r="I980" s="301"/>
      <c r="J980" s="301"/>
      <c r="K980" s="301"/>
      <c r="L980" s="301"/>
    </row>
    <row r="981" spans="1:12" x14ac:dyDescent="0.2">
      <c r="A981" s="301"/>
      <c r="B981" s="301"/>
      <c r="C981" s="301"/>
      <c r="D981" s="301"/>
      <c r="E981" s="301"/>
      <c r="F981" s="301"/>
      <c r="G981" s="301"/>
      <c r="H981" s="301"/>
      <c r="I981" s="301"/>
      <c r="J981" s="301"/>
      <c r="K981" s="301"/>
      <c r="L981" s="301"/>
    </row>
    <row r="982" spans="1:12" x14ac:dyDescent="0.2">
      <c r="A982" s="301"/>
      <c r="B982" s="301"/>
      <c r="C982" s="301"/>
      <c r="D982" s="301"/>
      <c r="E982" s="301"/>
      <c r="F982" s="301"/>
      <c r="G982" s="301"/>
      <c r="H982" s="301"/>
      <c r="I982" s="301"/>
      <c r="J982" s="301"/>
      <c r="K982" s="301"/>
      <c r="L982" s="301"/>
    </row>
    <row r="983" spans="1:12" x14ac:dyDescent="0.2">
      <c r="A983" s="301"/>
      <c r="B983" s="301"/>
      <c r="C983" s="301"/>
      <c r="D983" s="301"/>
      <c r="E983" s="301"/>
      <c r="F983" s="301"/>
      <c r="G983" s="301"/>
      <c r="H983" s="301"/>
      <c r="I983" s="301"/>
      <c r="J983" s="301"/>
      <c r="K983" s="301"/>
      <c r="L983" s="301"/>
    </row>
    <row r="984" spans="1:12" x14ac:dyDescent="0.2">
      <c r="A984" s="301"/>
      <c r="B984" s="301"/>
      <c r="C984" s="301"/>
      <c r="D984" s="301"/>
      <c r="E984" s="301"/>
      <c r="F984" s="301"/>
      <c r="G984" s="301"/>
      <c r="H984" s="301"/>
      <c r="I984" s="301"/>
      <c r="J984" s="301"/>
      <c r="K984" s="301"/>
      <c r="L984" s="301"/>
    </row>
    <row r="985" spans="1:12" x14ac:dyDescent="0.2">
      <c r="A985" s="301"/>
      <c r="B985" s="301"/>
      <c r="C985" s="301"/>
      <c r="D985" s="301"/>
      <c r="E985" s="301"/>
      <c r="F985" s="301"/>
      <c r="G985" s="301"/>
      <c r="H985" s="301"/>
      <c r="I985" s="301"/>
      <c r="J985" s="301"/>
      <c r="K985" s="301"/>
      <c r="L985" s="301"/>
    </row>
    <row r="986" spans="1:12" x14ac:dyDescent="0.2">
      <c r="A986" s="301"/>
      <c r="B986" s="301"/>
      <c r="C986" s="301"/>
      <c r="D986" s="301"/>
      <c r="E986" s="301"/>
      <c r="F986" s="301"/>
      <c r="G986" s="301"/>
      <c r="H986" s="301"/>
      <c r="I986" s="301"/>
      <c r="J986" s="301"/>
      <c r="K986" s="301"/>
      <c r="L986" s="301"/>
    </row>
    <row r="987" spans="1:12" x14ac:dyDescent="0.2">
      <c r="A987" s="301"/>
      <c r="B987" s="301"/>
      <c r="C987" s="301"/>
      <c r="D987" s="301"/>
      <c r="E987" s="301"/>
      <c r="F987" s="301"/>
      <c r="G987" s="301"/>
      <c r="H987" s="301"/>
      <c r="I987" s="301"/>
      <c r="J987" s="301"/>
      <c r="K987" s="301"/>
      <c r="L987" s="301"/>
    </row>
    <row r="988" spans="1:12" x14ac:dyDescent="0.2">
      <c r="A988" s="301"/>
      <c r="B988" s="301"/>
      <c r="C988" s="301"/>
      <c r="D988" s="301"/>
      <c r="E988" s="301"/>
      <c r="F988" s="301"/>
      <c r="G988" s="301"/>
      <c r="H988" s="301"/>
      <c r="I988" s="301"/>
      <c r="J988" s="301"/>
      <c r="K988" s="301"/>
      <c r="L988" s="301"/>
    </row>
    <row r="989" spans="1:12" x14ac:dyDescent="0.2">
      <c r="A989" s="301"/>
      <c r="B989" s="301"/>
      <c r="C989" s="301"/>
      <c r="D989" s="301"/>
      <c r="E989" s="301"/>
      <c r="F989" s="301"/>
      <c r="G989" s="301"/>
      <c r="H989" s="301"/>
      <c r="I989" s="301"/>
      <c r="J989" s="301"/>
      <c r="K989" s="301"/>
      <c r="L989" s="301"/>
    </row>
    <row r="990" spans="1:12" x14ac:dyDescent="0.2">
      <c r="A990" s="301"/>
      <c r="B990" s="301"/>
      <c r="C990" s="301"/>
      <c r="D990" s="301"/>
      <c r="E990" s="301"/>
      <c r="F990" s="301"/>
      <c r="G990" s="301"/>
      <c r="H990" s="301"/>
      <c r="I990" s="301"/>
      <c r="J990" s="301"/>
      <c r="K990" s="301"/>
      <c r="L990" s="301"/>
    </row>
    <row r="991" spans="1:12" x14ac:dyDescent="0.2">
      <c r="A991" s="301"/>
      <c r="B991" s="301"/>
      <c r="C991" s="301"/>
      <c r="D991" s="301"/>
      <c r="E991" s="301"/>
      <c r="F991" s="301"/>
      <c r="G991" s="301"/>
      <c r="H991" s="301"/>
      <c r="I991" s="301"/>
      <c r="J991" s="301"/>
      <c r="K991" s="301"/>
      <c r="L991" s="301"/>
    </row>
    <row r="992" spans="1:12" x14ac:dyDescent="0.2">
      <c r="A992" s="301"/>
      <c r="B992" s="301"/>
      <c r="C992" s="301"/>
      <c r="D992" s="301"/>
      <c r="E992" s="301"/>
      <c r="F992" s="301"/>
      <c r="G992" s="301"/>
      <c r="H992" s="301"/>
      <c r="I992" s="301"/>
      <c r="J992" s="301"/>
      <c r="K992" s="301"/>
      <c r="L992" s="301"/>
    </row>
    <row r="993" spans="1:12" x14ac:dyDescent="0.2">
      <c r="A993" s="301"/>
      <c r="B993" s="301"/>
      <c r="C993" s="301"/>
      <c r="D993" s="301"/>
      <c r="E993" s="301"/>
      <c r="F993" s="301"/>
      <c r="G993" s="301"/>
      <c r="H993" s="301"/>
      <c r="I993" s="301"/>
      <c r="J993" s="301"/>
      <c r="K993" s="301"/>
      <c r="L993" s="301"/>
    </row>
    <row r="994" spans="1:12" x14ac:dyDescent="0.2">
      <c r="A994" s="301"/>
      <c r="B994" s="301"/>
      <c r="C994" s="301"/>
      <c r="D994" s="301"/>
      <c r="E994" s="301"/>
      <c r="F994" s="301"/>
      <c r="G994" s="301"/>
      <c r="H994" s="301"/>
      <c r="I994" s="301"/>
      <c r="J994" s="301"/>
      <c r="K994" s="301"/>
      <c r="L994" s="301"/>
    </row>
    <row r="995" spans="1:12" x14ac:dyDescent="0.2">
      <c r="A995" s="301"/>
      <c r="B995" s="301"/>
      <c r="C995" s="301"/>
      <c r="D995" s="301"/>
      <c r="E995" s="301"/>
      <c r="F995" s="301"/>
      <c r="G995" s="301"/>
      <c r="H995" s="301"/>
      <c r="I995" s="301"/>
      <c r="J995" s="301"/>
      <c r="K995" s="301"/>
      <c r="L995" s="301"/>
    </row>
    <row r="996" spans="1:12" x14ac:dyDescent="0.2">
      <c r="A996" s="301"/>
      <c r="B996" s="301"/>
      <c r="C996" s="301"/>
      <c r="D996" s="301"/>
      <c r="E996" s="301"/>
      <c r="F996" s="301"/>
      <c r="G996" s="301"/>
      <c r="H996" s="301"/>
      <c r="I996" s="301"/>
      <c r="J996" s="301"/>
      <c r="K996" s="301"/>
      <c r="L996" s="301"/>
    </row>
    <row r="997" spans="1:12" x14ac:dyDescent="0.2">
      <c r="A997" s="301"/>
      <c r="B997" s="301"/>
      <c r="C997" s="301"/>
      <c r="D997" s="301"/>
      <c r="E997" s="301"/>
      <c r="F997" s="301"/>
      <c r="G997" s="301"/>
      <c r="H997" s="301"/>
      <c r="I997" s="301"/>
      <c r="J997" s="301"/>
      <c r="K997" s="301"/>
      <c r="L997" s="301"/>
    </row>
    <row r="998" spans="1:12" x14ac:dyDescent="0.2">
      <c r="A998" s="301"/>
      <c r="B998" s="301"/>
      <c r="C998" s="301"/>
      <c r="D998" s="301"/>
      <c r="E998" s="301"/>
      <c r="F998" s="301"/>
      <c r="G998" s="301"/>
      <c r="H998" s="301"/>
      <c r="I998" s="301"/>
      <c r="J998" s="301"/>
      <c r="K998" s="301"/>
      <c r="L998" s="301"/>
    </row>
    <row r="999" spans="1:12" x14ac:dyDescent="0.2">
      <c r="A999" s="301"/>
      <c r="B999" s="301"/>
      <c r="C999" s="301"/>
      <c r="D999" s="301"/>
      <c r="E999" s="301"/>
      <c r="F999" s="301"/>
      <c r="G999" s="301"/>
      <c r="H999" s="301"/>
      <c r="I999" s="301"/>
      <c r="J999" s="301"/>
      <c r="K999" s="301"/>
      <c r="L999" s="301"/>
    </row>
    <row r="1000" spans="1:12" x14ac:dyDescent="0.2">
      <c r="A1000" s="301"/>
      <c r="B1000" s="301"/>
      <c r="C1000" s="301"/>
      <c r="D1000" s="301"/>
      <c r="E1000" s="301"/>
      <c r="F1000" s="301"/>
      <c r="G1000" s="301"/>
      <c r="H1000" s="301"/>
      <c r="I1000" s="301"/>
      <c r="J1000" s="301"/>
      <c r="K1000" s="301"/>
      <c r="L1000" s="301"/>
    </row>
    <row r="1001" spans="1:12" x14ac:dyDescent="0.2">
      <c r="A1001" s="301"/>
      <c r="B1001" s="301"/>
      <c r="C1001" s="301"/>
      <c r="D1001" s="301"/>
      <c r="E1001" s="301"/>
      <c r="F1001" s="301"/>
      <c r="G1001" s="301"/>
      <c r="H1001" s="301"/>
      <c r="I1001" s="301"/>
      <c r="J1001" s="301"/>
      <c r="K1001" s="301"/>
      <c r="L1001" s="301"/>
    </row>
    <row r="1002" spans="1:12" x14ac:dyDescent="0.2">
      <c r="A1002" s="301"/>
      <c r="B1002" s="301"/>
      <c r="C1002" s="301"/>
      <c r="D1002" s="301"/>
      <c r="E1002" s="301"/>
      <c r="F1002" s="301"/>
      <c r="G1002" s="301"/>
      <c r="H1002" s="301"/>
      <c r="I1002" s="301"/>
      <c r="J1002" s="301"/>
      <c r="K1002" s="301"/>
      <c r="L1002" s="301"/>
    </row>
    <row r="1003" spans="1:12" x14ac:dyDescent="0.2">
      <c r="A1003" s="301"/>
      <c r="B1003" s="301"/>
      <c r="C1003" s="301"/>
      <c r="D1003" s="301"/>
      <c r="E1003" s="301"/>
      <c r="F1003" s="301"/>
      <c r="G1003" s="301"/>
      <c r="H1003" s="301"/>
      <c r="I1003" s="301"/>
      <c r="J1003" s="301"/>
      <c r="K1003" s="301"/>
      <c r="L1003" s="301"/>
    </row>
    <row r="1004" spans="1:12" x14ac:dyDescent="0.2">
      <c r="A1004" s="301"/>
      <c r="B1004" s="301"/>
      <c r="C1004" s="301"/>
      <c r="D1004" s="301"/>
      <c r="E1004" s="301"/>
      <c r="F1004" s="301"/>
      <c r="G1004" s="301"/>
      <c r="H1004" s="301"/>
      <c r="I1004" s="301"/>
      <c r="J1004" s="301"/>
      <c r="K1004" s="301"/>
      <c r="L1004" s="301"/>
    </row>
    <row r="1005" spans="1:12" x14ac:dyDescent="0.2">
      <c r="A1005" s="301"/>
      <c r="B1005" s="301"/>
      <c r="C1005" s="301"/>
      <c r="D1005" s="301"/>
      <c r="E1005" s="301"/>
      <c r="F1005" s="301"/>
      <c r="G1005" s="301"/>
      <c r="H1005" s="301"/>
      <c r="I1005" s="301"/>
      <c r="J1005" s="301"/>
      <c r="K1005" s="301"/>
      <c r="L1005" s="301"/>
    </row>
    <row r="1006" spans="1:12" x14ac:dyDescent="0.2">
      <c r="A1006" s="301"/>
      <c r="B1006" s="301"/>
      <c r="C1006" s="301"/>
      <c r="D1006" s="301"/>
      <c r="E1006" s="301"/>
      <c r="F1006" s="301"/>
      <c r="G1006" s="301"/>
      <c r="H1006" s="301"/>
      <c r="I1006" s="301"/>
      <c r="J1006" s="301"/>
      <c r="K1006" s="301"/>
      <c r="L1006" s="301"/>
    </row>
    <row r="1007" spans="1:12" x14ac:dyDescent="0.2">
      <c r="A1007" s="301"/>
      <c r="B1007" s="301"/>
      <c r="C1007" s="301"/>
      <c r="D1007" s="301"/>
      <c r="E1007" s="301"/>
      <c r="F1007" s="301"/>
      <c r="G1007" s="301"/>
      <c r="H1007" s="301"/>
      <c r="I1007" s="301"/>
      <c r="J1007" s="301"/>
      <c r="K1007" s="301"/>
      <c r="L1007" s="301"/>
    </row>
    <row r="1008" spans="1:12" x14ac:dyDescent="0.2">
      <c r="A1008" s="301"/>
      <c r="B1008" s="301"/>
      <c r="C1008" s="301"/>
      <c r="D1008" s="301"/>
      <c r="E1008" s="301"/>
      <c r="F1008" s="301"/>
      <c r="G1008" s="301"/>
      <c r="H1008" s="301"/>
      <c r="I1008" s="301"/>
      <c r="J1008" s="301"/>
      <c r="K1008" s="301"/>
      <c r="L1008" s="301"/>
    </row>
    <row r="1009" spans="1:12" x14ac:dyDescent="0.2">
      <c r="A1009" s="301"/>
      <c r="B1009" s="301"/>
      <c r="C1009" s="301"/>
      <c r="D1009" s="301"/>
      <c r="E1009" s="301"/>
      <c r="F1009" s="301"/>
      <c r="G1009" s="301"/>
      <c r="H1009" s="301"/>
      <c r="I1009" s="301"/>
      <c r="J1009" s="301"/>
      <c r="K1009" s="301"/>
      <c r="L1009" s="301"/>
    </row>
    <row r="1010" spans="1:12" x14ac:dyDescent="0.2">
      <c r="A1010" s="301"/>
      <c r="B1010" s="301"/>
      <c r="C1010" s="301"/>
      <c r="D1010" s="301"/>
      <c r="E1010" s="301"/>
      <c r="F1010" s="301"/>
      <c r="G1010" s="301"/>
      <c r="H1010" s="301"/>
      <c r="I1010" s="301"/>
      <c r="J1010" s="301"/>
      <c r="K1010" s="301"/>
      <c r="L1010" s="301"/>
    </row>
    <row r="1011" spans="1:12" x14ac:dyDescent="0.2">
      <c r="A1011" s="301"/>
      <c r="B1011" s="301"/>
      <c r="C1011" s="301"/>
      <c r="D1011" s="301"/>
      <c r="E1011" s="301"/>
      <c r="F1011" s="301"/>
      <c r="G1011" s="301"/>
      <c r="H1011" s="301"/>
      <c r="I1011" s="301"/>
      <c r="J1011" s="301"/>
      <c r="K1011" s="301"/>
      <c r="L1011" s="301"/>
    </row>
    <row r="1012" spans="1:12" x14ac:dyDescent="0.2">
      <c r="A1012" s="301"/>
      <c r="B1012" s="301"/>
      <c r="C1012" s="301"/>
      <c r="D1012" s="301"/>
      <c r="E1012" s="301"/>
      <c r="F1012" s="301"/>
      <c r="G1012" s="301"/>
      <c r="H1012" s="301"/>
      <c r="I1012" s="301"/>
      <c r="J1012" s="301"/>
      <c r="K1012" s="301"/>
      <c r="L1012" s="301"/>
    </row>
    <row r="1013" spans="1:12" x14ac:dyDescent="0.2">
      <c r="A1013" s="301"/>
      <c r="B1013" s="301"/>
      <c r="C1013" s="301"/>
      <c r="D1013" s="301"/>
      <c r="E1013" s="301"/>
      <c r="F1013" s="301"/>
      <c r="G1013" s="301"/>
      <c r="H1013" s="301"/>
      <c r="I1013" s="301"/>
      <c r="J1013" s="301"/>
      <c r="K1013" s="301"/>
      <c r="L1013" s="301"/>
    </row>
    <row r="1014" spans="1:12" x14ac:dyDescent="0.2">
      <c r="A1014" s="301"/>
      <c r="B1014" s="301"/>
      <c r="C1014" s="301"/>
      <c r="D1014" s="301"/>
      <c r="E1014" s="301"/>
      <c r="F1014" s="301"/>
      <c r="G1014" s="301"/>
      <c r="H1014" s="301"/>
      <c r="I1014" s="301"/>
      <c r="J1014" s="301"/>
      <c r="K1014" s="301"/>
      <c r="L1014" s="301"/>
    </row>
    <row r="1015" spans="1:12" x14ac:dyDescent="0.2">
      <c r="A1015" s="301"/>
      <c r="B1015" s="301"/>
      <c r="C1015" s="301"/>
      <c r="D1015" s="301"/>
      <c r="E1015" s="301"/>
      <c r="F1015" s="301"/>
      <c r="G1015" s="301"/>
      <c r="H1015" s="301"/>
      <c r="I1015" s="301"/>
      <c r="J1015" s="301"/>
      <c r="K1015" s="301"/>
      <c r="L1015" s="301"/>
    </row>
    <row r="1016" spans="1:12" x14ac:dyDescent="0.2">
      <c r="A1016" s="301"/>
      <c r="B1016" s="301"/>
      <c r="C1016" s="301"/>
      <c r="D1016" s="301"/>
      <c r="E1016" s="301"/>
      <c r="F1016" s="301"/>
      <c r="G1016" s="301"/>
      <c r="H1016" s="301"/>
      <c r="I1016" s="301"/>
      <c r="J1016" s="301"/>
      <c r="K1016" s="301"/>
      <c r="L1016" s="301"/>
    </row>
    <row r="1017" spans="1:12" x14ac:dyDescent="0.2">
      <c r="A1017" s="301"/>
      <c r="B1017" s="301"/>
      <c r="C1017" s="301"/>
      <c r="D1017" s="301"/>
      <c r="E1017" s="301"/>
      <c r="F1017" s="301"/>
      <c r="G1017" s="301"/>
      <c r="H1017" s="301"/>
      <c r="I1017" s="301"/>
      <c r="J1017" s="301"/>
      <c r="K1017" s="301"/>
      <c r="L1017" s="301"/>
    </row>
    <row r="1018" spans="1:12" x14ac:dyDescent="0.2">
      <c r="A1018" s="301"/>
      <c r="B1018" s="301"/>
      <c r="C1018" s="301"/>
      <c r="D1018" s="301"/>
      <c r="E1018" s="301"/>
      <c r="F1018" s="301"/>
      <c r="G1018" s="301"/>
      <c r="H1018" s="301"/>
      <c r="I1018" s="301"/>
      <c r="J1018" s="301"/>
      <c r="K1018" s="301"/>
      <c r="L1018" s="301"/>
    </row>
    <row r="1019" spans="1:12" x14ac:dyDescent="0.2">
      <c r="A1019" s="301"/>
      <c r="B1019" s="301"/>
      <c r="C1019" s="301"/>
      <c r="D1019" s="301"/>
      <c r="E1019" s="301"/>
      <c r="F1019" s="301"/>
      <c r="G1019" s="301"/>
      <c r="H1019" s="301"/>
      <c r="I1019" s="301"/>
      <c r="J1019" s="301"/>
      <c r="K1019" s="301"/>
      <c r="L1019" s="301"/>
    </row>
    <row r="1020" spans="1:12" x14ac:dyDescent="0.2">
      <c r="A1020" s="301"/>
      <c r="B1020" s="301"/>
      <c r="C1020" s="301"/>
      <c r="D1020" s="301"/>
      <c r="E1020" s="301"/>
      <c r="F1020" s="301"/>
      <c r="G1020" s="301"/>
      <c r="H1020" s="301"/>
      <c r="I1020" s="301"/>
      <c r="J1020" s="301"/>
      <c r="K1020" s="301"/>
      <c r="L1020" s="301"/>
    </row>
    <row r="1021" spans="1:12" x14ac:dyDescent="0.2">
      <c r="A1021" s="301"/>
      <c r="B1021" s="301"/>
      <c r="C1021" s="301"/>
      <c r="D1021" s="301"/>
      <c r="E1021" s="301"/>
      <c r="F1021" s="301"/>
      <c r="G1021" s="301"/>
      <c r="H1021" s="301"/>
      <c r="I1021" s="301"/>
      <c r="J1021" s="301"/>
      <c r="K1021" s="301"/>
      <c r="L1021" s="301"/>
    </row>
    <row r="1022" spans="1:12" x14ac:dyDescent="0.2">
      <c r="A1022" s="301"/>
      <c r="B1022" s="301"/>
      <c r="C1022" s="301"/>
      <c r="D1022" s="301"/>
      <c r="E1022" s="301"/>
      <c r="F1022" s="301"/>
      <c r="G1022" s="301"/>
      <c r="H1022" s="301"/>
      <c r="I1022" s="301"/>
      <c r="J1022" s="301"/>
      <c r="K1022" s="301"/>
      <c r="L1022" s="301"/>
    </row>
    <row r="1023" spans="1:12" x14ac:dyDescent="0.2">
      <c r="A1023" s="301"/>
      <c r="B1023" s="301"/>
      <c r="C1023" s="301"/>
      <c r="D1023" s="301"/>
      <c r="E1023" s="301"/>
      <c r="F1023" s="301"/>
      <c r="G1023" s="301"/>
      <c r="H1023" s="301"/>
      <c r="I1023" s="301"/>
      <c r="J1023" s="301"/>
      <c r="K1023" s="301"/>
      <c r="L1023" s="301"/>
    </row>
    <row r="1024" spans="1:12" x14ac:dyDescent="0.2">
      <c r="A1024" s="301"/>
      <c r="B1024" s="301"/>
      <c r="C1024" s="301"/>
      <c r="D1024" s="301"/>
      <c r="E1024" s="301"/>
      <c r="F1024" s="301"/>
      <c r="G1024" s="301"/>
      <c r="H1024" s="301"/>
      <c r="I1024" s="301"/>
      <c r="J1024" s="301"/>
      <c r="K1024" s="301"/>
      <c r="L1024" s="301"/>
    </row>
    <row r="1025" spans="1:12" x14ac:dyDescent="0.2">
      <c r="A1025" s="301"/>
      <c r="B1025" s="301"/>
      <c r="C1025" s="301"/>
      <c r="D1025" s="301"/>
      <c r="E1025" s="301"/>
      <c r="F1025" s="301"/>
      <c r="G1025" s="301"/>
      <c r="H1025" s="301"/>
      <c r="I1025" s="301"/>
      <c r="J1025" s="301"/>
      <c r="K1025" s="301"/>
      <c r="L1025" s="301"/>
    </row>
    <row r="1026" spans="1:12" x14ac:dyDescent="0.2">
      <c r="A1026" s="301"/>
      <c r="B1026" s="301"/>
      <c r="C1026" s="301"/>
      <c r="D1026" s="301"/>
      <c r="E1026" s="301"/>
      <c r="F1026" s="301"/>
      <c r="G1026" s="301"/>
      <c r="H1026" s="301"/>
      <c r="I1026" s="301"/>
      <c r="J1026" s="301"/>
      <c r="K1026" s="301"/>
      <c r="L1026" s="301"/>
    </row>
    <row r="1027" spans="1:12" x14ac:dyDescent="0.2">
      <c r="A1027" s="301"/>
      <c r="B1027" s="301"/>
      <c r="C1027" s="301"/>
      <c r="D1027" s="301"/>
      <c r="E1027" s="301"/>
      <c r="F1027" s="301"/>
      <c r="G1027" s="301"/>
      <c r="H1027" s="301"/>
      <c r="I1027" s="301"/>
      <c r="J1027" s="301"/>
      <c r="K1027" s="301"/>
      <c r="L1027" s="301"/>
    </row>
    <row r="1028" spans="1:12" x14ac:dyDescent="0.2">
      <c r="A1028" s="301"/>
      <c r="B1028" s="301"/>
      <c r="C1028" s="301"/>
      <c r="D1028" s="301"/>
      <c r="E1028" s="301"/>
      <c r="F1028" s="301"/>
      <c r="G1028" s="301"/>
      <c r="H1028" s="301"/>
      <c r="I1028" s="301"/>
      <c r="J1028" s="301"/>
      <c r="K1028" s="301"/>
      <c r="L1028" s="301"/>
    </row>
    <row r="1029" spans="1:12" x14ac:dyDescent="0.2">
      <c r="A1029" s="301"/>
      <c r="B1029" s="301"/>
      <c r="C1029" s="301"/>
      <c r="D1029" s="301"/>
      <c r="E1029" s="301"/>
      <c r="F1029" s="301"/>
      <c r="G1029" s="301"/>
      <c r="H1029" s="301"/>
      <c r="I1029" s="301"/>
      <c r="J1029" s="301"/>
      <c r="K1029" s="301"/>
      <c r="L1029" s="301"/>
    </row>
    <row r="1030" spans="1:12" x14ac:dyDescent="0.2">
      <c r="A1030" s="301"/>
      <c r="B1030" s="301"/>
      <c r="C1030" s="301"/>
      <c r="D1030" s="301"/>
      <c r="E1030" s="301"/>
      <c r="F1030" s="301"/>
      <c r="G1030" s="301"/>
      <c r="H1030" s="301"/>
      <c r="I1030" s="301"/>
      <c r="J1030" s="301"/>
      <c r="K1030" s="301"/>
      <c r="L1030" s="301"/>
    </row>
    <row r="1031" spans="1:12" x14ac:dyDescent="0.2">
      <c r="A1031" s="301"/>
      <c r="B1031" s="301"/>
      <c r="C1031" s="301"/>
      <c r="D1031" s="301"/>
      <c r="E1031" s="301"/>
      <c r="F1031" s="301"/>
      <c r="G1031" s="301"/>
      <c r="H1031" s="301"/>
      <c r="I1031" s="301"/>
      <c r="J1031" s="301"/>
      <c r="K1031" s="301"/>
      <c r="L1031" s="301"/>
    </row>
    <row r="1032" spans="1:12" x14ac:dyDescent="0.2">
      <c r="A1032" s="301"/>
      <c r="B1032" s="301"/>
      <c r="C1032" s="301"/>
      <c r="D1032" s="301"/>
      <c r="E1032" s="301"/>
      <c r="F1032" s="301"/>
      <c r="G1032" s="301"/>
      <c r="H1032" s="301"/>
      <c r="I1032" s="301"/>
      <c r="J1032" s="301"/>
      <c r="K1032" s="301"/>
      <c r="L1032" s="301"/>
    </row>
    <row r="1033" spans="1:12" x14ac:dyDescent="0.2">
      <c r="A1033" s="301"/>
      <c r="B1033" s="301"/>
      <c r="C1033" s="301"/>
      <c r="D1033" s="301"/>
      <c r="E1033" s="301"/>
      <c r="F1033" s="301"/>
      <c r="G1033" s="301"/>
      <c r="H1033" s="301"/>
      <c r="I1033" s="301"/>
      <c r="J1033" s="301"/>
      <c r="K1033" s="301"/>
      <c r="L1033" s="301"/>
    </row>
    <row r="1034" spans="1:12" x14ac:dyDescent="0.2">
      <c r="A1034" s="301"/>
      <c r="B1034" s="301"/>
      <c r="C1034" s="301"/>
      <c r="D1034" s="301"/>
      <c r="E1034" s="301"/>
      <c r="F1034" s="301"/>
      <c r="G1034" s="301"/>
      <c r="H1034" s="301"/>
      <c r="I1034" s="301"/>
      <c r="J1034" s="301"/>
      <c r="K1034" s="301"/>
      <c r="L1034" s="301"/>
    </row>
    <row r="1035" spans="1:12" x14ac:dyDescent="0.2">
      <c r="A1035" s="301"/>
      <c r="B1035" s="301"/>
      <c r="C1035" s="301"/>
      <c r="D1035" s="301"/>
      <c r="E1035" s="301"/>
      <c r="F1035" s="301"/>
      <c r="G1035" s="301"/>
      <c r="H1035" s="301"/>
      <c r="I1035" s="301"/>
      <c r="J1035" s="301"/>
      <c r="K1035" s="301"/>
      <c r="L1035" s="301"/>
    </row>
    <row r="1036" spans="1:12" x14ac:dyDescent="0.2">
      <c r="A1036" s="301"/>
      <c r="B1036" s="301"/>
      <c r="C1036" s="301"/>
      <c r="D1036" s="301"/>
      <c r="E1036" s="301"/>
      <c r="F1036" s="301"/>
      <c r="G1036" s="301"/>
      <c r="H1036" s="301"/>
      <c r="I1036" s="301"/>
      <c r="J1036" s="301"/>
      <c r="K1036" s="301"/>
      <c r="L1036" s="301"/>
    </row>
    <row r="1037" spans="1:12" x14ac:dyDescent="0.2">
      <c r="A1037" s="301"/>
      <c r="B1037" s="301"/>
      <c r="C1037" s="301"/>
      <c r="D1037" s="301"/>
      <c r="E1037" s="301"/>
      <c r="F1037" s="301"/>
      <c r="G1037" s="301"/>
      <c r="H1037" s="301"/>
      <c r="I1037" s="301"/>
      <c r="J1037" s="301"/>
      <c r="K1037" s="301"/>
      <c r="L1037" s="301"/>
    </row>
    <row r="1038" spans="1:12" x14ac:dyDescent="0.2">
      <c r="A1038" s="301"/>
      <c r="B1038" s="301"/>
      <c r="C1038" s="301"/>
      <c r="D1038" s="301"/>
      <c r="E1038" s="301"/>
      <c r="F1038" s="301"/>
      <c r="G1038" s="301"/>
      <c r="H1038" s="301"/>
      <c r="I1038" s="301"/>
      <c r="J1038" s="301"/>
      <c r="K1038" s="301"/>
      <c r="L1038" s="301"/>
    </row>
    <row r="1039" spans="1:12" x14ac:dyDescent="0.2">
      <c r="A1039" s="301"/>
      <c r="B1039" s="301"/>
      <c r="C1039" s="301"/>
      <c r="D1039" s="301"/>
      <c r="E1039" s="301"/>
      <c r="F1039" s="301"/>
      <c r="G1039" s="301"/>
      <c r="H1039" s="301"/>
      <c r="I1039" s="301"/>
      <c r="J1039" s="301"/>
      <c r="K1039" s="301"/>
      <c r="L1039" s="301"/>
    </row>
    <row r="1040" spans="1:12" x14ac:dyDescent="0.2">
      <c r="A1040" s="301"/>
      <c r="B1040" s="301"/>
      <c r="C1040" s="301"/>
      <c r="D1040" s="301"/>
      <c r="E1040" s="301"/>
      <c r="F1040" s="301"/>
      <c r="G1040" s="301"/>
      <c r="H1040" s="301"/>
      <c r="I1040" s="301"/>
      <c r="J1040" s="301"/>
      <c r="K1040" s="301"/>
      <c r="L1040" s="301"/>
    </row>
    <row r="1041" spans="1:12" x14ac:dyDescent="0.2">
      <c r="A1041" s="301"/>
      <c r="B1041" s="301"/>
      <c r="C1041" s="301"/>
      <c r="D1041" s="301"/>
      <c r="E1041" s="301"/>
      <c r="F1041" s="301"/>
      <c r="G1041" s="301"/>
      <c r="H1041" s="301"/>
      <c r="I1041" s="301"/>
      <c r="J1041" s="301"/>
      <c r="K1041" s="301"/>
      <c r="L1041" s="301"/>
    </row>
    <row r="1042" spans="1:12" x14ac:dyDescent="0.2">
      <c r="A1042" s="301"/>
      <c r="B1042" s="301"/>
      <c r="C1042" s="301"/>
      <c r="D1042" s="301"/>
      <c r="E1042" s="301"/>
      <c r="F1042" s="301"/>
      <c r="G1042" s="301"/>
      <c r="H1042" s="301"/>
      <c r="I1042" s="301"/>
      <c r="J1042" s="301"/>
      <c r="K1042" s="301"/>
      <c r="L1042" s="301"/>
    </row>
    <row r="1043" spans="1:12" x14ac:dyDescent="0.2">
      <c r="A1043" s="301"/>
      <c r="B1043" s="301"/>
      <c r="C1043" s="301"/>
      <c r="D1043" s="301"/>
      <c r="E1043" s="301"/>
      <c r="F1043" s="301"/>
      <c r="G1043" s="301"/>
      <c r="H1043" s="301"/>
      <c r="I1043" s="301"/>
      <c r="J1043" s="301"/>
      <c r="K1043" s="301"/>
      <c r="L1043" s="301"/>
    </row>
    <row r="1044" spans="1:12" x14ac:dyDescent="0.2">
      <c r="A1044" s="301"/>
      <c r="B1044" s="301"/>
      <c r="C1044" s="301"/>
      <c r="D1044" s="301"/>
      <c r="E1044" s="301"/>
      <c r="F1044" s="301"/>
      <c r="G1044" s="301"/>
      <c r="H1044" s="301"/>
      <c r="I1044" s="301"/>
      <c r="J1044" s="301"/>
      <c r="K1044" s="301"/>
      <c r="L1044" s="301"/>
    </row>
    <row r="1045" spans="1:12" x14ac:dyDescent="0.2">
      <c r="A1045" s="301"/>
      <c r="B1045" s="301"/>
      <c r="C1045" s="301"/>
      <c r="D1045" s="301"/>
      <c r="E1045" s="301"/>
      <c r="F1045" s="301"/>
      <c r="G1045" s="301"/>
      <c r="H1045" s="301"/>
      <c r="I1045" s="301"/>
      <c r="J1045" s="301"/>
      <c r="K1045" s="301"/>
      <c r="L1045" s="301"/>
    </row>
    <row r="1046" spans="1:12" x14ac:dyDescent="0.2">
      <c r="A1046" s="301"/>
      <c r="B1046" s="301"/>
      <c r="C1046" s="301"/>
      <c r="D1046" s="301"/>
      <c r="E1046" s="301"/>
      <c r="F1046" s="301"/>
      <c r="G1046" s="301"/>
      <c r="H1046" s="301"/>
      <c r="I1046" s="301"/>
      <c r="J1046" s="301"/>
      <c r="K1046" s="301"/>
      <c r="L1046" s="301"/>
    </row>
    <row r="1047" spans="1:12" x14ac:dyDescent="0.2">
      <c r="A1047" s="301"/>
      <c r="B1047" s="301"/>
      <c r="C1047" s="301"/>
      <c r="D1047" s="301"/>
      <c r="E1047" s="301"/>
      <c r="F1047" s="301"/>
      <c r="G1047" s="301"/>
      <c r="H1047" s="301"/>
      <c r="I1047" s="301"/>
      <c r="J1047" s="301"/>
      <c r="K1047" s="301"/>
      <c r="L1047" s="301"/>
    </row>
    <row r="1048" spans="1:12" x14ac:dyDescent="0.2">
      <c r="A1048" s="301"/>
      <c r="B1048" s="301"/>
      <c r="C1048" s="301"/>
      <c r="D1048" s="301"/>
      <c r="E1048" s="301"/>
      <c r="F1048" s="301"/>
      <c r="G1048" s="301"/>
      <c r="H1048" s="301"/>
      <c r="I1048" s="301"/>
      <c r="J1048" s="301"/>
      <c r="K1048" s="301"/>
      <c r="L1048" s="301"/>
    </row>
    <row r="1049" spans="1:12" x14ac:dyDescent="0.2">
      <c r="A1049" s="301"/>
      <c r="B1049" s="301"/>
      <c r="C1049" s="301"/>
      <c r="D1049" s="301"/>
      <c r="E1049" s="301"/>
      <c r="F1049" s="301"/>
      <c r="G1049" s="301"/>
      <c r="H1049" s="301"/>
      <c r="I1049" s="301"/>
      <c r="J1049" s="301"/>
      <c r="K1049" s="301"/>
      <c r="L1049" s="301"/>
    </row>
    <row r="1050" spans="1:12" x14ac:dyDescent="0.2">
      <c r="A1050" s="301"/>
      <c r="B1050" s="301"/>
      <c r="C1050" s="301"/>
      <c r="D1050" s="301"/>
      <c r="E1050" s="301"/>
      <c r="F1050" s="301"/>
      <c r="G1050" s="301"/>
      <c r="H1050" s="301"/>
      <c r="I1050" s="301"/>
      <c r="J1050" s="301"/>
      <c r="K1050" s="301"/>
      <c r="L1050" s="301"/>
    </row>
    <row r="1051" spans="1:12" x14ac:dyDescent="0.2">
      <c r="A1051" s="301"/>
      <c r="B1051" s="301"/>
      <c r="C1051" s="301"/>
      <c r="D1051" s="301"/>
      <c r="E1051" s="301"/>
      <c r="F1051" s="301"/>
      <c r="G1051" s="301"/>
      <c r="H1051" s="301"/>
      <c r="I1051" s="301"/>
      <c r="J1051" s="301"/>
      <c r="K1051" s="301"/>
      <c r="L1051" s="301"/>
    </row>
    <row r="1052" spans="1:12" x14ac:dyDescent="0.2">
      <c r="A1052" s="301"/>
      <c r="B1052" s="301"/>
      <c r="C1052" s="301"/>
      <c r="D1052" s="301"/>
      <c r="E1052" s="301"/>
      <c r="F1052" s="301"/>
      <c r="G1052" s="301"/>
      <c r="H1052" s="301"/>
      <c r="I1052" s="301"/>
      <c r="J1052" s="301"/>
      <c r="K1052" s="301"/>
      <c r="L1052" s="301"/>
    </row>
    <row r="1053" spans="1:12" x14ac:dyDescent="0.2">
      <c r="A1053" s="301"/>
      <c r="B1053" s="301"/>
      <c r="C1053" s="301"/>
      <c r="D1053" s="301"/>
      <c r="E1053" s="301"/>
      <c r="F1053" s="301"/>
      <c r="G1053" s="301"/>
      <c r="H1053" s="301"/>
      <c r="I1053" s="301"/>
      <c r="J1053" s="301"/>
      <c r="K1053" s="301"/>
      <c r="L1053" s="301"/>
    </row>
    <row r="1054" spans="1:12" x14ac:dyDescent="0.2">
      <c r="A1054" s="301"/>
      <c r="B1054" s="301"/>
      <c r="C1054" s="301"/>
      <c r="D1054" s="301"/>
      <c r="E1054" s="301"/>
      <c r="F1054" s="301"/>
      <c r="G1054" s="301"/>
      <c r="H1054" s="301"/>
      <c r="I1054" s="301"/>
      <c r="J1054" s="301"/>
      <c r="K1054" s="301"/>
      <c r="L1054" s="301"/>
    </row>
    <row r="1055" spans="1:12" x14ac:dyDescent="0.2">
      <c r="A1055" s="301"/>
      <c r="B1055" s="301"/>
      <c r="C1055" s="301"/>
      <c r="D1055" s="301"/>
      <c r="E1055" s="301"/>
      <c r="F1055" s="301"/>
      <c r="G1055" s="301"/>
      <c r="H1055" s="301"/>
      <c r="I1055" s="301"/>
      <c r="J1055" s="301"/>
      <c r="K1055" s="301"/>
      <c r="L1055" s="301"/>
    </row>
    <row r="1056" spans="1:12" x14ac:dyDescent="0.2">
      <c r="A1056" s="301"/>
      <c r="B1056" s="301"/>
      <c r="C1056" s="301"/>
      <c r="D1056" s="301"/>
      <c r="E1056" s="301"/>
      <c r="F1056" s="301"/>
      <c r="G1056" s="301"/>
      <c r="H1056" s="301"/>
      <c r="I1056" s="301"/>
      <c r="J1056" s="301"/>
      <c r="K1056" s="301"/>
      <c r="L1056" s="301"/>
    </row>
    <row r="1057" spans="1:12" x14ac:dyDescent="0.2">
      <c r="A1057" s="301"/>
      <c r="B1057" s="301"/>
      <c r="C1057" s="301"/>
      <c r="D1057" s="301"/>
      <c r="E1057" s="301"/>
      <c r="F1057" s="301"/>
      <c r="G1057" s="301"/>
      <c r="H1057" s="301"/>
      <c r="I1057" s="301"/>
      <c r="J1057" s="301"/>
      <c r="K1057" s="301"/>
      <c r="L1057" s="301"/>
    </row>
    <row r="1058" spans="1:12" x14ac:dyDescent="0.2">
      <c r="A1058" s="301"/>
      <c r="B1058" s="301"/>
      <c r="C1058" s="301"/>
      <c r="D1058" s="301"/>
      <c r="E1058" s="301"/>
      <c r="F1058" s="301"/>
      <c r="G1058" s="301"/>
      <c r="H1058" s="301"/>
      <c r="I1058" s="301"/>
      <c r="J1058" s="301"/>
      <c r="K1058" s="301"/>
      <c r="L1058" s="301"/>
    </row>
    <row r="1059" spans="1:12" x14ac:dyDescent="0.2">
      <c r="A1059" s="301"/>
      <c r="B1059" s="301"/>
      <c r="C1059" s="301"/>
      <c r="D1059" s="301"/>
      <c r="E1059" s="301"/>
      <c r="F1059" s="301"/>
      <c r="G1059" s="301"/>
      <c r="H1059" s="301"/>
      <c r="I1059" s="301"/>
      <c r="J1059" s="301"/>
      <c r="K1059" s="301"/>
      <c r="L1059" s="301"/>
    </row>
    <row r="1060" spans="1:12" x14ac:dyDescent="0.2">
      <c r="A1060" s="301"/>
      <c r="B1060" s="301"/>
      <c r="C1060" s="301"/>
      <c r="D1060" s="301"/>
      <c r="E1060" s="301"/>
      <c r="F1060" s="301"/>
      <c r="G1060" s="301"/>
      <c r="H1060" s="301"/>
      <c r="I1060" s="301"/>
      <c r="J1060" s="301"/>
      <c r="K1060" s="301"/>
      <c r="L1060" s="301"/>
    </row>
    <row r="1061" spans="1:12" x14ac:dyDescent="0.2">
      <c r="A1061" s="301"/>
      <c r="B1061" s="301"/>
      <c r="C1061" s="301"/>
      <c r="D1061" s="301"/>
      <c r="E1061" s="301"/>
      <c r="F1061" s="301"/>
      <c r="G1061" s="301"/>
      <c r="H1061" s="301"/>
      <c r="I1061" s="301"/>
      <c r="J1061" s="301"/>
      <c r="K1061" s="301"/>
      <c r="L1061" s="301"/>
    </row>
    <row r="1062" spans="1:12" x14ac:dyDescent="0.2">
      <c r="A1062" s="301"/>
      <c r="B1062" s="301"/>
      <c r="C1062" s="301"/>
      <c r="D1062" s="301"/>
      <c r="E1062" s="301"/>
      <c r="F1062" s="301"/>
      <c r="G1062" s="301"/>
      <c r="H1062" s="301"/>
      <c r="I1062" s="301"/>
      <c r="J1062" s="301"/>
      <c r="K1062" s="301"/>
      <c r="L1062" s="301"/>
    </row>
    <row r="1063" spans="1:12" x14ac:dyDescent="0.2">
      <c r="A1063" s="301"/>
      <c r="B1063" s="301"/>
      <c r="C1063" s="301"/>
      <c r="D1063" s="301"/>
      <c r="E1063" s="301"/>
      <c r="F1063" s="301"/>
      <c r="G1063" s="301"/>
      <c r="H1063" s="301"/>
      <c r="I1063" s="301"/>
      <c r="J1063" s="301"/>
      <c r="K1063" s="301"/>
      <c r="L1063" s="301"/>
    </row>
    <row r="1064" spans="1:12" x14ac:dyDescent="0.2">
      <c r="A1064" s="301"/>
      <c r="B1064" s="301"/>
      <c r="C1064" s="301"/>
      <c r="D1064" s="301"/>
      <c r="E1064" s="301"/>
      <c r="F1064" s="301"/>
      <c r="G1064" s="301"/>
      <c r="H1064" s="301"/>
      <c r="I1064" s="301"/>
      <c r="J1064" s="301"/>
      <c r="K1064" s="301"/>
      <c r="L1064" s="301"/>
    </row>
    <row r="1065" spans="1:12" x14ac:dyDescent="0.2">
      <c r="A1065" s="301"/>
      <c r="B1065" s="301"/>
      <c r="C1065" s="301"/>
      <c r="D1065" s="301"/>
      <c r="E1065" s="301"/>
      <c r="F1065" s="301"/>
      <c r="G1065" s="301"/>
      <c r="H1065" s="301"/>
      <c r="I1065" s="301"/>
      <c r="J1065" s="301"/>
      <c r="K1065" s="301"/>
      <c r="L1065" s="301"/>
    </row>
    <row r="1066" spans="1:12" x14ac:dyDescent="0.2">
      <c r="A1066" s="301"/>
      <c r="B1066" s="301"/>
      <c r="C1066" s="301"/>
      <c r="D1066" s="301"/>
      <c r="E1066" s="301"/>
      <c r="F1066" s="301"/>
      <c r="G1066" s="301"/>
      <c r="H1066" s="301"/>
      <c r="I1066" s="301"/>
      <c r="J1066" s="301"/>
      <c r="K1066" s="301"/>
      <c r="L1066" s="301"/>
    </row>
    <row r="1067" spans="1:12" x14ac:dyDescent="0.2">
      <c r="A1067" s="301"/>
      <c r="B1067" s="301"/>
      <c r="C1067" s="301"/>
      <c r="D1067" s="301"/>
      <c r="E1067" s="301"/>
      <c r="F1067" s="301"/>
      <c r="G1067" s="301"/>
      <c r="H1067" s="301"/>
      <c r="I1067" s="301"/>
      <c r="J1067" s="301"/>
      <c r="K1067" s="301"/>
      <c r="L1067" s="301"/>
    </row>
    <row r="1068" spans="1:12" x14ac:dyDescent="0.2">
      <c r="A1068" s="301"/>
      <c r="B1068" s="301"/>
      <c r="C1068" s="301"/>
      <c r="D1068" s="301"/>
      <c r="E1068" s="301"/>
      <c r="F1068" s="301"/>
      <c r="G1068" s="301"/>
      <c r="H1068" s="301"/>
      <c r="I1068" s="301"/>
      <c r="J1068" s="301"/>
      <c r="K1068" s="301"/>
      <c r="L1068" s="301"/>
    </row>
    <row r="1069" spans="1:12" x14ac:dyDescent="0.2">
      <c r="A1069" s="301"/>
      <c r="B1069" s="301"/>
      <c r="C1069" s="301"/>
      <c r="D1069" s="301"/>
      <c r="E1069" s="301"/>
      <c r="F1069" s="301"/>
      <c r="G1069" s="301"/>
      <c r="H1069" s="301"/>
      <c r="I1069" s="301"/>
      <c r="J1069" s="301"/>
      <c r="K1069" s="301"/>
      <c r="L1069" s="301"/>
    </row>
    <row r="1070" spans="1:12" x14ac:dyDescent="0.2">
      <c r="A1070" s="301"/>
      <c r="B1070" s="301"/>
      <c r="C1070" s="301"/>
      <c r="D1070" s="301"/>
      <c r="E1070" s="301"/>
      <c r="F1070" s="301"/>
      <c r="G1070" s="301"/>
      <c r="H1070" s="301"/>
      <c r="I1070" s="301"/>
      <c r="J1070" s="301"/>
      <c r="K1070" s="301"/>
      <c r="L1070" s="301"/>
    </row>
    <row r="1071" spans="1:12" x14ac:dyDescent="0.2">
      <c r="A1071" s="301"/>
      <c r="B1071" s="301"/>
      <c r="C1071" s="301"/>
      <c r="D1071" s="301"/>
      <c r="E1071" s="301"/>
      <c r="F1071" s="301"/>
      <c r="G1071" s="301"/>
      <c r="H1071" s="301"/>
      <c r="I1071" s="301"/>
      <c r="J1071" s="301"/>
      <c r="K1071" s="301"/>
      <c r="L1071" s="301"/>
    </row>
    <row r="1072" spans="1:12" x14ac:dyDescent="0.2">
      <c r="A1072" s="301"/>
      <c r="B1072" s="301"/>
      <c r="C1072" s="301"/>
      <c r="D1072" s="301"/>
      <c r="E1072" s="301"/>
      <c r="F1072" s="301"/>
      <c r="G1072" s="301"/>
      <c r="H1072" s="301"/>
      <c r="I1072" s="301"/>
      <c r="J1072" s="301"/>
      <c r="K1072" s="301"/>
      <c r="L1072" s="301"/>
    </row>
    <row r="1073" spans="1:12" x14ac:dyDescent="0.2">
      <c r="A1073" s="301"/>
      <c r="B1073" s="301"/>
      <c r="C1073" s="301"/>
      <c r="D1073" s="301"/>
      <c r="E1073" s="301"/>
      <c r="F1073" s="301"/>
      <c r="G1073" s="301"/>
      <c r="H1073" s="301"/>
      <c r="I1073" s="301"/>
      <c r="J1073" s="301"/>
      <c r="K1073" s="301"/>
      <c r="L1073" s="301"/>
    </row>
    <row r="1074" spans="1:12" x14ac:dyDescent="0.2">
      <c r="A1074" s="301"/>
      <c r="B1074" s="301"/>
      <c r="C1074" s="301"/>
      <c r="D1074" s="301"/>
      <c r="E1074" s="301"/>
      <c r="F1074" s="301"/>
      <c r="G1074" s="301"/>
      <c r="H1074" s="301"/>
      <c r="I1074" s="301"/>
      <c r="J1074" s="301"/>
      <c r="K1074" s="301"/>
      <c r="L1074" s="301"/>
    </row>
    <row r="1075" spans="1:12" x14ac:dyDescent="0.2">
      <c r="A1075" s="301"/>
      <c r="B1075" s="301"/>
      <c r="C1075" s="301"/>
      <c r="D1075" s="301"/>
      <c r="E1075" s="301"/>
      <c r="F1075" s="301"/>
      <c r="G1075" s="301"/>
      <c r="H1075" s="301"/>
      <c r="I1075" s="301"/>
      <c r="J1075" s="301"/>
      <c r="K1075" s="301"/>
      <c r="L1075" s="301"/>
    </row>
    <row r="1076" spans="1:12" x14ac:dyDescent="0.2">
      <c r="A1076" s="301"/>
      <c r="B1076" s="301"/>
      <c r="C1076" s="301"/>
      <c r="D1076" s="301"/>
      <c r="E1076" s="301"/>
      <c r="F1076" s="301"/>
      <c r="G1076" s="301"/>
      <c r="H1076" s="301"/>
      <c r="I1076" s="301"/>
      <c r="J1076" s="301"/>
      <c r="K1076" s="301"/>
      <c r="L1076" s="301"/>
    </row>
    <row r="1077" spans="1:12" x14ac:dyDescent="0.2">
      <c r="A1077" s="301"/>
      <c r="B1077" s="301"/>
      <c r="C1077" s="301"/>
      <c r="D1077" s="301"/>
      <c r="E1077" s="301"/>
      <c r="F1077" s="301"/>
      <c r="G1077" s="301"/>
      <c r="H1077" s="301"/>
      <c r="I1077" s="301"/>
      <c r="J1077" s="301"/>
      <c r="K1077" s="301"/>
      <c r="L1077" s="301"/>
    </row>
    <row r="1078" spans="1:12" x14ac:dyDescent="0.2">
      <c r="A1078" s="301"/>
      <c r="B1078" s="301"/>
      <c r="C1078" s="301"/>
      <c r="D1078" s="301"/>
      <c r="E1078" s="301"/>
      <c r="F1078" s="301"/>
      <c r="G1078" s="301"/>
      <c r="H1078" s="301"/>
      <c r="I1078" s="301"/>
      <c r="J1078" s="301"/>
      <c r="K1078" s="301"/>
      <c r="L1078" s="301"/>
    </row>
    <row r="1079" spans="1:12" x14ac:dyDescent="0.2">
      <c r="A1079" s="301"/>
      <c r="B1079" s="301"/>
      <c r="C1079" s="301"/>
      <c r="D1079" s="301"/>
      <c r="E1079" s="301"/>
      <c r="F1079" s="301"/>
      <c r="G1079" s="301"/>
      <c r="H1079" s="301"/>
      <c r="I1079" s="301"/>
      <c r="J1079" s="301"/>
      <c r="K1079" s="301"/>
      <c r="L1079" s="301"/>
    </row>
    <row r="1080" spans="1:12" x14ac:dyDescent="0.2">
      <c r="A1080" s="301"/>
      <c r="B1080" s="301"/>
      <c r="C1080" s="301"/>
      <c r="D1080" s="301"/>
      <c r="E1080" s="301"/>
      <c r="F1080" s="301"/>
      <c r="G1080" s="301"/>
      <c r="H1080" s="301"/>
      <c r="I1080" s="301"/>
      <c r="J1080" s="301"/>
      <c r="K1080" s="301"/>
      <c r="L1080" s="301"/>
    </row>
    <row r="1081" spans="1:12" x14ac:dyDescent="0.2">
      <c r="A1081" s="301"/>
      <c r="B1081" s="301"/>
      <c r="C1081" s="301"/>
      <c r="D1081" s="301"/>
      <c r="E1081" s="301"/>
      <c r="F1081" s="301"/>
      <c r="G1081" s="301"/>
      <c r="H1081" s="301"/>
      <c r="I1081" s="301"/>
      <c r="J1081" s="301"/>
      <c r="K1081" s="301"/>
      <c r="L1081" s="301"/>
    </row>
    <row r="1082" spans="1:12" x14ac:dyDescent="0.2">
      <c r="A1082" s="301"/>
      <c r="B1082" s="301"/>
      <c r="C1082" s="301"/>
      <c r="D1082" s="301"/>
      <c r="E1082" s="301"/>
      <c r="F1082" s="301"/>
      <c r="G1082" s="301"/>
      <c r="H1082" s="301"/>
      <c r="I1082" s="301"/>
      <c r="J1082" s="301"/>
      <c r="K1082" s="301"/>
      <c r="L1082" s="301"/>
    </row>
    <row r="1083" spans="1:12" x14ac:dyDescent="0.2">
      <c r="A1083" s="301"/>
      <c r="B1083" s="301"/>
      <c r="C1083" s="301"/>
      <c r="D1083" s="301"/>
      <c r="E1083" s="301"/>
      <c r="F1083" s="301"/>
      <c r="G1083" s="301"/>
      <c r="H1083" s="301"/>
      <c r="I1083" s="301"/>
      <c r="J1083" s="301"/>
      <c r="K1083" s="301"/>
      <c r="L1083" s="301"/>
    </row>
    <row r="1084" spans="1:12" x14ac:dyDescent="0.2">
      <c r="A1084" s="301"/>
      <c r="B1084" s="301"/>
      <c r="C1084" s="301"/>
      <c r="D1084" s="301"/>
      <c r="E1084" s="301"/>
      <c r="F1084" s="301"/>
      <c r="G1084" s="301"/>
      <c r="H1084" s="301"/>
      <c r="I1084" s="301"/>
      <c r="J1084" s="301"/>
      <c r="K1084" s="301"/>
      <c r="L1084" s="301"/>
    </row>
    <row r="1085" spans="1:12" x14ac:dyDescent="0.2">
      <c r="A1085" s="301"/>
      <c r="B1085" s="301"/>
      <c r="C1085" s="301"/>
      <c r="D1085" s="301"/>
      <c r="E1085" s="301"/>
      <c r="F1085" s="301"/>
      <c r="G1085" s="301"/>
      <c r="H1085" s="301"/>
      <c r="I1085" s="301"/>
      <c r="J1085" s="301"/>
      <c r="K1085" s="301"/>
      <c r="L1085" s="301"/>
    </row>
    <row r="1086" spans="1:12" x14ac:dyDescent="0.2">
      <c r="A1086" s="301"/>
      <c r="B1086" s="301"/>
      <c r="C1086" s="301"/>
      <c r="D1086" s="301"/>
      <c r="E1086" s="301"/>
      <c r="F1086" s="301"/>
      <c r="G1086" s="301"/>
      <c r="H1086" s="301"/>
      <c r="I1086" s="301"/>
      <c r="J1086" s="301"/>
      <c r="K1086" s="301"/>
      <c r="L1086" s="301"/>
    </row>
    <row r="1087" spans="1:12" x14ac:dyDescent="0.2">
      <c r="A1087" s="301"/>
      <c r="B1087" s="301"/>
      <c r="C1087" s="301"/>
      <c r="D1087" s="301"/>
      <c r="E1087" s="301"/>
      <c r="F1087" s="301"/>
      <c r="G1087" s="301"/>
      <c r="H1087" s="301"/>
      <c r="I1087" s="301"/>
      <c r="J1087" s="301"/>
      <c r="K1087" s="301"/>
      <c r="L1087" s="301"/>
    </row>
    <row r="1088" spans="1:12" x14ac:dyDescent="0.2">
      <c r="A1088" s="301"/>
      <c r="B1088" s="301"/>
      <c r="C1088" s="301"/>
      <c r="D1088" s="301"/>
      <c r="E1088" s="301"/>
      <c r="F1088" s="301"/>
      <c r="G1088" s="301"/>
      <c r="H1088" s="301"/>
      <c r="I1088" s="301"/>
      <c r="J1088" s="301"/>
      <c r="K1088" s="301"/>
      <c r="L1088" s="301"/>
    </row>
    <row r="1089" spans="1:12" x14ac:dyDescent="0.2">
      <c r="A1089" s="301"/>
      <c r="B1089" s="301"/>
      <c r="C1089" s="301"/>
      <c r="D1089" s="301"/>
      <c r="E1089" s="301"/>
      <c r="F1089" s="301"/>
      <c r="G1089" s="301"/>
      <c r="H1089" s="301"/>
      <c r="I1089" s="301"/>
      <c r="J1089" s="301"/>
      <c r="K1089" s="301"/>
      <c r="L1089" s="301"/>
    </row>
    <row r="1090" spans="1:12" x14ac:dyDescent="0.2">
      <c r="A1090" s="301"/>
      <c r="B1090" s="301"/>
      <c r="C1090" s="301"/>
      <c r="D1090" s="301"/>
      <c r="E1090" s="301"/>
      <c r="F1090" s="301"/>
      <c r="G1090" s="301"/>
      <c r="H1090" s="301"/>
      <c r="I1090" s="301"/>
      <c r="J1090" s="301"/>
      <c r="K1090" s="301"/>
      <c r="L1090" s="301"/>
    </row>
    <row r="1091" spans="1:12" x14ac:dyDescent="0.2">
      <c r="A1091" s="301"/>
      <c r="B1091" s="301"/>
      <c r="C1091" s="301"/>
      <c r="D1091" s="301"/>
      <c r="E1091" s="301"/>
      <c r="F1091" s="301"/>
      <c r="G1091" s="301"/>
      <c r="H1091" s="301"/>
      <c r="I1091" s="301"/>
      <c r="J1091" s="301"/>
      <c r="K1091" s="301"/>
      <c r="L1091" s="301"/>
    </row>
    <row r="1092" spans="1:12" x14ac:dyDescent="0.2">
      <c r="A1092" s="301"/>
      <c r="B1092" s="301"/>
      <c r="C1092" s="301"/>
      <c r="D1092" s="301"/>
      <c r="E1092" s="301"/>
      <c r="F1092" s="301"/>
      <c r="G1092" s="301"/>
      <c r="H1092" s="301"/>
      <c r="I1092" s="301"/>
      <c r="J1092" s="301"/>
      <c r="K1092" s="301"/>
      <c r="L1092" s="301"/>
    </row>
    <row r="1093" spans="1:12" x14ac:dyDescent="0.2">
      <c r="A1093" s="301"/>
      <c r="B1093" s="301"/>
      <c r="C1093" s="301"/>
      <c r="D1093" s="301"/>
      <c r="E1093" s="301"/>
      <c r="F1093" s="301"/>
      <c r="G1093" s="301"/>
      <c r="H1093" s="301"/>
      <c r="I1093" s="301"/>
      <c r="J1093" s="301"/>
      <c r="K1093" s="301"/>
      <c r="L1093" s="301"/>
    </row>
    <row r="1094" spans="1:12" x14ac:dyDescent="0.2">
      <c r="A1094" s="301"/>
      <c r="B1094" s="301"/>
      <c r="C1094" s="301"/>
      <c r="D1094" s="301"/>
      <c r="E1094" s="301"/>
      <c r="F1094" s="301"/>
      <c r="G1094" s="301"/>
      <c r="H1094" s="301"/>
      <c r="I1094" s="301"/>
      <c r="J1094" s="301"/>
      <c r="K1094" s="301"/>
      <c r="L1094" s="301"/>
    </row>
    <row r="1095" spans="1:12" x14ac:dyDescent="0.2">
      <c r="A1095" s="301"/>
      <c r="B1095" s="301"/>
      <c r="C1095" s="301"/>
      <c r="D1095" s="301"/>
      <c r="E1095" s="301"/>
      <c r="F1095" s="301"/>
      <c r="G1095" s="301"/>
      <c r="H1095" s="301"/>
      <c r="I1095" s="301"/>
      <c r="J1095" s="301"/>
      <c r="K1095" s="301"/>
      <c r="L1095" s="301"/>
    </row>
    <row r="1096" spans="1:12" x14ac:dyDescent="0.2">
      <c r="A1096" s="301"/>
      <c r="B1096" s="301"/>
      <c r="C1096" s="301"/>
      <c r="D1096" s="301"/>
      <c r="E1096" s="301"/>
      <c r="F1096" s="301"/>
      <c r="G1096" s="301"/>
      <c r="H1096" s="301"/>
      <c r="I1096" s="301"/>
      <c r="J1096" s="301"/>
      <c r="K1096" s="301"/>
      <c r="L1096" s="301"/>
    </row>
    <row r="1097" spans="1:12" x14ac:dyDescent="0.2">
      <c r="A1097" s="301"/>
      <c r="B1097" s="301"/>
      <c r="C1097" s="301"/>
      <c r="D1097" s="301"/>
      <c r="E1097" s="301"/>
      <c r="F1097" s="301"/>
      <c r="G1097" s="301"/>
      <c r="H1097" s="301"/>
      <c r="I1097" s="301"/>
      <c r="J1097" s="301"/>
      <c r="K1097" s="301"/>
      <c r="L1097" s="301"/>
    </row>
    <row r="1098" spans="1:12" x14ac:dyDescent="0.2">
      <c r="A1098" s="301"/>
      <c r="B1098" s="301"/>
      <c r="C1098" s="301"/>
      <c r="D1098" s="301"/>
      <c r="E1098" s="301"/>
      <c r="F1098" s="301"/>
      <c r="G1098" s="301"/>
      <c r="H1098" s="301"/>
      <c r="I1098" s="301"/>
      <c r="J1098" s="301"/>
      <c r="K1098" s="301"/>
      <c r="L1098" s="301"/>
    </row>
    <row r="1099" spans="1:12" x14ac:dyDescent="0.2">
      <c r="A1099" s="301"/>
      <c r="B1099" s="301"/>
      <c r="C1099" s="301"/>
      <c r="D1099" s="301"/>
      <c r="E1099" s="301"/>
      <c r="F1099" s="301"/>
      <c r="G1099" s="301"/>
      <c r="H1099" s="301"/>
      <c r="I1099" s="301"/>
      <c r="J1099" s="301"/>
      <c r="K1099" s="301"/>
      <c r="L1099" s="301"/>
    </row>
    <row r="1100" spans="1:12" x14ac:dyDescent="0.2">
      <c r="A1100" s="301"/>
      <c r="B1100" s="301"/>
      <c r="C1100" s="301"/>
      <c r="D1100" s="301"/>
      <c r="E1100" s="301"/>
      <c r="F1100" s="301"/>
      <c r="G1100" s="301"/>
      <c r="H1100" s="301"/>
      <c r="I1100" s="301"/>
      <c r="J1100" s="301"/>
      <c r="K1100" s="301"/>
      <c r="L1100" s="301"/>
    </row>
    <row r="1101" spans="1:12" x14ac:dyDescent="0.2">
      <c r="A1101" s="301"/>
      <c r="B1101" s="301"/>
      <c r="C1101" s="301"/>
      <c r="D1101" s="301"/>
      <c r="E1101" s="301"/>
      <c r="F1101" s="301"/>
      <c r="G1101" s="301"/>
      <c r="H1101" s="301"/>
      <c r="I1101" s="301"/>
      <c r="J1101" s="301"/>
      <c r="K1101" s="301"/>
      <c r="L1101" s="301"/>
    </row>
    <row r="1102" spans="1:12" x14ac:dyDescent="0.2">
      <c r="A1102" s="301"/>
      <c r="B1102" s="301"/>
      <c r="C1102" s="301"/>
      <c r="D1102" s="301"/>
      <c r="E1102" s="301"/>
      <c r="F1102" s="301"/>
      <c r="G1102" s="301"/>
      <c r="H1102" s="301"/>
      <c r="I1102" s="301"/>
      <c r="J1102" s="301"/>
      <c r="K1102" s="301"/>
      <c r="L1102" s="301"/>
    </row>
    <row r="1103" spans="1:12" x14ac:dyDescent="0.2">
      <c r="A1103" s="301"/>
      <c r="B1103" s="301"/>
      <c r="C1103" s="301"/>
      <c r="D1103" s="301"/>
      <c r="E1103" s="301"/>
      <c r="F1103" s="301"/>
      <c r="G1103" s="301"/>
      <c r="H1103" s="301"/>
      <c r="I1103" s="301"/>
      <c r="J1103" s="301"/>
      <c r="K1103" s="301"/>
      <c r="L1103" s="301"/>
    </row>
    <row r="1104" spans="1:12" x14ac:dyDescent="0.2">
      <c r="A1104" s="301"/>
      <c r="B1104" s="301"/>
      <c r="C1104" s="301"/>
      <c r="D1104" s="301"/>
      <c r="E1104" s="301"/>
      <c r="F1104" s="301"/>
      <c r="G1104" s="301"/>
      <c r="H1104" s="301"/>
      <c r="I1104" s="301"/>
      <c r="J1104" s="301"/>
      <c r="K1104" s="301"/>
      <c r="L1104" s="301"/>
    </row>
  </sheetData>
  <phoneticPr fontId="0" type="noConversion"/>
  <printOptions gridLines="1"/>
  <pageMargins left="0.55118110236220474" right="0.35433070866141736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96"/>
  <sheetViews>
    <sheetView zoomScaleNormal="100" zoomScaleSheetLayoutView="100" workbookViewId="0">
      <selection activeCell="L3" sqref="L3"/>
    </sheetView>
  </sheetViews>
  <sheetFormatPr defaultRowHeight="12.75" outlineLevelRow="1" x14ac:dyDescent="0.2"/>
  <cols>
    <col min="1" max="1" width="22.7109375" style="592" customWidth="1"/>
    <col min="2" max="2" width="5.140625" style="592" customWidth="1"/>
    <col min="3" max="3" width="6.5703125" style="592" customWidth="1"/>
    <col min="4" max="4" width="8.28515625" style="599" customWidth="1"/>
    <col min="5" max="5" width="35.7109375" style="593" customWidth="1"/>
    <col min="6" max="9" width="12.140625" style="592" customWidth="1"/>
    <col min="10" max="10" width="12.7109375" style="592" customWidth="1"/>
    <col min="11" max="11" width="12.140625" style="592" customWidth="1"/>
    <col min="12" max="12" width="45.42578125" style="308" customWidth="1"/>
    <col min="13" max="16384" width="9.140625" style="301"/>
  </cols>
  <sheetData>
    <row r="1" spans="1:12" x14ac:dyDescent="0.2">
      <c r="E1" s="602" t="s">
        <v>1222</v>
      </c>
      <c r="F1" s="298" t="s">
        <v>1632</v>
      </c>
      <c r="G1" s="300"/>
      <c r="H1" s="300"/>
      <c r="I1" s="300"/>
      <c r="J1" s="300"/>
      <c r="K1" s="300"/>
      <c r="L1" s="307"/>
    </row>
    <row r="2" spans="1:12" ht="53.25" x14ac:dyDescent="0.2">
      <c r="A2" s="612" t="s">
        <v>826</v>
      </c>
      <c r="B2" s="613" t="s">
        <v>827</v>
      </c>
      <c r="C2" s="613" t="s">
        <v>831</v>
      </c>
      <c r="D2" s="615" t="s">
        <v>830</v>
      </c>
      <c r="E2" s="603" t="s">
        <v>828</v>
      </c>
      <c r="F2" s="313" t="s">
        <v>848</v>
      </c>
      <c r="G2" s="313" t="s">
        <v>1553</v>
      </c>
      <c r="H2" s="313" t="s">
        <v>1634</v>
      </c>
      <c r="I2" s="313" t="s">
        <v>1633</v>
      </c>
      <c r="J2" s="656" t="s">
        <v>863</v>
      </c>
      <c r="K2" s="313" t="s">
        <v>1554</v>
      </c>
      <c r="L2" s="657" t="s">
        <v>849</v>
      </c>
    </row>
    <row r="3" spans="1:12" x14ac:dyDescent="0.2">
      <c r="A3" s="590" t="str">
        <f t="shared" ref="A3:A31" si="0">+$E$1</f>
        <v>Kultuurivaldkonna kulud</v>
      </c>
      <c r="B3" s="581" t="str">
        <f t="shared" ref="B3:B31" si="1">LEFT(C3,2)</f>
        <v>41</v>
      </c>
      <c r="C3" s="591" t="s">
        <v>1131</v>
      </c>
      <c r="D3" s="594" t="s">
        <v>1240</v>
      </c>
      <c r="E3" s="596" t="s">
        <v>234</v>
      </c>
      <c r="F3" s="595">
        <v>1201.52</v>
      </c>
      <c r="G3" s="595">
        <v>1105.8399999999999</v>
      </c>
      <c r="H3" s="595">
        <v>1545</v>
      </c>
      <c r="I3" s="595">
        <v>1545</v>
      </c>
      <c r="J3" s="595"/>
      <c r="K3" s="595">
        <f t="shared" ref="K3:K31" si="2">+I3+J3</f>
        <v>1545</v>
      </c>
      <c r="L3" s="596"/>
    </row>
    <row r="4" spans="1:12" x14ac:dyDescent="0.2">
      <c r="A4" s="590" t="str">
        <f t="shared" si="0"/>
        <v>Kultuurivaldkonna kulud</v>
      </c>
      <c r="B4" s="581" t="str">
        <f t="shared" si="1"/>
        <v>41</v>
      </c>
      <c r="C4" s="591" t="s">
        <v>1131</v>
      </c>
      <c r="D4" s="594" t="s">
        <v>1241</v>
      </c>
      <c r="E4" s="596" t="s">
        <v>229</v>
      </c>
      <c r="F4" s="595">
        <v>1920</v>
      </c>
      <c r="G4" s="595">
        <v>1920</v>
      </c>
      <c r="H4" s="595">
        <v>1920</v>
      </c>
      <c r="I4" s="595">
        <v>1920</v>
      </c>
      <c r="J4" s="595"/>
      <c r="K4" s="595">
        <f t="shared" si="2"/>
        <v>1920</v>
      </c>
      <c r="L4" s="596"/>
    </row>
    <row r="5" spans="1:12" x14ac:dyDescent="0.2">
      <c r="A5" s="590" t="str">
        <f t="shared" si="0"/>
        <v>Kultuurivaldkonna kulud</v>
      </c>
      <c r="B5" s="581" t="str">
        <f t="shared" si="1"/>
        <v>41</v>
      </c>
      <c r="C5" s="591" t="s">
        <v>1131</v>
      </c>
      <c r="D5" s="594" t="s">
        <v>1242</v>
      </c>
      <c r="E5" s="596" t="s">
        <v>232</v>
      </c>
      <c r="F5" s="595">
        <v>1600</v>
      </c>
      <c r="G5" s="595">
        <v>1600</v>
      </c>
      <c r="H5" s="595">
        <v>1600</v>
      </c>
      <c r="I5" s="595">
        <v>1600</v>
      </c>
      <c r="J5" s="595"/>
      <c r="K5" s="595">
        <f t="shared" si="2"/>
        <v>1600</v>
      </c>
      <c r="L5" s="596"/>
    </row>
    <row r="6" spans="1:12" x14ac:dyDescent="0.2">
      <c r="A6" s="590" t="str">
        <f t="shared" si="0"/>
        <v>Kultuurivaldkonna kulud</v>
      </c>
      <c r="B6" s="581" t="str">
        <f t="shared" si="1"/>
        <v>41</v>
      </c>
      <c r="C6" s="591" t="s">
        <v>1131</v>
      </c>
      <c r="D6" s="594" t="s">
        <v>1243</v>
      </c>
      <c r="E6" s="596" t="s">
        <v>231</v>
      </c>
      <c r="F6" s="595">
        <v>1000</v>
      </c>
      <c r="G6" s="595">
        <v>1000</v>
      </c>
      <c r="H6" s="595">
        <v>1000</v>
      </c>
      <c r="I6" s="595">
        <v>1000</v>
      </c>
      <c r="J6" s="595"/>
      <c r="K6" s="595">
        <f t="shared" si="2"/>
        <v>1000</v>
      </c>
      <c r="L6" s="596"/>
    </row>
    <row r="7" spans="1:12" x14ac:dyDescent="0.2">
      <c r="A7" s="590"/>
      <c r="B7" s="581"/>
      <c r="C7" s="591"/>
      <c r="D7" s="594"/>
      <c r="E7" s="596"/>
      <c r="F7" s="595"/>
      <c r="G7" s="595"/>
      <c r="H7" s="595"/>
      <c r="I7" s="595"/>
      <c r="J7" s="595"/>
      <c r="K7" s="595"/>
      <c r="L7" s="596"/>
    </row>
    <row r="8" spans="1:12" x14ac:dyDescent="0.2">
      <c r="A8" s="590" t="str">
        <f t="shared" si="0"/>
        <v>Kultuurivaldkonna kulud</v>
      </c>
      <c r="B8" s="581" t="str">
        <f t="shared" si="1"/>
        <v>41</v>
      </c>
      <c r="C8" s="591" t="s">
        <v>1131</v>
      </c>
      <c r="D8" s="594" t="s">
        <v>1244</v>
      </c>
      <c r="E8" s="596" t="s">
        <v>230</v>
      </c>
      <c r="F8" s="595">
        <v>640</v>
      </c>
      <c r="G8" s="595">
        <v>640</v>
      </c>
      <c r="H8" s="595">
        <v>640</v>
      </c>
      <c r="I8" s="595">
        <v>640</v>
      </c>
      <c r="J8" s="595"/>
      <c r="K8" s="595">
        <f t="shared" si="2"/>
        <v>640</v>
      </c>
      <c r="L8" s="596"/>
    </row>
    <row r="9" spans="1:12" x14ac:dyDescent="0.2">
      <c r="A9" s="590" t="str">
        <f t="shared" si="0"/>
        <v>Kultuurivaldkonna kulud</v>
      </c>
      <c r="B9" s="581" t="str">
        <f t="shared" si="1"/>
        <v>41</v>
      </c>
      <c r="C9" s="591" t="s">
        <v>1131</v>
      </c>
      <c r="D9" s="594" t="s">
        <v>1245</v>
      </c>
      <c r="E9" s="596" t="s">
        <v>233</v>
      </c>
      <c r="F9" s="595">
        <v>640</v>
      </c>
      <c r="G9" s="595">
        <v>640</v>
      </c>
      <c r="H9" s="595">
        <v>640</v>
      </c>
      <c r="I9" s="595">
        <v>640</v>
      </c>
      <c r="J9" s="595"/>
      <c r="K9" s="595">
        <f t="shared" si="2"/>
        <v>640</v>
      </c>
      <c r="L9" s="596"/>
    </row>
    <row r="10" spans="1:12" x14ac:dyDescent="0.2">
      <c r="A10" s="590" t="str">
        <f t="shared" si="0"/>
        <v>Kultuurivaldkonna kulud</v>
      </c>
      <c r="B10" s="581" t="str">
        <f t="shared" si="1"/>
        <v>41</v>
      </c>
      <c r="C10" s="591" t="s">
        <v>1131</v>
      </c>
      <c r="D10" s="594" t="s">
        <v>1246</v>
      </c>
      <c r="E10" s="596" t="s">
        <v>235</v>
      </c>
      <c r="F10" s="595">
        <v>5988.6</v>
      </c>
      <c r="G10" s="595">
        <v>6100</v>
      </c>
      <c r="H10" s="595">
        <v>6400</v>
      </c>
      <c r="I10" s="595">
        <v>6400</v>
      </c>
      <c r="J10" s="595"/>
      <c r="K10" s="595">
        <f t="shared" si="2"/>
        <v>6400</v>
      </c>
      <c r="L10" s="596"/>
    </row>
    <row r="11" spans="1:12" x14ac:dyDescent="0.2">
      <c r="A11" s="590" t="str">
        <f t="shared" si="0"/>
        <v>Kultuurivaldkonna kulud</v>
      </c>
      <c r="B11" s="581" t="str">
        <f t="shared" si="1"/>
        <v>50</v>
      </c>
      <c r="C11" s="591" t="s">
        <v>1086</v>
      </c>
      <c r="D11" s="594" t="s">
        <v>1225</v>
      </c>
      <c r="E11" s="596" t="s">
        <v>247</v>
      </c>
      <c r="F11" s="595">
        <v>8367.75</v>
      </c>
      <c r="G11" s="595">
        <v>8035.2000000000007</v>
      </c>
      <c r="H11" s="595">
        <v>8650</v>
      </c>
      <c r="I11" s="595">
        <v>8650</v>
      </c>
      <c r="J11" s="595"/>
      <c r="K11" s="595">
        <f t="shared" si="2"/>
        <v>8650</v>
      </c>
      <c r="L11" s="596"/>
    </row>
    <row r="12" spans="1:12" x14ac:dyDescent="0.2">
      <c r="A12" s="590" t="str">
        <f t="shared" si="0"/>
        <v>Kultuurivaldkonna kulud</v>
      </c>
      <c r="B12" s="581" t="str">
        <f t="shared" si="1"/>
        <v>50</v>
      </c>
      <c r="C12" s="591" t="s">
        <v>781</v>
      </c>
      <c r="D12" s="594" t="s">
        <v>1226</v>
      </c>
      <c r="E12" s="596" t="s">
        <v>247</v>
      </c>
      <c r="F12" s="595">
        <v>2761.33</v>
      </c>
      <c r="G12" s="595">
        <v>2651.67</v>
      </c>
      <c r="H12" s="595">
        <v>2800</v>
      </c>
      <c r="I12" s="595">
        <v>2800</v>
      </c>
      <c r="J12" s="595"/>
      <c r="K12" s="595">
        <f t="shared" si="2"/>
        <v>2800</v>
      </c>
      <c r="L12" s="596"/>
    </row>
    <row r="13" spans="1:12" x14ac:dyDescent="0.2">
      <c r="A13" s="590" t="str">
        <f t="shared" si="0"/>
        <v>Kultuurivaldkonna kulud</v>
      </c>
      <c r="B13" s="581" t="str">
        <f t="shared" si="1"/>
        <v>50</v>
      </c>
      <c r="C13" s="591" t="s">
        <v>744</v>
      </c>
      <c r="D13" s="594" t="s">
        <v>1227</v>
      </c>
      <c r="E13" s="596" t="s">
        <v>247</v>
      </c>
      <c r="F13" s="595">
        <v>117.15</v>
      </c>
      <c r="G13" s="595">
        <v>112.47999999999999</v>
      </c>
      <c r="H13" s="595">
        <v>150</v>
      </c>
      <c r="I13" s="595">
        <v>150</v>
      </c>
      <c r="J13" s="595"/>
      <c r="K13" s="595">
        <f t="shared" si="2"/>
        <v>150</v>
      </c>
      <c r="L13" s="596"/>
    </row>
    <row r="14" spans="1:12" x14ac:dyDescent="0.2">
      <c r="A14" s="590" t="str">
        <f t="shared" si="0"/>
        <v>Kultuurivaldkonna kulud</v>
      </c>
      <c r="B14" s="581" t="str">
        <f t="shared" si="1"/>
        <v>55</v>
      </c>
      <c r="C14" s="591" t="s">
        <v>1122</v>
      </c>
      <c r="D14" s="594" t="s">
        <v>1228</v>
      </c>
      <c r="E14" s="596" t="s">
        <v>247</v>
      </c>
      <c r="F14" s="595">
        <v>967.53</v>
      </c>
      <c r="G14" s="595">
        <v>148.66</v>
      </c>
      <c r="H14" s="595">
        <v>240</v>
      </c>
      <c r="I14" s="595">
        <v>241.2</v>
      </c>
      <c r="J14" s="595"/>
      <c r="K14" s="595">
        <f t="shared" si="2"/>
        <v>241.2</v>
      </c>
      <c r="L14" s="596"/>
    </row>
    <row r="15" spans="1:12" x14ac:dyDescent="0.2">
      <c r="A15" s="590" t="str">
        <f t="shared" si="0"/>
        <v>Kultuurivaldkonna kulud</v>
      </c>
      <c r="B15" s="581" t="str">
        <f t="shared" si="1"/>
        <v>55</v>
      </c>
      <c r="C15" s="591" t="s">
        <v>1122</v>
      </c>
      <c r="D15" s="594" t="s">
        <v>1229</v>
      </c>
      <c r="E15" s="596" t="s">
        <v>220</v>
      </c>
      <c r="F15" s="595">
        <v>875.32</v>
      </c>
      <c r="G15" s="595">
        <v>0</v>
      </c>
      <c r="H15" s="595">
        <v>650</v>
      </c>
      <c r="I15" s="595">
        <v>653.24999999999989</v>
      </c>
      <c r="J15" s="595"/>
      <c r="K15" s="595">
        <f t="shared" si="2"/>
        <v>653.24999999999989</v>
      </c>
      <c r="L15" s="596"/>
    </row>
    <row r="16" spans="1:12" x14ac:dyDescent="0.2">
      <c r="A16" s="590" t="str">
        <f t="shared" si="0"/>
        <v>Kultuurivaldkonna kulud</v>
      </c>
      <c r="B16" s="581" t="str">
        <f t="shared" si="1"/>
        <v>55</v>
      </c>
      <c r="C16" s="591" t="s">
        <v>1122</v>
      </c>
      <c r="D16" s="594" t="s">
        <v>1230</v>
      </c>
      <c r="E16" s="596" t="s">
        <v>248</v>
      </c>
      <c r="F16" s="595">
        <v>1172.98</v>
      </c>
      <c r="G16" s="595">
        <v>0</v>
      </c>
      <c r="H16" s="595">
        <v>5610</v>
      </c>
      <c r="I16" s="595">
        <v>1760</v>
      </c>
      <c r="J16" s="595"/>
      <c r="K16" s="595">
        <f t="shared" si="2"/>
        <v>1760</v>
      </c>
      <c r="L16" s="596"/>
    </row>
    <row r="17" spans="1:12" x14ac:dyDescent="0.2">
      <c r="A17" s="590" t="str">
        <f t="shared" si="0"/>
        <v>Kultuurivaldkonna kulud</v>
      </c>
      <c r="B17" s="581" t="str">
        <f t="shared" si="1"/>
        <v>55</v>
      </c>
      <c r="C17" s="591" t="s">
        <v>1122</v>
      </c>
      <c r="D17" s="594" t="s">
        <v>1231</v>
      </c>
      <c r="E17" s="596" t="s">
        <v>354</v>
      </c>
      <c r="F17" s="595">
        <v>1285.5</v>
      </c>
      <c r="G17" s="595">
        <v>0</v>
      </c>
      <c r="H17" s="595">
        <v>300</v>
      </c>
      <c r="I17" s="595">
        <v>0</v>
      </c>
      <c r="J17" s="595"/>
      <c r="K17" s="595">
        <f t="shared" si="2"/>
        <v>0</v>
      </c>
      <c r="L17" s="596"/>
    </row>
    <row r="18" spans="1:12" x14ac:dyDescent="0.2">
      <c r="A18" s="590" t="str">
        <f t="shared" si="0"/>
        <v>Kultuurivaldkonna kulud</v>
      </c>
      <c r="B18" s="581" t="str">
        <f t="shared" si="1"/>
        <v>55</v>
      </c>
      <c r="C18" s="591" t="s">
        <v>1122</v>
      </c>
      <c r="D18" s="594" t="s">
        <v>1248</v>
      </c>
      <c r="E18" s="596" t="s">
        <v>1249</v>
      </c>
      <c r="F18" s="595">
        <v>95</v>
      </c>
      <c r="G18" s="595">
        <v>0</v>
      </c>
      <c r="H18" s="595">
        <v>0</v>
      </c>
      <c r="I18" s="595">
        <v>0</v>
      </c>
      <c r="J18" s="595"/>
      <c r="K18" s="595">
        <f t="shared" si="2"/>
        <v>0</v>
      </c>
      <c r="L18" s="596"/>
    </row>
    <row r="19" spans="1:12" ht="25.5" x14ac:dyDescent="0.2">
      <c r="A19" s="590" t="str">
        <f t="shared" si="0"/>
        <v>Kultuurivaldkonna kulud</v>
      </c>
      <c r="B19" s="581" t="str">
        <f t="shared" si="1"/>
        <v>55</v>
      </c>
      <c r="C19" s="591" t="s">
        <v>1122</v>
      </c>
      <c r="D19" s="594" t="s">
        <v>1250</v>
      </c>
      <c r="E19" s="596" t="s">
        <v>353</v>
      </c>
      <c r="F19" s="595">
        <v>3142.75</v>
      </c>
      <c r="G19" s="595">
        <v>0</v>
      </c>
      <c r="H19" s="595">
        <v>0</v>
      </c>
      <c r="I19" s="595">
        <v>0</v>
      </c>
      <c r="J19" s="595"/>
      <c r="K19" s="595">
        <f t="shared" si="2"/>
        <v>0</v>
      </c>
      <c r="L19" s="596"/>
    </row>
    <row r="20" spans="1:12" x14ac:dyDescent="0.2">
      <c r="A20" s="590" t="str">
        <f t="shared" si="0"/>
        <v>Kultuurivaldkonna kulud</v>
      </c>
      <c r="B20" s="581" t="str">
        <f t="shared" si="1"/>
        <v>55</v>
      </c>
      <c r="C20" s="591" t="s">
        <v>1122</v>
      </c>
      <c r="D20" s="594" t="s">
        <v>1251</v>
      </c>
      <c r="E20" s="596" t="s">
        <v>242</v>
      </c>
      <c r="F20" s="595">
        <v>559.51</v>
      </c>
      <c r="G20" s="595">
        <v>515.07999999999993</v>
      </c>
      <c r="H20" s="595">
        <v>1345</v>
      </c>
      <c r="I20" s="595">
        <v>1351.7324999999998</v>
      </c>
      <c r="J20" s="595"/>
      <c r="K20" s="595">
        <f t="shared" si="2"/>
        <v>1351.7324999999998</v>
      </c>
      <c r="L20" s="596"/>
    </row>
    <row r="21" spans="1:12" x14ac:dyDescent="0.2">
      <c r="A21" s="590" t="str">
        <f t="shared" si="0"/>
        <v>Kultuurivaldkonna kulud</v>
      </c>
      <c r="B21" s="581" t="str">
        <f t="shared" si="1"/>
        <v>55</v>
      </c>
      <c r="C21" s="591" t="s">
        <v>1122</v>
      </c>
      <c r="D21" s="594" t="s">
        <v>1252</v>
      </c>
      <c r="E21" s="596" t="s">
        <v>239</v>
      </c>
      <c r="F21" s="595">
        <v>1736.11</v>
      </c>
      <c r="G21" s="595">
        <v>1800</v>
      </c>
      <c r="H21" s="595">
        <v>0</v>
      </c>
      <c r="I21" s="595">
        <v>2157.7349999999997</v>
      </c>
      <c r="J21" s="595"/>
      <c r="K21" s="595">
        <f t="shared" si="2"/>
        <v>2157.7349999999997</v>
      </c>
      <c r="L21" s="596"/>
    </row>
    <row r="22" spans="1:12" x14ac:dyDescent="0.2">
      <c r="A22" s="590" t="str">
        <f t="shared" si="0"/>
        <v>Kultuurivaldkonna kulud</v>
      </c>
      <c r="B22" s="581" t="str">
        <f t="shared" si="1"/>
        <v>55</v>
      </c>
      <c r="C22" s="591" t="s">
        <v>1122</v>
      </c>
      <c r="D22" s="594" t="s">
        <v>1253</v>
      </c>
      <c r="E22" s="596" t="s">
        <v>238</v>
      </c>
      <c r="F22" s="595">
        <v>7118.11</v>
      </c>
      <c r="G22" s="595">
        <v>7552.76</v>
      </c>
      <c r="H22" s="595">
        <v>8602</v>
      </c>
      <c r="I22" s="595">
        <v>7590.7649999999994</v>
      </c>
      <c r="J22" s="595"/>
      <c r="K22" s="595">
        <f t="shared" si="2"/>
        <v>7590.7649999999994</v>
      </c>
      <c r="L22" s="596"/>
    </row>
    <row r="23" spans="1:12" x14ac:dyDescent="0.2">
      <c r="A23" s="590" t="str">
        <f t="shared" si="0"/>
        <v>Kultuurivaldkonna kulud</v>
      </c>
      <c r="B23" s="581" t="str">
        <f t="shared" si="1"/>
        <v>55</v>
      </c>
      <c r="C23" s="591" t="s">
        <v>1122</v>
      </c>
      <c r="D23" s="594" t="s">
        <v>1254</v>
      </c>
      <c r="E23" s="596" t="s">
        <v>240</v>
      </c>
      <c r="F23" s="595">
        <v>25034.38</v>
      </c>
      <c r="G23" s="595">
        <v>29820.300000000003</v>
      </c>
      <c r="H23" s="595">
        <v>35000</v>
      </c>
      <c r="I23" s="595">
        <v>30149.999999999996</v>
      </c>
      <c r="J23" s="595"/>
      <c r="K23" s="595">
        <f t="shared" si="2"/>
        <v>30149.999999999996</v>
      </c>
      <c r="L23" s="596"/>
    </row>
    <row r="24" spans="1:12" x14ac:dyDescent="0.2">
      <c r="A24" s="590" t="str">
        <f t="shared" si="0"/>
        <v>Kultuurivaldkonna kulud</v>
      </c>
      <c r="B24" s="581" t="str">
        <f t="shared" si="1"/>
        <v>55</v>
      </c>
      <c r="C24" s="591" t="s">
        <v>1122</v>
      </c>
      <c r="D24" s="594" t="s">
        <v>1255</v>
      </c>
      <c r="E24" s="596" t="s">
        <v>241</v>
      </c>
      <c r="F24" s="595">
        <v>0</v>
      </c>
      <c r="G24" s="595">
        <v>28.75</v>
      </c>
      <c r="H24" s="595">
        <v>13508</v>
      </c>
      <c r="I24" s="595">
        <v>7391.7749999999996</v>
      </c>
      <c r="J24" s="595"/>
      <c r="K24" s="595">
        <f t="shared" si="2"/>
        <v>7391.7749999999996</v>
      </c>
      <c r="L24" s="596"/>
    </row>
    <row r="25" spans="1:12" x14ac:dyDescent="0.2">
      <c r="A25" s="590" t="str">
        <f t="shared" si="0"/>
        <v>Kultuurivaldkonna kulud</v>
      </c>
      <c r="B25" s="581" t="str">
        <f t="shared" si="1"/>
        <v>55</v>
      </c>
      <c r="C25" s="591" t="s">
        <v>1122</v>
      </c>
      <c r="D25" s="594" t="s">
        <v>1256</v>
      </c>
      <c r="E25" s="596" t="s">
        <v>236</v>
      </c>
      <c r="F25" s="595">
        <v>2480.2600000000002</v>
      </c>
      <c r="G25" s="595">
        <v>3024.6400000000003</v>
      </c>
      <c r="H25" s="595">
        <v>5000</v>
      </c>
      <c r="I25" s="595">
        <v>5024.9999999999991</v>
      </c>
      <c r="J25" s="595"/>
      <c r="K25" s="595">
        <f t="shared" si="2"/>
        <v>5024.9999999999991</v>
      </c>
      <c r="L25" s="596"/>
    </row>
    <row r="26" spans="1:12" x14ac:dyDescent="0.2">
      <c r="A26" s="590" t="str">
        <f t="shared" si="0"/>
        <v>Kultuurivaldkonna kulud</v>
      </c>
      <c r="B26" s="581" t="str">
        <f t="shared" si="1"/>
        <v>55</v>
      </c>
      <c r="C26" s="591" t="s">
        <v>1122</v>
      </c>
      <c r="D26" s="594" t="s">
        <v>1257</v>
      </c>
      <c r="E26" s="596" t="s">
        <v>237</v>
      </c>
      <c r="F26" s="595">
        <v>3135.9</v>
      </c>
      <c r="G26" s="595">
        <v>3736.17</v>
      </c>
      <c r="H26" s="595">
        <v>8600</v>
      </c>
      <c r="I26" s="595">
        <v>4522.4999999999991</v>
      </c>
      <c r="J26" s="595"/>
      <c r="K26" s="595">
        <f t="shared" si="2"/>
        <v>4522.4999999999991</v>
      </c>
      <c r="L26" s="596"/>
    </row>
    <row r="27" spans="1:12" x14ac:dyDescent="0.2">
      <c r="A27" s="590" t="str">
        <f t="shared" si="0"/>
        <v>Kultuurivaldkonna kulud</v>
      </c>
      <c r="B27" s="581" t="str">
        <f t="shared" si="1"/>
        <v>55</v>
      </c>
      <c r="C27" s="591" t="s">
        <v>1122</v>
      </c>
      <c r="D27" s="594" t="s">
        <v>1258</v>
      </c>
      <c r="E27" s="596" t="s">
        <v>243</v>
      </c>
      <c r="F27" s="595">
        <v>4310</v>
      </c>
      <c r="G27" s="595">
        <v>2459</v>
      </c>
      <c r="H27" s="595">
        <v>4287</v>
      </c>
      <c r="I27" s="595">
        <v>4421.9999999999991</v>
      </c>
      <c r="J27" s="595"/>
      <c r="K27" s="595">
        <f t="shared" si="2"/>
        <v>4421.9999999999991</v>
      </c>
      <c r="L27" s="596"/>
    </row>
    <row r="28" spans="1:12" x14ac:dyDescent="0.2">
      <c r="A28" s="590" t="str">
        <f t="shared" si="0"/>
        <v>Kultuurivaldkonna kulud</v>
      </c>
      <c r="B28" s="581" t="str">
        <f t="shared" si="1"/>
        <v>55</v>
      </c>
      <c r="C28" s="591" t="s">
        <v>1122</v>
      </c>
      <c r="D28" s="594" t="s">
        <v>1247</v>
      </c>
      <c r="E28" s="596" t="s">
        <v>1220</v>
      </c>
      <c r="F28" s="595">
        <v>2000.0000000000002</v>
      </c>
      <c r="G28" s="595">
        <v>4950</v>
      </c>
      <c r="H28" s="595">
        <v>2900</v>
      </c>
      <c r="I28" s="595">
        <v>0</v>
      </c>
      <c r="J28" s="595"/>
      <c r="K28" s="595">
        <f t="shared" si="2"/>
        <v>0</v>
      </c>
      <c r="L28" s="596"/>
    </row>
    <row r="29" spans="1:12" x14ac:dyDescent="0.2">
      <c r="A29" s="590" t="str">
        <f t="shared" si="0"/>
        <v>Kultuurivaldkonna kulud</v>
      </c>
      <c r="B29" s="581" t="str">
        <f t="shared" si="1"/>
        <v>45</v>
      </c>
      <c r="C29" s="587" t="s">
        <v>1098</v>
      </c>
      <c r="D29" s="587" t="s">
        <v>1282</v>
      </c>
      <c r="E29" s="587" t="s">
        <v>1283</v>
      </c>
      <c r="F29" s="595">
        <v>45000</v>
      </c>
      <c r="G29" s="595">
        <v>45000</v>
      </c>
      <c r="H29" s="595">
        <v>45000</v>
      </c>
      <c r="I29" s="595">
        <v>45000</v>
      </c>
      <c r="J29" s="595"/>
      <c r="K29" s="595">
        <f t="shared" si="2"/>
        <v>45000</v>
      </c>
      <c r="L29" s="587"/>
    </row>
    <row r="30" spans="1:12" x14ac:dyDescent="0.2">
      <c r="A30" s="590" t="str">
        <f t="shared" si="0"/>
        <v>Kultuurivaldkonna kulud</v>
      </c>
      <c r="B30" s="581" t="str">
        <f t="shared" si="1"/>
        <v>45</v>
      </c>
      <c r="C30" s="587" t="s">
        <v>1098</v>
      </c>
      <c r="D30" s="587" t="s">
        <v>1241</v>
      </c>
      <c r="E30" s="587" t="s">
        <v>229</v>
      </c>
      <c r="F30" s="595">
        <v>1920</v>
      </c>
      <c r="G30" s="595">
        <v>1920</v>
      </c>
      <c r="H30" s="595">
        <v>1920</v>
      </c>
      <c r="I30" s="595">
        <v>1920</v>
      </c>
      <c r="J30" s="595"/>
      <c r="K30" s="595">
        <f t="shared" si="2"/>
        <v>1920</v>
      </c>
      <c r="L30" s="587"/>
    </row>
    <row r="31" spans="1:12" x14ac:dyDescent="0.2">
      <c r="A31" s="590" t="str">
        <f t="shared" si="0"/>
        <v>Kultuurivaldkonna kulud</v>
      </c>
      <c r="B31" s="581" t="str">
        <f t="shared" si="1"/>
        <v>45</v>
      </c>
      <c r="C31" s="591" t="s">
        <v>1098</v>
      </c>
      <c r="D31" s="594" t="s">
        <v>1230</v>
      </c>
      <c r="E31" s="596" t="s">
        <v>248</v>
      </c>
      <c r="F31" s="595">
        <v>1172.98</v>
      </c>
      <c r="G31" s="595">
        <v>0</v>
      </c>
      <c r="H31" s="595">
        <v>5610</v>
      </c>
      <c r="I31" s="595">
        <v>1760</v>
      </c>
      <c r="J31" s="595"/>
      <c r="K31" s="595">
        <f t="shared" si="2"/>
        <v>1760</v>
      </c>
      <c r="L31" s="596"/>
    </row>
    <row r="32" spans="1:12" x14ac:dyDescent="0.2">
      <c r="G32" s="595">
        <v>0</v>
      </c>
      <c r="H32" s="595">
        <v>0</v>
      </c>
      <c r="I32" s="595">
        <v>0</v>
      </c>
    </row>
    <row r="33" spans="1:12" s="592" customFormat="1" ht="25.5" x14ac:dyDescent="0.2">
      <c r="A33" s="590" t="str">
        <f>+$E$1</f>
        <v>Kultuurivaldkonna kulud</v>
      </c>
      <c r="B33" s="581" t="str">
        <f>LEFT(C33,2)</f>
        <v>45</v>
      </c>
      <c r="C33" s="591" t="s">
        <v>1098</v>
      </c>
      <c r="D33" s="591" t="s">
        <v>1265</v>
      </c>
      <c r="E33" s="596" t="s">
        <v>1266</v>
      </c>
      <c r="F33" s="595">
        <v>320</v>
      </c>
      <c r="G33" s="595">
        <v>200</v>
      </c>
      <c r="H33" s="595">
        <v>0</v>
      </c>
      <c r="I33" s="595">
        <v>95000</v>
      </c>
      <c r="J33" s="595"/>
      <c r="K33" s="595">
        <f>+I33+J33</f>
        <v>95000</v>
      </c>
      <c r="L33" s="591"/>
    </row>
    <row r="34" spans="1:12" ht="25.5" x14ac:dyDescent="0.2">
      <c r="A34" s="632" t="s">
        <v>1342</v>
      </c>
      <c r="B34" s="581"/>
      <c r="C34" s="591"/>
      <c r="D34" s="674"/>
      <c r="E34" s="675" t="s">
        <v>1341</v>
      </c>
      <c r="F34" s="676">
        <f t="shared" ref="F34:K34" si="3">SUM(F35:F85)</f>
        <v>120764.67</v>
      </c>
      <c r="G34" s="676">
        <f t="shared" si="3"/>
        <v>97195.37</v>
      </c>
      <c r="H34" s="676">
        <f t="shared" si="3"/>
        <v>109100</v>
      </c>
      <c r="I34" s="676">
        <f t="shared" si="3"/>
        <v>0</v>
      </c>
      <c r="J34" s="676">
        <f t="shared" si="3"/>
        <v>0</v>
      </c>
      <c r="K34" s="676">
        <f t="shared" si="3"/>
        <v>0</v>
      </c>
      <c r="L34" s="632"/>
    </row>
    <row r="35" spans="1:12" hidden="1" outlineLevel="1" x14ac:dyDescent="0.2">
      <c r="A35" s="590" t="str">
        <f t="shared" ref="A35:A66" si="4">+$E$1</f>
        <v>Kultuurivaldkonna kulud</v>
      </c>
      <c r="B35" s="581" t="str">
        <f t="shared" ref="B35:B66" si="5">LEFT(C35,2)</f>
        <v>45</v>
      </c>
      <c r="C35" s="591" t="s">
        <v>1098</v>
      </c>
      <c r="D35" s="594" t="s">
        <v>1232</v>
      </c>
      <c r="E35" s="596" t="s">
        <v>1233</v>
      </c>
      <c r="F35" s="595">
        <v>0</v>
      </c>
      <c r="G35" s="595">
        <v>220</v>
      </c>
      <c r="H35" s="595">
        <v>600</v>
      </c>
      <c r="I35" s="595">
        <v>0</v>
      </c>
      <c r="J35" s="595"/>
      <c r="K35" s="595">
        <f>+I35+J35</f>
        <v>0</v>
      </c>
      <c r="L35" s="596"/>
    </row>
    <row r="36" spans="1:12" hidden="1" outlineLevel="1" x14ac:dyDescent="0.2">
      <c r="A36" s="590" t="str">
        <f t="shared" si="4"/>
        <v>Kultuurivaldkonna kulud</v>
      </c>
      <c r="B36" s="581" t="str">
        <f t="shared" si="5"/>
        <v>45</v>
      </c>
      <c r="C36" s="591" t="s">
        <v>1098</v>
      </c>
      <c r="D36" s="594" t="s">
        <v>1234</v>
      </c>
      <c r="E36" s="596" t="s">
        <v>1235</v>
      </c>
      <c r="F36" s="595">
        <v>0</v>
      </c>
      <c r="G36" s="595">
        <v>200</v>
      </c>
      <c r="H36" s="595">
        <v>0</v>
      </c>
      <c r="I36" s="595">
        <v>0</v>
      </c>
      <c r="J36" s="595"/>
      <c r="K36" s="595">
        <f>+I36+J36</f>
        <v>0</v>
      </c>
      <c r="L36" s="596"/>
    </row>
    <row r="37" spans="1:12" hidden="1" outlineLevel="1" x14ac:dyDescent="0.2">
      <c r="A37" s="590" t="str">
        <f t="shared" si="4"/>
        <v>Kultuurivaldkonna kulud</v>
      </c>
      <c r="B37" s="581" t="str">
        <f t="shared" si="5"/>
        <v>45</v>
      </c>
      <c r="C37" s="591" t="s">
        <v>1098</v>
      </c>
      <c r="D37" s="594" t="s">
        <v>1236</v>
      </c>
      <c r="E37" s="596" t="s">
        <v>1237</v>
      </c>
      <c r="F37" s="595">
        <v>0</v>
      </c>
      <c r="G37" s="595">
        <v>500</v>
      </c>
      <c r="H37" s="595">
        <v>0</v>
      </c>
      <c r="I37" s="595">
        <v>0</v>
      </c>
      <c r="J37" s="595"/>
      <c r="K37" s="595">
        <f>+I37+J37</f>
        <v>0</v>
      </c>
      <c r="L37" s="596"/>
    </row>
    <row r="38" spans="1:12" hidden="1" outlineLevel="1" x14ac:dyDescent="0.2">
      <c r="A38" s="590" t="str">
        <f t="shared" si="4"/>
        <v>Kultuurivaldkonna kulud</v>
      </c>
      <c r="B38" s="581" t="str">
        <f t="shared" si="5"/>
        <v>45</v>
      </c>
      <c r="C38" s="591" t="s">
        <v>1098</v>
      </c>
      <c r="D38" s="594" t="s">
        <v>1238</v>
      </c>
      <c r="E38" s="596" t="s">
        <v>1239</v>
      </c>
      <c r="F38" s="595">
        <v>0</v>
      </c>
      <c r="G38" s="595">
        <v>0</v>
      </c>
      <c r="H38" s="595">
        <v>0</v>
      </c>
      <c r="I38" s="595">
        <v>0</v>
      </c>
      <c r="J38" s="595"/>
      <c r="K38" s="595">
        <f>+I38+J38</f>
        <v>0</v>
      </c>
      <c r="L38" s="596"/>
    </row>
    <row r="39" spans="1:12" hidden="1" outlineLevel="1" x14ac:dyDescent="0.2">
      <c r="A39" s="590" t="str">
        <f t="shared" si="4"/>
        <v>Kultuurivaldkonna kulud</v>
      </c>
      <c r="B39" s="581" t="str">
        <f t="shared" si="5"/>
        <v>45</v>
      </c>
      <c r="C39" s="591" t="s">
        <v>1098</v>
      </c>
      <c r="D39" s="594" t="s">
        <v>1259</v>
      </c>
      <c r="E39" s="596" t="s">
        <v>1339</v>
      </c>
      <c r="F39" s="595">
        <v>1673</v>
      </c>
      <c r="G39" s="595">
        <v>0</v>
      </c>
      <c r="H39" s="595">
        <v>4400</v>
      </c>
      <c r="I39" s="595">
        <v>0</v>
      </c>
      <c r="J39" s="595"/>
      <c r="K39" s="595">
        <f t="shared" ref="K39:K85" si="6">+I39+J39</f>
        <v>0</v>
      </c>
      <c r="L39" s="596"/>
    </row>
    <row r="40" spans="1:12" hidden="1" outlineLevel="1" x14ac:dyDescent="0.2">
      <c r="A40" s="590" t="str">
        <f t="shared" si="4"/>
        <v>Kultuurivaldkonna kulud</v>
      </c>
      <c r="B40" s="581" t="str">
        <f t="shared" si="5"/>
        <v>45</v>
      </c>
      <c r="C40" s="591" t="s">
        <v>1098</v>
      </c>
      <c r="D40" s="594" t="s">
        <v>1260</v>
      </c>
      <c r="E40" s="596" t="s">
        <v>1261</v>
      </c>
      <c r="F40" s="595">
        <v>4474</v>
      </c>
      <c r="G40" s="595">
        <v>4580</v>
      </c>
      <c r="H40" s="595">
        <v>5500</v>
      </c>
      <c r="I40" s="595">
        <v>0</v>
      </c>
      <c r="J40" s="595"/>
      <c r="K40" s="595">
        <f t="shared" si="6"/>
        <v>0</v>
      </c>
      <c r="L40" s="596"/>
    </row>
    <row r="41" spans="1:12" hidden="1" outlineLevel="1" x14ac:dyDescent="0.2">
      <c r="A41" s="590" t="str">
        <f t="shared" si="4"/>
        <v>Kultuurivaldkonna kulud</v>
      </c>
      <c r="B41" s="581" t="str">
        <f t="shared" si="5"/>
        <v>45</v>
      </c>
      <c r="C41" s="591" t="s">
        <v>1098</v>
      </c>
      <c r="D41" s="594" t="s">
        <v>1262</v>
      </c>
      <c r="E41" s="596" t="s">
        <v>1263</v>
      </c>
      <c r="F41" s="595">
        <v>639</v>
      </c>
      <c r="G41" s="595">
        <v>1200</v>
      </c>
      <c r="H41" s="595">
        <v>1200</v>
      </c>
      <c r="I41" s="595">
        <v>0</v>
      </c>
      <c r="J41" s="595"/>
      <c r="K41" s="595">
        <f t="shared" si="6"/>
        <v>0</v>
      </c>
      <c r="L41" s="332"/>
    </row>
    <row r="42" spans="1:12" hidden="1" outlineLevel="1" x14ac:dyDescent="0.2">
      <c r="A42" s="590" t="str">
        <f t="shared" si="4"/>
        <v>Kultuurivaldkonna kulud</v>
      </c>
      <c r="B42" s="581" t="str">
        <f t="shared" si="5"/>
        <v>45</v>
      </c>
      <c r="C42" s="591" t="s">
        <v>1098</v>
      </c>
      <c r="D42" s="594" t="s">
        <v>1262</v>
      </c>
      <c r="E42" s="596" t="s">
        <v>1264</v>
      </c>
      <c r="F42" s="595">
        <v>639</v>
      </c>
      <c r="G42" s="595">
        <v>1200</v>
      </c>
      <c r="H42" s="595">
        <v>1200</v>
      </c>
      <c r="I42" s="595">
        <v>0</v>
      </c>
      <c r="J42" s="595"/>
      <c r="K42" s="595">
        <f t="shared" si="6"/>
        <v>0</v>
      </c>
      <c r="L42" s="332"/>
    </row>
    <row r="43" spans="1:12" hidden="1" outlineLevel="1" x14ac:dyDescent="0.2">
      <c r="A43" s="590" t="str">
        <f t="shared" si="4"/>
        <v>Kultuurivaldkonna kulud</v>
      </c>
      <c r="B43" s="581" t="str">
        <f t="shared" si="5"/>
        <v>45</v>
      </c>
      <c r="C43" s="591" t="s">
        <v>1098</v>
      </c>
      <c r="D43" s="594" t="s">
        <v>1262</v>
      </c>
      <c r="E43" s="596" t="s">
        <v>244</v>
      </c>
      <c r="F43" s="595">
        <v>639</v>
      </c>
      <c r="G43" s="595">
        <v>1200</v>
      </c>
      <c r="H43" s="595">
        <v>1200</v>
      </c>
      <c r="I43" s="595">
        <v>0</v>
      </c>
      <c r="J43" s="595"/>
      <c r="K43" s="595">
        <f t="shared" si="6"/>
        <v>0</v>
      </c>
      <c r="L43" s="332"/>
    </row>
    <row r="44" spans="1:12" hidden="1" outlineLevel="1" x14ac:dyDescent="0.2">
      <c r="A44" s="590" t="str">
        <f t="shared" si="4"/>
        <v>Kultuurivaldkonna kulud</v>
      </c>
      <c r="B44" s="581" t="str">
        <f t="shared" si="5"/>
        <v>45</v>
      </c>
      <c r="C44" s="587" t="s">
        <v>1098</v>
      </c>
      <c r="D44" s="587" t="s">
        <v>1267</v>
      </c>
      <c r="E44" s="587" t="s">
        <v>246</v>
      </c>
      <c r="F44" s="595">
        <v>4474</v>
      </c>
      <c r="G44" s="595">
        <v>4480</v>
      </c>
      <c r="H44" s="595">
        <v>4700</v>
      </c>
      <c r="I44" s="595">
        <v>0</v>
      </c>
      <c r="J44" s="595"/>
      <c r="K44" s="595">
        <f t="shared" si="6"/>
        <v>0</v>
      </c>
      <c r="L44" s="587"/>
    </row>
    <row r="45" spans="1:12" hidden="1" outlineLevel="1" x14ac:dyDescent="0.2">
      <c r="A45" s="590" t="str">
        <f t="shared" si="4"/>
        <v>Kultuurivaldkonna kulud</v>
      </c>
      <c r="B45" s="581" t="str">
        <f t="shared" si="5"/>
        <v>45</v>
      </c>
      <c r="C45" s="587" t="s">
        <v>1098</v>
      </c>
      <c r="D45" s="587" t="s">
        <v>1268</v>
      </c>
      <c r="E45" s="587" t="s">
        <v>1269</v>
      </c>
      <c r="F45" s="595">
        <v>5655</v>
      </c>
      <c r="G45" s="595">
        <v>3300</v>
      </c>
      <c r="H45" s="595">
        <v>2500</v>
      </c>
      <c r="I45" s="595">
        <v>0</v>
      </c>
      <c r="J45" s="595"/>
      <c r="K45" s="595">
        <f t="shared" si="6"/>
        <v>0</v>
      </c>
      <c r="L45" s="587"/>
    </row>
    <row r="46" spans="1:12" hidden="1" outlineLevel="1" x14ac:dyDescent="0.2">
      <c r="A46" s="590" t="str">
        <f t="shared" si="4"/>
        <v>Kultuurivaldkonna kulud</v>
      </c>
      <c r="B46" s="581" t="str">
        <f t="shared" si="5"/>
        <v>45</v>
      </c>
      <c r="C46" s="587" t="s">
        <v>1098</v>
      </c>
      <c r="D46" s="587" t="s">
        <v>1270</v>
      </c>
      <c r="E46" s="587" t="s">
        <v>1271</v>
      </c>
      <c r="F46" s="595">
        <v>224</v>
      </c>
      <c r="G46" s="595">
        <v>100</v>
      </c>
      <c r="H46" s="595">
        <v>170</v>
      </c>
      <c r="I46" s="595">
        <v>0</v>
      </c>
      <c r="J46" s="595"/>
      <c r="K46" s="595">
        <f t="shared" si="6"/>
        <v>0</v>
      </c>
      <c r="L46" s="587"/>
    </row>
    <row r="47" spans="1:12" hidden="1" outlineLevel="1" x14ac:dyDescent="0.2">
      <c r="A47" s="590" t="str">
        <f t="shared" si="4"/>
        <v>Kultuurivaldkonna kulud</v>
      </c>
      <c r="B47" s="581" t="str">
        <f t="shared" si="5"/>
        <v>45</v>
      </c>
      <c r="C47" s="587" t="s">
        <v>1098</v>
      </c>
      <c r="D47" s="587" t="s">
        <v>1272</v>
      </c>
      <c r="E47" s="587" t="s">
        <v>1273</v>
      </c>
      <c r="F47" s="595">
        <v>639</v>
      </c>
      <c r="G47" s="595">
        <v>600</v>
      </c>
      <c r="H47" s="595">
        <v>700</v>
      </c>
      <c r="I47" s="595">
        <v>0</v>
      </c>
      <c r="J47" s="595"/>
      <c r="K47" s="595">
        <f t="shared" si="6"/>
        <v>0</v>
      </c>
      <c r="L47" s="587"/>
    </row>
    <row r="48" spans="1:12" hidden="1" outlineLevel="1" x14ac:dyDescent="0.2">
      <c r="A48" s="590" t="str">
        <f t="shared" si="4"/>
        <v>Kultuurivaldkonna kulud</v>
      </c>
      <c r="B48" s="581" t="str">
        <f t="shared" si="5"/>
        <v>45</v>
      </c>
      <c r="C48" s="587" t="s">
        <v>1098</v>
      </c>
      <c r="D48" s="587" t="s">
        <v>1274</v>
      </c>
      <c r="E48" s="587" t="s">
        <v>1275</v>
      </c>
      <c r="F48" s="595">
        <v>15978</v>
      </c>
      <c r="G48" s="595">
        <v>15000</v>
      </c>
      <c r="H48" s="595">
        <v>19000</v>
      </c>
      <c r="I48" s="595">
        <v>0</v>
      </c>
      <c r="J48" s="595"/>
      <c r="K48" s="595">
        <f t="shared" si="6"/>
        <v>0</v>
      </c>
      <c r="L48" s="587"/>
    </row>
    <row r="49" spans="1:12" hidden="1" outlineLevel="1" x14ac:dyDescent="0.2">
      <c r="A49" s="590" t="str">
        <f t="shared" si="4"/>
        <v>Kultuurivaldkonna kulud</v>
      </c>
      <c r="B49" s="581" t="str">
        <f t="shared" si="5"/>
        <v>45</v>
      </c>
      <c r="C49" s="587" t="s">
        <v>1098</v>
      </c>
      <c r="D49" s="587" t="s">
        <v>1276</v>
      </c>
      <c r="E49" s="587" t="s">
        <v>1277</v>
      </c>
      <c r="F49" s="595">
        <v>1917</v>
      </c>
      <c r="G49" s="595">
        <v>1920</v>
      </c>
      <c r="H49" s="595">
        <v>2000</v>
      </c>
      <c r="I49" s="595">
        <v>0</v>
      </c>
      <c r="J49" s="595"/>
      <c r="K49" s="595">
        <f t="shared" si="6"/>
        <v>0</v>
      </c>
      <c r="L49" s="587"/>
    </row>
    <row r="50" spans="1:12" hidden="1" outlineLevel="1" x14ac:dyDescent="0.2">
      <c r="A50" s="590" t="str">
        <f t="shared" si="4"/>
        <v>Kultuurivaldkonna kulud</v>
      </c>
      <c r="B50" s="581" t="str">
        <f t="shared" si="5"/>
        <v>45</v>
      </c>
      <c r="C50" s="587" t="s">
        <v>1098</v>
      </c>
      <c r="D50" s="587" t="s">
        <v>1278</v>
      </c>
      <c r="E50" s="587" t="s">
        <v>1279</v>
      </c>
      <c r="F50" s="595">
        <v>320</v>
      </c>
      <c r="G50" s="595">
        <v>500</v>
      </c>
      <c r="H50" s="595">
        <v>400</v>
      </c>
      <c r="I50" s="595">
        <v>0</v>
      </c>
      <c r="J50" s="595"/>
      <c r="K50" s="595">
        <f t="shared" si="6"/>
        <v>0</v>
      </c>
      <c r="L50" s="587"/>
    </row>
    <row r="51" spans="1:12" hidden="1" outlineLevel="1" x14ac:dyDescent="0.2">
      <c r="A51" s="590" t="str">
        <f t="shared" si="4"/>
        <v>Kultuurivaldkonna kulud</v>
      </c>
      <c r="B51" s="581" t="str">
        <f t="shared" si="5"/>
        <v>45</v>
      </c>
      <c r="C51" s="587" t="s">
        <v>1098</v>
      </c>
      <c r="D51" s="587" t="s">
        <v>1280</v>
      </c>
      <c r="E51" s="587" t="s">
        <v>1281</v>
      </c>
      <c r="F51" s="595">
        <v>256</v>
      </c>
      <c r="G51" s="595">
        <v>200</v>
      </c>
      <c r="H51" s="595">
        <v>250</v>
      </c>
      <c r="I51" s="595">
        <v>0</v>
      </c>
      <c r="J51" s="595"/>
      <c r="K51" s="595">
        <f t="shared" si="6"/>
        <v>0</v>
      </c>
      <c r="L51" s="587"/>
    </row>
    <row r="52" spans="1:12" hidden="1" outlineLevel="1" x14ac:dyDescent="0.2">
      <c r="A52" s="590" t="str">
        <f t="shared" si="4"/>
        <v>Kultuurivaldkonna kulud</v>
      </c>
      <c r="B52" s="581" t="str">
        <f t="shared" si="5"/>
        <v>45</v>
      </c>
      <c r="C52" s="587" t="s">
        <v>1098</v>
      </c>
      <c r="D52" s="587" t="s">
        <v>1284</v>
      </c>
      <c r="E52" s="587" t="s">
        <v>1285</v>
      </c>
      <c r="F52" s="595">
        <v>1278</v>
      </c>
      <c r="G52" s="595">
        <v>1000</v>
      </c>
      <c r="H52" s="595">
        <v>700</v>
      </c>
      <c r="I52" s="595">
        <v>0</v>
      </c>
      <c r="J52" s="595"/>
      <c r="K52" s="595">
        <f t="shared" si="6"/>
        <v>0</v>
      </c>
      <c r="L52" s="587"/>
    </row>
    <row r="53" spans="1:12" hidden="1" outlineLevel="1" x14ac:dyDescent="0.2">
      <c r="A53" s="590" t="str">
        <f t="shared" si="4"/>
        <v>Kultuurivaldkonna kulud</v>
      </c>
      <c r="B53" s="581" t="str">
        <f t="shared" si="5"/>
        <v>45</v>
      </c>
      <c r="C53" s="587" t="s">
        <v>1098</v>
      </c>
      <c r="D53" s="587" t="s">
        <v>1286</v>
      </c>
      <c r="E53" s="587" t="s">
        <v>1287</v>
      </c>
      <c r="F53" s="595">
        <v>1917</v>
      </c>
      <c r="G53" s="595">
        <v>1600</v>
      </c>
      <c r="H53" s="595">
        <v>1850</v>
      </c>
      <c r="I53" s="595">
        <v>0</v>
      </c>
      <c r="J53" s="595"/>
      <c r="K53" s="595">
        <f t="shared" si="6"/>
        <v>0</v>
      </c>
      <c r="L53" s="587"/>
    </row>
    <row r="54" spans="1:12" hidden="1" outlineLevel="1" x14ac:dyDescent="0.2">
      <c r="A54" s="590" t="str">
        <f t="shared" si="4"/>
        <v>Kultuurivaldkonna kulud</v>
      </c>
      <c r="B54" s="581" t="str">
        <f t="shared" si="5"/>
        <v>45</v>
      </c>
      <c r="C54" s="587" t="s">
        <v>1098</v>
      </c>
      <c r="D54" s="587" t="s">
        <v>1288</v>
      </c>
      <c r="E54" s="587" t="s">
        <v>1289</v>
      </c>
      <c r="F54" s="595">
        <v>831</v>
      </c>
      <c r="G54" s="595">
        <v>700</v>
      </c>
      <c r="H54" s="595">
        <v>700</v>
      </c>
      <c r="I54" s="595">
        <v>0</v>
      </c>
      <c r="J54" s="595"/>
      <c r="K54" s="595">
        <f t="shared" si="6"/>
        <v>0</v>
      </c>
      <c r="L54" s="587"/>
    </row>
    <row r="55" spans="1:12" hidden="1" outlineLevel="1" x14ac:dyDescent="0.2">
      <c r="A55" s="590" t="str">
        <f t="shared" si="4"/>
        <v>Kultuurivaldkonna kulud</v>
      </c>
      <c r="B55" s="581" t="str">
        <f t="shared" si="5"/>
        <v>45</v>
      </c>
      <c r="C55" s="587" t="s">
        <v>1098</v>
      </c>
      <c r="D55" s="587" t="s">
        <v>1290</v>
      </c>
      <c r="E55" s="587" t="s">
        <v>1291</v>
      </c>
      <c r="F55" s="595">
        <v>640</v>
      </c>
      <c r="G55" s="595">
        <v>600</v>
      </c>
      <c r="H55" s="595">
        <v>1200</v>
      </c>
      <c r="I55" s="595">
        <v>0</v>
      </c>
      <c r="J55" s="595"/>
      <c r="K55" s="595">
        <f t="shared" si="6"/>
        <v>0</v>
      </c>
      <c r="L55" s="587"/>
    </row>
    <row r="56" spans="1:12" hidden="1" outlineLevel="1" x14ac:dyDescent="0.2">
      <c r="A56" s="590" t="str">
        <f t="shared" si="4"/>
        <v>Kultuurivaldkonna kulud</v>
      </c>
      <c r="B56" s="581" t="str">
        <f t="shared" si="5"/>
        <v>45</v>
      </c>
      <c r="C56" s="587" t="s">
        <v>1098</v>
      </c>
      <c r="D56" s="587" t="s">
        <v>1290</v>
      </c>
      <c r="E56" s="587" t="s">
        <v>1292</v>
      </c>
      <c r="F56" s="595">
        <v>640</v>
      </c>
      <c r="G56" s="595">
        <v>600</v>
      </c>
      <c r="H56" s="595">
        <v>1200</v>
      </c>
      <c r="I56" s="595">
        <v>0</v>
      </c>
      <c r="J56" s="595"/>
      <c r="K56" s="595">
        <f t="shared" si="6"/>
        <v>0</v>
      </c>
      <c r="L56" s="587"/>
    </row>
    <row r="57" spans="1:12" hidden="1" outlineLevel="1" x14ac:dyDescent="0.2">
      <c r="A57" s="590" t="str">
        <f t="shared" si="4"/>
        <v>Kultuurivaldkonna kulud</v>
      </c>
      <c r="B57" s="581" t="str">
        <f t="shared" si="5"/>
        <v>45</v>
      </c>
      <c r="C57" s="587" t="s">
        <v>1098</v>
      </c>
      <c r="D57" s="587" t="s">
        <v>1290</v>
      </c>
      <c r="E57" s="587" t="s">
        <v>1293</v>
      </c>
      <c r="F57" s="595">
        <v>640</v>
      </c>
      <c r="G57" s="595">
        <v>600</v>
      </c>
      <c r="H57" s="595">
        <v>1200</v>
      </c>
      <c r="I57" s="595">
        <v>0</v>
      </c>
      <c r="J57" s="595"/>
      <c r="K57" s="595">
        <f t="shared" si="6"/>
        <v>0</v>
      </c>
      <c r="L57" s="587"/>
    </row>
    <row r="58" spans="1:12" hidden="1" outlineLevel="1" x14ac:dyDescent="0.2">
      <c r="A58" s="590" t="str">
        <f t="shared" si="4"/>
        <v>Kultuurivaldkonna kulud</v>
      </c>
      <c r="B58" s="581" t="str">
        <f t="shared" si="5"/>
        <v>45</v>
      </c>
      <c r="C58" s="587" t="s">
        <v>1098</v>
      </c>
      <c r="D58" s="587" t="s">
        <v>1294</v>
      </c>
      <c r="E58" s="587" t="s">
        <v>1295</v>
      </c>
      <c r="F58" s="595">
        <v>3196</v>
      </c>
      <c r="G58" s="595">
        <v>3000</v>
      </c>
      <c r="H58" s="595">
        <v>3200</v>
      </c>
      <c r="I58" s="595">
        <v>0</v>
      </c>
      <c r="J58" s="595"/>
      <c r="K58" s="595">
        <f t="shared" si="6"/>
        <v>0</v>
      </c>
      <c r="L58" s="587"/>
    </row>
    <row r="59" spans="1:12" hidden="1" outlineLevel="1" x14ac:dyDescent="0.2">
      <c r="A59" s="590" t="str">
        <f t="shared" si="4"/>
        <v>Kultuurivaldkonna kulud</v>
      </c>
      <c r="B59" s="581" t="str">
        <f t="shared" si="5"/>
        <v>45</v>
      </c>
      <c r="C59" s="587" t="s">
        <v>1098</v>
      </c>
      <c r="D59" s="587" t="s">
        <v>1296</v>
      </c>
      <c r="E59" s="587" t="s">
        <v>1297</v>
      </c>
      <c r="F59" s="595">
        <v>1278</v>
      </c>
      <c r="G59" s="595">
        <v>1400</v>
      </c>
      <c r="H59" s="595">
        <v>1500</v>
      </c>
      <c r="I59" s="595">
        <v>0</v>
      </c>
      <c r="J59" s="595"/>
      <c r="K59" s="595">
        <f t="shared" si="6"/>
        <v>0</v>
      </c>
      <c r="L59" s="587"/>
    </row>
    <row r="60" spans="1:12" hidden="1" outlineLevel="1" x14ac:dyDescent="0.2">
      <c r="A60" s="590" t="str">
        <f t="shared" si="4"/>
        <v>Kultuurivaldkonna kulud</v>
      </c>
      <c r="B60" s="581" t="str">
        <f t="shared" si="5"/>
        <v>45</v>
      </c>
      <c r="C60" s="587" t="s">
        <v>1098</v>
      </c>
      <c r="D60" s="587" t="s">
        <v>1298</v>
      </c>
      <c r="E60" s="587" t="s">
        <v>1299</v>
      </c>
      <c r="F60" s="595">
        <v>575</v>
      </c>
      <c r="G60" s="595">
        <v>300</v>
      </c>
      <c r="H60" s="595">
        <v>500</v>
      </c>
      <c r="I60" s="595">
        <v>0</v>
      </c>
      <c r="J60" s="595"/>
      <c r="K60" s="595">
        <f t="shared" si="6"/>
        <v>0</v>
      </c>
      <c r="L60" s="587"/>
    </row>
    <row r="61" spans="1:12" hidden="1" outlineLevel="1" x14ac:dyDescent="0.2">
      <c r="A61" s="590" t="str">
        <f t="shared" si="4"/>
        <v>Kultuurivaldkonna kulud</v>
      </c>
      <c r="B61" s="581" t="str">
        <f t="shared" si="5"/>
        <v>45</v>
      </c>
      <c r="C61" s="587" t="s">
        <v>1098</v>
      </c>
      <c r="D61" s="587" t="s">
        <v>1300</v>
      </c>
      <c r="E61" s="587" t="s">
        <v>1301</v>
      </c>
      <c r="F61" s="595">
        <v>0</v>
      </c>
      <c r="G61" s="595">
        <v>200</v>
      </c>
      <c r="H61" s="595">
        <v>200</v>
      </c>
      <c r="I61" s="595">
        <v>0</v>
      </c>
      <c r="J61" s="595"/>
      <c r="K61" s="595">
        <f t="shared" si="6"/>
        <v>0</v>
      </c>
      <c r="L61" s="587"/>
    </row>
    <row r="62" spans="1:12" hidden="1" outlineLevel="1" x14ac:dyDescent="0.2">
      <c r="A62" s="590" t="str">
        <f t="shared" si="4"/>
        <v>Kultuurivaldkonna kulud</v>
      </c>
      <c r="B62" s="581" t="str">
        <f t="shared" si="5"/>
        <v>45</v>
      </c>
      <c r="C62" s="587" t="s">
        <v>1098</v>
      </c>
      <c r="D62" s="587" t="s">
        <v>1302</v>
      </c>
      <c r="E62" s="587" t="s">
        <v>1303</v>
      </c>
      <c r="F62" s="595">
        <v>639</v>
      </c>
      <c r="G62" s="595">
        <v>600</v>
      </c>
      <c r="H62" s="595">
        <v>1200</v>
      </c>
      <c r="I62" s="595">
        <v>0</v>
      </c>
      <c r="J62" s="595"/>
      <c r="K62" s="595">
        <f t="shared" si="6"/>
        <v>0</v>
      </c>
      <c r="L62" s="587"/>
    </row>
    <row r="63" spans="1:12" hidden="1" outlineLevel="1" x14ac:dyDescent="0.2">
      <c r="A63" s="590" t="str">
        <f t="shared" si="4"/>
        <v>Kultuurivaldkonna kulud</v>
      </c>
      <c r="B63" s="581" t="str">
        <f t="shared" si="5"/>
        <v>45</v>
      </c>
      <c r="C63" s="587" t="s">
        <v>1098</v>
      </c>
      <c r="D63" s="587" t="s">
        <v>1304</v>
      </c>
      <c r="E63" s="587" t="s">
        <v>1305</v>
      </c>
      <c r="F63" s="595">
        <v>959</v>
      </c>
      <c r="G63" s="595">
        <v>1000</v>
      </c>
      <c r="H63" s="595">
        <v>1000</v>
      </c>
      <c r="I63" s="595">
        <v>0</v>
      </c>
      <c r="J63" s="595"/>
      <c r="K63" s="595">
        <f t="shared" si="6"/>
        <v>0</v>
      </c>
      <c r="L63" s="587"/>
    </row>
    <row r="64" spans="1:12" hidden="1" outlineLevel="1" x14ac:dyDescent="0.2">
      <c r="A64" s="590" t="str">
        <f t="shared" si="4"/>
        <v>Kultuurivaldkonna kulud</v>
      </c>
      <c r="B64" s="581" t="str">
        <f t="shared" si="5"/>
        <v>45</v>
      </c>
      <c r="C64" s="587" t="s">
        <v>1098</v>
      </c>
      <c r="D64" s="587" t="s">
        <v>1306</v>
      </c>
      <c r="E64" s="587" t="s">
        <v>1307</v>
      </c>
      <c r="F64" s="595">
        <v>192</v>
      </c>
      <c r="G64" s="595">
        <v>500</v>
      </c>
      <c r="H64" s="595">
        <v>1000</v>
      </c>
      <c r="I64" s="595">
        <v>0</v>
      </c>
      <c r="J64" s="595"/>
      <c r="K64" s="595">
        <f t="shared" si="6"/>
        <v>0</v>
      </c>
      <c r="L64" s="587"/>
    </row>
    <row r="65" spans="1:12" hidden="1" outlineLevel="1" x14ac:dyDescent="0.2">
      <c r="A65" s="590" t="str">
        <f t="shared" si="4"/>
        <v>Kultuurivaldkonna kulud</v>
      </c>
      <c r="B65" s="581" t="str">
        <f t="shared" si="5"/>
        <v>45</v>
      </c>
      <c r="C65" s="587" t="s">
        <v>1098</v>
      </c>
      <c r="D65" s="587" t="s">
        <v>1308</v>
      </c>
      <c r="E65" s="587" t="s">
        <v>1309</v>
      </c>
      <c r="F65" s="595">
        <v>192</v>
      </c>
      <c r="G65" s="595">
        <v>400</v>
      </c>
      <c r="H65" s="595">
        <v>0</v>
      </c>
      <c r="I65" s="595">
        <v>0</v>
      </c>
      <c r="J65" s="595"/>
      <c r="K65" s="595">
        <f t="shared" si="6"/>
        <v>0</v>
      </c>
      <c r="L65" s="587"/>
    </row>
    <row r="66" spans="1:12" hidden="1" outlineLevel="1" x14ac:dyDescent="0.2">
      <c r="A66" s="590" t="str">
        <f t="shared" si="4"/>
        <v>Kultuurivaldkonna kulud</v>
      </c>
      <c r="B66" s="581" t="str">
        <f t="shared" si="5"/>
        <v>45</v>
      </c>
      <c r="C66" s="587" t="s">
        <v>1098</v>
      </c>
      <c r="D66" s="587" t="s">
        <v>1310</v>
      </c>
      <c r="E66" s="587" t="s">
        <v>1311</v>
      </c>
      <c r="F66" s="595">
        <v>256</v>
      </c>
      <c r="G66" s="595">
        <v>200</v>
      </c>
      <c r="H66" s="595">
        <v>250</v>
      </c>
      <c r="I66" s="595">
        <v>0</v>
      </c>
      <c r="J66" s="595"/>
      <c r="K66" s="595">
        <f t="shared" si="6"/>
        <v>0</v>
      </c>
      <c r="L66" s="587"/>
    </row>
    <row r="67" spans="1:12" hidden="1" outlineLevel="1" x14ac:dyDescent="0.2">
      <c r="A67" s="590" t="str">
        <f t="shared" ref="A67:A85" si="7">+$E$1</f>
        <v>Kultuurivaldkonna kulud</v>
      </c>
      <c r="B67" s="581" t="str">
        <f t="shared" ref="B67:B85" si="8">LEFT(C67,2)</f>
        <v>45</v>
      </c>
      <c r="C67" s="587" t="s">
        <v>1098</v>
      </c>
      <c r="D67" s="587" t="s">
        <v>1312</v>
      </c>
      <c r="E67" s="587" t="s">
        <v>1313</v>
      </c>
      <c r="F67" s="595">
        <v>511</v>
      </c>
      <c r="G67" s="595">
        <v>486.37</v>
      </c>
      <c r="H67" s="595">
        <v>0</v>
      </c>
      <c r="I67" s="595">
        <v>0</v>
      </c>
      <c r="J67" s="595"/>
      <c r="K67" s="595">
        <f t="shared" si="6"/>
        <v>0</v>
      </c>
      <c r="L67" s="587"/>
    </row>
    <row r="68" spans="1:12" hidden="1" outlineLevel="1" x14ac:dyDescent="0.2">
      <c r="A68" s="590" t="str">
        <f t="shared" si="7"/>
        <v>Kultuurivaldkonna kulud</v>
      </c>
      <c r="B68" s="581" t="str">
        <f t="shared" si="8"/>
        <v>45</v>
      </c>
      <c r="C68" s="587" t="s">
        <v>1098</v>
      </c>
      <c r="D68" s="587" t="s">
        <v>1314</v>
      </c>
      <c r="E68" s="587" t="s">
        <v>1315</v>
      </c>
      <c r="F68" s="595">
        <v>0</v>
      </c>
      <c r="G68" s="595">
        <v>250</v>
      </c>
      <c r="H68" s="595">
        <v>300</v>
      </c>
      <c r="I68" s="595">
        <v>0</v>
      </c>
      <c r="J68" s="595"/>
      <c r="K68" s="595">
        <f t="shared" si="6"/>
        <v>0</v>
      </c>
      <c r="L68" s="587"/>
    </row>
    <row r="69" spans="1:12" hidden="1" outlineLevel="1" x14ac:dyDescent="0.2">
      <c r="A69" s="590" t="str">
        <f t="shared" si="7"/>
        <v>Kultuurivaldkonna kulud</v>
      </c>
      <c r="B69" s="581" t="str">
        <f t="shared" si="8"/>
        <v>45</v>
      </c>
      <c r="C69" s="587" t="s">
        <v>1098</v>
      </c>
      <c r="D69" s="587" t="s">
        <v>1316</v>
      </c>
      <c r="E69" s="587" t="s">
        <v>1264</v>
      </c>
      <c r="F69" s="595">
        <v>256</v>
      </c>
      <c r="G69" s="595">
        <v>200</v>
      </c>
      <c r="H69" s="595">
        <v>400</v>
      </c>
      <c r="I69" s="595">
        <v>0</v>
      </c>
      <c r="J69" s="595"/>
      <c r="K69" s="595">
        <f t="shared" si="6"/>
        <v>0</v>
      </c>
      <c r="L69" s="587"/>
    </row>
    <row r="70" spans="1:12" hidden="1" outlineLevel="1" x14ac:dyDescent="0.2">
      <c r="A70" s="590" t="str">
        <f t="shared" si="7"/>
        <v>Kultuurivaldkonna kulud</v>
      </c>
      <c r="B70" s="581" t="str">
        <f t="shared" si="8"/>
        <v>45</v>
      </c>
      <c r="C70" s="587" t="s">
        <v>1098</v>
      </c>
      <c r="D70" s="587" t="s">
        <v>1317</v>
      </c>
      <c r="E70" s="587" t="s">
        <v>1318</v>
      </c>
      <c r="F70" s="595">
        <v>511</v>
      </c>
      <c r="G70" s="595">
        <v>300</v>
      </c>
      <c r="H70" s="595">
        <v>350</v>
      </c>
      <c r="I70" s="595">
        <v>0</v>
      </c>
      <c r="J70" s="595"/>
      <c r="K70" s="595">
        <f t="shared" si="6"/>
        <v>0</v>
      </c>
      <c r="L70" s="587"/>
    </row>
    <row r="71" spans="1:12" hidden="1" outlineLevel="1" x14ac:dyDescent="0.2">
      <c r="A71" s="590" t="str">
        <f t="shared" si="7"/>
        <v>Kultuurivaldkonna kulud</v>
      </c>
      <c r="B71" s="581" t="str">
        <f t="shared" si="8"/>
        <v>45</v>
      </c>
      <c r="C71" s="591" t="s">
        <v>1098</v>
      </c>
      <c r="D71" s="594" t="s">
        <v>1319</v>
      </c>
      <c r="E71" s="596" t="s">
        <v>1320</v>
      </c>
      <c r="F71" s="595">
        <v>447</v>
      </c>
      <c r="G71" s="595">
        <v>0</v>
      </c>
      <c r="H71" s="595">
        <v>400</v>
      </c>
      <c r="I71" s="595">
        <v>0</v>
      </c>
      <c r="J71" s="595"/>
      <c r="K71" s="595">
        <f t="shared" si="6"/>
        <v>0</v>
      </c>
      <c r="L71" s="332"/>
    </row>
    <row r="72" spans="1:12" hidden="1" outlineLevel="1" x14ac:dyDescent="0.2">
      <c r="A72" s="590" t="str">
        <f t="shared" si="7"/>
        <v>Kultuurivaldkonna kulud</v>
      </c>
      <c r="B72" s="581" t="str">
        <f t="shared" si="8"/>
        <v>45</v>
      </c>
      <c r="C72" s="591" t="s">
        <v>1098</v>
      </c>
      <c r="D72" s="594" t="s">
        <v>1321</v>
      </c>
      <c r="E72" s="596" t="s">
        <v>1322</v>
      </c>
      <c r="F72" s="595">
        <v>0</v>
      </c>
      <c r="G72" s="595">
        <v>250</v>
      </c>
      <c r="H72" s="595">
        <v>700</v>
      </c>
      <c r="I72" s="595">
        <v>0</v>
      </c>
      <c r="J72" s="595"/>
      <c r="K72" s="595">
        <f t="shared" si="6"/>
        <v>0</v>
      </c>
      <c r="L72" s="332"/>
    </row>
    <row r="73" spans="1:12" hidden="1" outlineLevel="1" x14ac:dyDescent="0.2">
      <c r="A73" s="590" t="str">
        <f t="shared" si="7"/>
        <v>Kultuurivaldkonna kulud</v>
      </c>
      <c r="B73" s="581" t="str">
        <f t="shared" si="8"/>
        <v>45</v>
      </c>
      <c r="C73" s="591" t="s">
        <v>1098</v>
      </c>
      <c r="D73" s="594" t="s">
        <v>1323</v>
      </c>
      <c r="E73" s="596" t="s">
        <v>1324</v>
      </c>
      <c r="F73" s="595">
        <v>0</v>
      </c>
      <c r="G73" s="595">
        <v>100</v>
      </c>
      <c r="H73" s="595">
        <v>0</v>
      </c>
      <c r="I73" s="595">
        <v>0</v>
      </c>
      <c r="J73" s="595"/>
      <c r="K73" s="595">
        <f t="shared" si="6"/>
        <v>0</v>
      </c>
      <c r="L73" s="332"/>
    </row>
    <row r="74" spans="1:12" hidden="1" outlineLevel="1" x14ac:dyDescent="0.2">
      <c r="A74" s="590" t="str">
        <f t="shared" si="7"/>
        <v>Kultuurivaldkonna kulud</v>
      </c>
      <c r="B74" s="581" t="str">
        <f t="shared" si="8"/>
        <v>45</v>
      </c>
      <c r="C74" s="591" t="s">
        <v>1098</v>
      </c>
      <c r="D74" s="594" t="s">
        <v>1325</v>
      </c>
      <c r="E74" s="596" t="s">
        <v>1326</v>
      </c>
      <c r="F74" s="595">
        <v>0</v>
      </c>
      <c r="G74" s="595">
        <v>500</v>
      </c>
      <c r="H74" s="595">
        <v>0</v>
      </c>
      <c r="I74" s="595">
        <v>0</v>
      </c>
      <c r="J74" s="595"/>
      <c r="K74" s="595">
        <f t="shared" si="6"/>
        <v>0</v>
      </c>
      <c r="L74" s="332"/>
    </row>
    <row r="75" spans="1:12" hidden="1" outlineLevel="1" x14ac:dyDescent="0.2">
      <c r="A75" s="590" t="str">
        <f t="shared" si="7"/>
        <v>Kultuurivaldkonna kulud</v>
      </c>
      <c r="B75" s="581" t="str">
        <f t="shared" si="8"/>
        <v>45</v>
      </c>
      <c r="C75" s="591" t="s">
        <v>1098</v>
      </c>
      <c r="D75" s="594" t="s">
        <v>1327</v>
      </c>
      <c r="E75" s="596" t="s">
        <v>1328</v>
      </c>
      <c r="F75" s="595">
        <v>0</v>
      </c>
      <c r="G75" s="595">
        <v>300</v>
      </c>
      <c r="H75" s="595">
        <v>400</v>
      </c>
      <c r="I75" s="595">
        <v>0</v>
      </c>
      <c r="J75" s="595"/>
      <c r="K75" s="595">
        <f t="shared" si="6"/>
        <v>0</v>
      </c>
      <c r="L75" s="332"/>
    </row>
    <row r="76" spans="1:12" hidden="1" outlineLevel="1" x14ac:dyDescent="0.2">
      <c r="A76" s="590" t="str">
        <f t="shared" si="7"/>
        <v>Kultuurivaldkonna kulud</v>
      </c>
      <c r="B76" s="581" t="str">
        <f t="shared" si="8"/>
        <v>45</v>
      </c>
      <c r="C76" s="591" t="s">
        <v>1098</v>
      </c>
      <c r="D76" s="594" t="s">
        <v>1329</v>
      </c>
      <c r="E76" s="596" t="s">
        <v>1330</v>
      </c>
      <c r="F76" s="595">
        <v>0</v>
      </c>
      <c r="G76" s="595">
        <v>300</v>
      </c>
      <c r="H76" s="595">
        <v>0</v>
      </c>
      <c r="I76" s="595">
        <v>0</v>
      </c>
      <c r="J76" s="595"/>
      <c r="K76" s="595">
        <f t="shared" si="6"/>
        <v>0</v>
      </c>
      <c r="L76" s="332"/>
    </row>
    <row r="77" spans="1:12" hidden="1" outlineLevel="1" x14ac:dyDescent="0.2">
      <c r="A77" s="590" t="str">
        <f t="shared" si="7"/>
        <v>Kultuurivaldkonna kulud</v>
      </c>
      <c r="B77" s="581" t="str">
        <f t="shared" si="8"/>
        <v>45</v>
      </c>
      <c r="C77" s="591" t="s">
        <v>1098</v>
      </c>
      <c r="D77" s="594" t="s">
        <v>1331</v>
      </c>
      <c r="E77" s="596" t="s">
        <v>249</v>
      </c>
      <c r="F77" s="595">
        <v>7669</v>
      </c>
      <c r="G77" s="595">
        <v>9000</v>
      </c>
      <c r="H77" s="595">
        <v>13500</v>
      </c>
      <c r="I77" s="595">
        <v>0</v>
      </c>
      <c r="J77" s="595"/>
      <c r="K77" s="595">
        <f t="shared" si="6"/>
        <v>0</v>
      </c>
      <c r="L77" s="332"/>
    </row>
    <row r="78" spans="1:12" hidden="1" outlineLevel="1" x14ac:dyDescent="0.2">
      <c r="A78" s="590" t="str">
        <f t="shared" si="7"/>
        <v>Kultuurivaldkonna kulud</v>
      </c>
      <c r="B78" s="581" t="str">
        <f t="shared" si="8"/>
        <v>45</v>
      </c>
      <c r="C78" s="587" t="s">
        <v>1098</v>
      </c>
      <c r="D78" s="587" t="s">
        <v>1331</v>
      </c>
      <c r="E78" s="587" t="s">
        <v>1332</v>
      </c>
      <c r="F78" s="595">
        <v>7669</v>
      </c>
      <c r="G78" s="595">
        <v>9000</v>
      </c>
      <c r="H78" s="595">
        <v>13500</v>
      </c>
      <c r="I78" s="595">
        <v>0</v>
      </c>
      <c r="J78" s="595"/>
      <c r="K78" s="595">
        <f t="shared" si="6"/>
        <v>0</v>
      </c>
      <c r="L78" s="587"/>
    </row>
    <row r="79" spans="1:12" hidden="1" outlineLevel="1" x14ac:dyDescent="0.2">
      <c r="A79" s="590" t="str">
        <f t="shared" si="7"/>
        <v>Kultuurivaldkonna kulud</v>
      </c>
      <c r="B79" s="581" t="str">
        <f t="shared" si="8"/>
        <v>45</v>
      </c>
      <c r="C79" s="587" t="s">
        <v>1098</v>
      </c>
      <c r="D79" s="587" t="s">
        <v>1333</v>
      </c>
      <c r="E79" s="587" t="s">
        <v>250</v>
      </c>
      <c r="F79" s="595">
        <v>7669</v>
      </c>
      <c r="G79" s="595">
        <v>9000</v>
      </c>
      <c r="H79" s="595">
        <v>13500</v>
      </c>
      <c r="I79" s="595">
        <v>0</v>
      </c>
      <c r="J79" s="595"/>
      <c r="K79" s="595">
        <f t="shared" si="6"/>
        <v>0</v>
      </c>
      <c r="L79" s="587"/>
    </row>
    <row r="80" spans="1:12" hidden="1" outlineLevel="1" x14ac:dyDescent="0.2">
      <c r="A80" s="590" t="str">
        <f t="shared" si="7"/>
        <v>Kultuurivaldkonna kulud</v>
      </c>
      <c r="B80" s="581" t="str">
        <f t="shared" si="8"/>
        <v>45</v>
      </c>
      <c r="C80" s="587" t="s">
        <v>1098</v>
      </c>
      <c r="D80" s="587" t="s">
        <v>1334</v>
      </c>
      <c r="E80" s="587" t="s">
        <v>1335</v>
      </c>
      <c r="F80" s="595">
        <v>1917</v>
      </c>
      <c r="G80" s="595">
        <v>5680</v>
      </c>
      <c r="H80" s="595">
        <v>1900</v>
      </c>
      <c r="I80" s="595">
        <v>0</v>
      </c>
      <c r="J80" s="595"/>
      <c r="K80" s="595">
        <f t="shared" si="6"/>
        <v>0</v>
      </c>
      <c r="L80" s="587"/>
    </row>
    <row r="81" spans="1:12" hidden="1" outlineLevel="1" x14ac:dyDescent="0.2">
      <c r="A81" s="590" t="str">
        <f t="shared" si="7"/>
        <v>Kultuurivaldkonna kulud</v>
      </c>
      <c r="B81" s="581" t="str">
        <f t="shared" si="8"/>
        <v>45</v>
      </c>
      <c r="C81" s="587" t="s">
        <v>1098</v>
      </c>
      <c r="D81" s="587" t="s">
        <v>1334</v>
      </c>
      <c r="E81" s="587" t="s">
        <v>251</v>
      </c>
      <c r="F81" s="595">
        <v>1917</v>
      </c>
      <c r="G81" s="595">
        <v>5680</v>
      </c>
      <c r="H81" s="595">
        <v>1900</v>
      </c>
      <c r="I81" s="595">
        <v>0</v>
      </c>
      <c r="J81" s="595"/>
      <c r="K81" s="595">
        <f t="shared" si="6"/>
        <v>0</v>
      </c>
      <c r="L81" s="587"/>
    </row>
    <row r="82" spans="1:12" hidden="1" outlineLevel="1" x14ac:dyDescent="0.2">
      <c r="A82" s="590" t="str">
        <f t="shared" si="7"/>
        <v>Kultuurivaldkonna kulud</v>
      </c>
      <c r="B82" s="581" t="str">
        <f t="shared" si="8"/>
        <v>45</v>
      </c>
      <c r="C82" s="587" t="s">
        <v>1098</v>
      </c>
      <c r="D82" s="587" t="s">
        <v>1336</v>
      </c>
      <c r="E82" s="596" t="s">
        <v>1220</v>
      </c>
      <c r="F82" s="595">
        <v>2490</v>
      </c>
      <c r="G82" s="595">
        <v>1000</v>
      </c>
      <c r="H82" s="595">
        <v>0</v>
      </c>
      <c r="I82" s="595">
        <v>0</v>
      </c>
      <c r="J82" s="595"/>
      <c r="K82" s="595">
        <f t="shared" si="6"/>
        <v>0</v>
      </c>
      <c r="L82" s="587"/>
    </row>
    <row r="83" spans="1:12" hidden="1" outlineLevel="1" x14ac:dyDescent="0.2">
      <c r="A83" s="590" t="str">
        <f t="shared" si="7"/>
        <v>Kultuurivaldkonna kulud</v>
      </c>
      <c r="B83" s="581" t="str">
        <f t="shared" si="8"/>
        <v>45</v>
      </c>
      <c r="C83" s="587" t="s">
        <v>1098</v>
      </c>
      <c r="D83" s="587" t="s">
        <v>1337</v>
      </c>
      <c r="E83" s="587" t="s">
        <v>358</v>
      </c>
      <c r="F83" s="595">
        <v>1464</v>
      </c>
      <c r="G83" s="595">
        <v>3949</v>
      </c>
      <c r="H83" s="595">
        <v>230</v>
      </c>
      <c r="I83" s="595">
        <v>0</v>
      </c>
      <c r="J83" s="595"/>
      <c r="K83" s="595">
        <f t="shared" si="6"/>
        <v>0</v>
      </c>
      <c r="L83" s="587"/>
    </row>
    <row r="84" spans="1:12" hidden="1" outlineLevel="1" x14ac:dyDescent="0.2">
      <c r="A84" s="590" t="str">
        <f t="shared" si="7"/>
        <v>Kultuurivaldkonna kulud</v>
      </c>
      <c r="B84" s="581" t="str">
        <f t="shared" si="8"/>
        <v>45</v>
      </c>
      <c r="C84" s="587" t="s">
        <v>1338</v>
      </c>
      <c r="D84" s="587" t="s">
        <v>1268</v>
      </c>
      <c r="E84" s="587" t="s">
        <v>1269</v>
      </c>
      <c r="F84" s="595">
        <v>5655</v>
      </c>
      <c r="G84" s="595">
        <v>3300</v>
      </c>
      <c r="H84" s="595">
        <v>2500</v>
      </c>
      <c r="I84" s="595">
        <v>0</v>
      </c>
      <c r="J84" s="595"/>
      <c r="K84" s="595">
        <f t="shared" si="6"/>
        <v>0</v>
      </c>
      <c r="L84" s="587"/>
    </row>
    <row r="85" spans="1:12" hidden="1" outlineLevel="1" x14ac:dyDescent="0.2">
      <c r="A85" s="590" t="str">
        <f t="shared" si="7"/>
        <v>Kultuurivaldkonna kulud</v>
      </c>
      <c r="B85" s="581" t="str">
        <f t="shared" si="8"/>
        <v>45</v>
      </c>
      <c r="C85" s="591" t="s">
        <v>1120</v>
      </c>
      <c r="D85" s="594" t="s">
        <v>1223</v>
      </c>
      <c r="E85" s="596" t="s">
        <v>1224</v>
      </c>
      <c r="F85" s="595">
        <v>31829.67</v>
      </c>
      <c r="G85" s="595">
        <v>0</v>
      </c>
      <c r="H85" s="595">
        <v>0</v>
      </c>
      <c r="I85" s="595">
        <v>0</v>
      </c>
      <c r="J85" s="595"/>
      <c r="K85" s="595">
        <f t="shared" si="6"/>
        <v>0</v>
      </c>
      <c r="L85" s="596"/>
    </row>
    <row r="86" spans="1:12" collapsed="1" x14ac:dyDescent="0.2">
      <c r="B86" s="591"/>
      <c r="C86" s="622"/>
      <c r="D86" s="610"/>
      <c r="E86" s="607" t="s">
        <v>171</v>
      </c>
      <c r="F86" s="609">
        <f t="shared" ref="F86:K86" si="9">SUM(F3:F34)</f>
        <v>247327.34999999998</v>
      </c>
      <c r="G86" s="609">
        <f t="shared" si="9"/>
        <v>222155.91999999998</v>
      </c>
      <c r="H86" s="609">
        <f t="shared" si="9"/>
        <v>273017</v>
      </c>
      <c r="I86" s="609">
        <f t="shared" si="9"/>
        <v>234290.95749999999</v>
      </c>
      <c r="J86" s="609">
        <f t="shared" si="9"/>
        <v>0</v>
      </c>
      <c r="K86" s="609">
        <f t="shared" si="9"/>
        <v>234290.95749999999</v>
      </c>
      <c r="L86" s="609"/>
    </row>
    <row r="98" spans="1:12" x14ac:dyDescent="0.2">
      <c r="A98" s="301"/>
      <c r="B98" s="301"/>
      <c r="C98" s="301"/>
      <c r="D98" s="301"/>
      <c r="E98" s="301"/>
      <c r="F98" s="301"/>
      <c r="G98" s="301"/>
      <c r="H98" s="301"/>
      <c r="I98" s="301"/>
      <c r="J98" s="301"/>
      <c r="K98" s="301"/>
      <c r="L98" s="301"/>
    </row>
    <row r="99" spans="1:12" x14ac:dyDescent="0.2">
      <c r="A99" s="301"/>
      <c r="B99" s="301"/>
      <c r="C99" s="301"/>
      <c r="D99" s="301"/>
      <c r="E99" s="301"/>
      <c r="F99" s="301"/>
      <c r="G99" s="301"/>
      <c r="H99" s="301"/>
      <c r="I99" s="301"/>
      <c r="J99" s="301"/>
      <c r="K99" s="301"/>
      <c r="L99" s="301"/>
    </row>
    <row r="100" spans="1:12" x14ac:dyDescent="0.2">
      <c r="A100" s="301"/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  <c r="L100" s="301"/>
    </row>
    <row r="101" spans="1:12" x14ac:dyDescent="0.2">
      <c r="A101" s="301"/>
      <c r="B101" s="301"/>
      <c r="C101" s="301"/>
      <c r="D101" s="301"/>
      <c r="E101" s="301"/>
      <c r="F101" s="301"/>
      <c r="G101" s="301"/>
      <c r="H101" s="301"/>
      <c r="I101" s="301"/>
      <c r="J101" s="301"/>
      <c r="K101" s="301"/>
      <c r="L101" s="301"/>
    </row>
    <row r="102" spans="1:12" x14ac:dyDescent="0.2">
      <c r="A102" s="301"/>
      <c r="B102" s="301"/>
      <c r="C102" s="301"/>
      <c r="D102" s="301"/>
      <c r="E102" s="301"/>
      <c r="F102" s="301"/>
      <c r="G102" s="301"/>
      <c r="H102" s="301"/>
      <c r="I102" s="301"/>
      <c r="J102" s="301"/>
      <c r="K102" s="301"/>
      <c r="L102" s="301"/>
    </row>
    <row r="103" spans="1:12" x14ac:dyDescent="0.2">
      <c r="A103" s="301"/>
      <c r="B103" s="301"/>
      <c r="C103" s="301"/>
      <c r="D103" s="301"/>
      <c r="E103" s="301"/>
      <c r="F103" s="301"/>
      <c r="G103" s="301"/>
      <c r="H103" s="301"/>
      <c r="I103" s="301"/>
      <c r="J103" s="301"/>
      <c r="K103" s="301"/>
      <c r="L103" s="301"/>
    </row>
    <row r="104" spans="1:12" x14ac:dyDescent="0.2">
      <c r="A104" s="301"/>
      <c r="B104" s="301"/>
      <c r="C104" s="301"/>
      <c r="D104" s="301"/>
      <c r="E104" s="301"/>
      <c r="F104" s="301"/>
      <c r="G104" s="301"/>
      <c r="H104" s="301"/>
      <c r="I104" s="301"/>
      <c r="J104" s="301"/>
      <c r="K104" s="301"/>
      <c r="L104" s="301"/>
    </row>
    <row r="105" spans="1:12" x14ac:dyDescent="0.2">
      <c r="A105" s="301"/>
      <c r="B105" s="301"/>
      <c r="C105" s="301"/>
      <c r="D105" s="301"/>
      <c r="E105" s="301"/>
      <c r="F105" s="301"/>
      <c r="G105" s="301"/>
      <c r="H105" s="301"/>
      <c r="I105" s="301"/>
      <c r="J105" s="301"/>
      <c r="K105" s="301"/>
      <c r="L105" s="301"/>
    </row>
    <row r="106" spans="1:12" x14ac:dyDescent="0.2">
      <c r="A106" s="301"/>
      <c r="B106" s="301"/>
      <c r="C106" s="301"/>
      <c r="D106" s="301"/>
      <c r="E106" s="301"/>
      <c r="F106" s="301"/>
      <c r="G106" s="301"/>
      <c r="H106" s="301"/>
      <c r="I106" s="301"/>
      <c r="J106" s="301"/>
      <c r="K106" s="301"/>
      <c r="L106" s="301"/>
    </row>
    <row r="107" spans="1:12" x14ac:dyDescent="0.2">
      <c r="A107" s="301"/>
      <c r="B107" s="301"/>
      <c r="C107" s="301"/>
      <c r="D107" s="301"/>
      <c r="E107" s="301"/>
      <c r="F107" s="301"/>
      <c r="G107" s="301"/>
      <c r="H107" s="301"/>
      <c r="I107" s="301"/>
      <c r="J107" s="301"/>
      <c r="K107" s="301"/>
      <c r="L107" s="301"/>
    </row>
    <row r="108" spans="1:12" x14ac:dyDescent="0.2">
      <c r="A108" s="301"/>
      <c r="B108" s="301"/>
      <c r="C108" s="301"/>
      <c r="D108" s="301"/>
      <c r="E108" s="301"/>
      <c r="F108" s="301"/>
      <c r="G108" s="301"/>
      <c r="H108" s="301"/>
      <c r="I108" s="301"/>
      <c r="J108" s="301"/>
      <c r="K108" s="301"/>
      <c r="L108" s="301"/>
    </row>
    <row r="109" spans="1:12" x14ac:dyDescent="0.2">
      <c r="A109" s="301"/>
      <c r="B109" s="301"/>
      <c r="C109" s="301"/>
      <c r="D109" s="301"/>
      <c r="E109" s="301"/>
      <c r="F109" s="301"/>
      <c r="G109" s="301"/>
      <c r="H109" s="301"/>
      <c r="I109" s="301"/>
      <c r="J109" s="301"/>
      <c r="K109" s="301"/>
      <c r="L109" s="301"/>
    </row>
    <row r="110" spans="1:12" x14ac:dyDescent="0.2">
      <c r="A110" s="301"/>
      <c r="B110" s="301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</row>
    <row r="111" spans="1:12" x14ac:dyDescent="0.2">
      <c r="A111" s="301"/>
      <c r="B111" s="301"/>
      <c r="C111" s="301"/>
      <c r="D111" s="301"/>
      <c r="E111" s="301"/>
      <c r="F111" s="301"/>
      <c r="G111" s="301"/>
      <c r="H111" s="301"/>
      <c r="I111" s="301"/>
      <c r="J111" s="301"/>
      <c r="K111" s="301"/>
      <c r="L111" s="301"/>
    </row>
    <row r="112" spans="1:12" x14ac:dyDescent="0.2">
      <c r="A112" s="301"/>
      <c r="B112" s="301"/>
      <c r="C112" s="301"/>
      <c r="D112" s="301"/>
      <c r="E112" s="301"/>
      <c r="F112" s="301"/>
      <c r="G112" s="301"/>
      <c r="H112" s="301"/>
      <c r="I112" s="301"/>
      <c r="J112" s="301"/>
      <c r="K112" s="301"/>
      <c r="L112" s="301"/>
    </row>
    <row r="113" spans="1:12" x14ac:dyDescent="0.2">
      <c r="A113" s="301"/>
      <c r="B113" s="301"/>
      <c r="C113" s="301"/>
      <c r="D113" s="301"/>
      <c r="E113" s="301"/>
      <c r="F113" s="301"/>
      <c r="G113" s="301"/>
      <c r="H113" s="301"/>
      <c r="I113" s="301"/>
      <c r="J113" s="301"/>
      <c r="K113" s="301"/>
      <c r="L113" s="301"/>
    </row>
    <row r="114" spans="1:12" x14ac:dyDescent="0.2">
      <c r="A114" s="301"/>
      <c r="B114" s="301"/>
      <c r="C114" s="301"/>
      <c r="D114" s="301"/>
      <c r="E114" s="301"/>
      <c r="F114" s="301"/>
      <c r="G114" s="301"/>
      <c r="H114" s="301"/>
      <c r="I114" s="301"/>
      <c r="J114" s="301"/>
      <c r="K114" s="301"/>
      <c r="L114" s="301"/>
    </row>
    <row r="115" spans="1:12" x14ac:dyDescent="0.2">
      <c r="A115" s="301"/>
      <c r="B115" s="301"/>
      <c r="C115" s="301"/>
      <c r="D115" s="301"/>
      <c r="E115" s="301"/>
      <c r="F115" s="301"/>
      <c r="G115" s="301"/>
      <c r="H115" s="301"/>
      <c r="I115" s="301"/>
      <c r="J115" s="301"/>
      <c r="K115" s="301"/>
      <c r="L115" s="301"/>
    </row>
    <row r="116" spans="1:12" x14ac:dyDescent="0.2">
      <c r="A116" s="301"/>
      <c r="B116" s="301"/>
      <c r="C116" s="301"/>
      <c r="D116" s="301"/>
      <c r="E116" s="301"/>
      <c r="F116" s="301"/>
      <c r="G116" s="301"/>
      <c r="H116" s="301"/>
      <c r="I116" s="301"/>
      <c r="J116" s="301"/>
      <c r="K116" s="301"/>
      <c r="L116" s="301"/>
    </row>
    <row r="117" spans="1:12" x14ac:dyDescent="0.2">
      <c r="A117" s="301"/>
      <c r="B117" s="301"/>
      <c r="C117" s="301"/>
      <c r="D117" s="301"/>
      <c r="E117" s="301"/>
      <c r="F117" s="301"/>
      <c r="G117" s="301"/>
      <c r="H117" s="301"/>
      <c r="I117" s="301"/>
      <c r="J117" s="301"/>
      <c r="K117" s="301"/>
      <c r="L117" s="301"/>
    </row>
    <row r="118" spans="1:12" x14ac:dyDescent="0.2">
      <c r="A118" s="301"/>
      <c r="B118" s="301"/>
      <c r="C118" s="301"/>
      <c r="D118" s="301"/>
      <c r="E118" s="301"/>
      <c r="F118" s="301"/>
      <c r="G118" s="301"/>
      <c r="H118" s="301"/>
      <c r="I118" s="301"/>
      <c r="J118" s="301"/>
      <c r="K118" s="301"/>
      <c r="L118" s="301"/>
    </row>
    <row r="119" spans="1:12" x14ac:dyDescent="0.2">
      <c r="A119" s="301"/>
      <c r="B119" s="301"/>
      <c r="C119" s="301"/>
      <c r="D119" s="301"/>
      <c r="E119" s="301"/>
      <c r="F119" s="301"/>
      <c r="G119" s="301"/>
      <c r="H119" s="301"/>
      <c r="I119" s="301"/>
      <c r="J119" s="301"/>
      <c r="K119" s="301"/>
      <c r="L119" s="301"/>
    </row>
    <row r="120" spans="1:12" x14ac:dyDescent="0.2">
      <c r="A120" s="301"/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  <c r="L120" s="301"/>
    </row>
    <row r="121" spans="1:12" x14ac:dyDescent="0.2">
      <c r="A121" s="301"/>
      <c r="B121" s="301"/>
      <c r="C121" s="301"/>
      <c r="D121" s="301"/>
      <c r="E121" s="301"/>
      <c r="F121" s="301"/>
      <c r="G121" s="301"/>
      <c r="H121" s="301"/>
      <c r="I121" s="301"/>
      <c r="J121" s="301"/>
      <c r="K121" s="301"/>
      <c r="L121" s="301"/>
    </row>
    <row r="122" spans="1:12" x14ac:dyDescent="0.2">
      <c r="A122" s="301"/>
      <c r="B122" s="301"/>
      <c r="C122" s="301"/>
      <c r="D122" s="301"/>
      <c r="E122" s="301"/>
      <c r="F122" s="301"/>
      <c r="G122" s="301"/>
      <c r="H122" s="301"/>
      <c r="I122" s="301"/>
      <c r="J122" s="301"/>
      <c r="K122" s="301"/>
      <c r="L122" s="301"/>
    </row>
    <row r="123" spans="1:12" x14ac:dyDescent="0.2">
      <c r="A123" s="301"/>
      <c r="B123" s="301"/>
      <c r="C123" s="301"/>
      <c r="D123" s="301"/>
      <c r="E123" s="301"/>
      <c r="F123" s="301"/>
      <c r="G123" s="301"/>
      <c r="H123" s="301"/>
      <c r="I123" s="301"/>
      <c r="J123" s="301"/>
      <c r="K123" s="301"/>
      <c r="L123" s="301"/>
    </row>
    <row r="124" spans="1:12" x14ac:dyDescent="0.2">
      <c r="A124" s="301"/>
      <c r="B124" s="301"/>
      <c r="C124" s="301"/>
      <c r="D124" s="301"/>
      <c r="E124" s="301"/>
      <c r="F124" s="301"/>
      <c r="G124" s="301"/>
      <c r="H124" s="301"/>
      <c r="I124" s="301"/>
      <c r="J124" s="301"/>
      <c r="K124" s="301"/>
      <c r="L124" s="301"/>
    </row>
    <row r="125" spans="1:12" x14ac:dyDescent="0.2">
      <c r="A125" s="301"/>
      <c r="B125" s="301"/>
      <c r="C125" s="301"/>
      <c r="D125" s="301"/>
      <c r="E125" s="301"/>
      <c r="F125" s="301"/>
      <c r="G125" s="301"/>
      <c r="H125" s="301"/>
      <c r="I125" s="301"/>
      <c r="J125" s="301"/>
      <c r="K125" s="301"/>
      <c r="L125" s="301"/>
    </row>
    <row r="126" spans="1:12" x14ac:dyDescent="0.2">
      <c r="A126" s="301"/>
      <c r="B126" s="301"/>
      <c r="C126" s="301"/>
      <c r="D126" s="301"/>
      <c r="E126" s="301"/>
      <c r="F126" s="301"/>
      <c r="G126" s="301"/>
      <c r="H126" s="301"/>
      <c r="I126" s="301"/>
      <c r="J126" s="301"/>
      <c r="K126" s="301"/>
      <c r="L126" s="301"/>
    </row>
    <row r="127" spans="1:12" x14ac:dyDescent="0.2">
      <c r="A127" s="301"/>
      <c r="B127" s="301"/>
      <c r="C127" s="301"/>
      <c r="D127" s="301"/>
      <c r="E127" s="301"/>
      <c r="F127" s="301"/>
      <c r="G127" s="301"/>
      <c r="H127" s="301"/>
      <c r="I127" s="301"/>
      <c r="J127" s="301"/>
      <c r="K127" s="301"/>
      <c r="L127" s="301"/>
    </row>
    <row r="128" spans="1:12" x14ac:dyDescent="0.2">
      <c r="A128" s="301"/>
      <c r="B128" s="301"/>
      <c r="C128" s="301"/>
      <c r="D128" s="301"/>
      <c r="E128" s="301"/>
      <c r="F128" s="301"/>
      <c r="G128" s="301"/>
      <c r="H128" s="301"/>
      <c r="I128" s="301"/>
      <c r="J128" s="301"/>
      <c r="K128" s="301"/>
      <c r="L128" s="301"/>
    </row>
    <row r="129" spans="1:12" x14ac:dyDescent="0.2">
      <c r="A129" s="301"/>
      <c r="B129" s="301"/>
      <c r="C129" s="301"/>
      <c r="D129" s="301"/>
      <c r="E129" s="301"/>
      <c r="F129" s="301"/>
      <c r="G129" s="301"/>
      <c r="H129" s="301"/>
      <c r="I129" s="301"/>
      <c r="J129" s="301"/>
      <c r="K129" s="301"/>
      <c r="L129" s="301"/>
    </row>
    <row r="130" spans="1:12" x14ac:dyDescent="0.2">
      <c r="A130" s="301"/>
      <c r="B130" s="301"/>
      <c r="C130" s="301"/>
      <c r="D130" s="301"/>
      <c r="E130" s="301"/>
      <c r="F130" s="301"/>
      <c r="G130" s="301"/>
      <c r="H130" s="301"/>
      <c r="I130" s="301"/>
      <c r="J130" s="301"/>
      <c r="K130" s="301"/>
      <c r="L130" s="301"/>
    </row>
    <row r="131" spans="1:12" x14ac:dyDescent="0.2">
      <c r="A131" s="301"/>
      <c r="B131" s="301"/>
      <c r="C131" s="301"/>
      <c r="D131" s="301"/>
      <c r="E131" s="301"/>
      <c r="F131" s="301"/>
      <c r="G131" s="301"/>
      <c r="H131" s="301"/>
      <c r="I131" s="301"/>
      <c r="J131" s="301"/>
      <c r="K131" s="301"/>
      <c r="L131" s="301"/>
    </row>
    <row r="132" spans="1:12" x14ac:dyDescent="0.2">
      <c r="A132" s="301"/>
      <c r="B132" s="301"/>
      <c r="C132" s="301"/>
      <c r="D132" s="301"/>
      <c r="E132" s="301"/>
      <c r="F132" s="301"/>
      <c r="G132" s="301"/>
      <c r="H132" s="301"/>
      <c r="I132" s="301"/>
      <c r="J132" s="301"/>
      <c r="K132" s="301"/>
      <c r="L132" s="301"/>
    </row>
    <row r="133" spans="1:12" x14ac:dyDescent="0.2">
      <c r="A133" s="301"/>
      <c r="B133" s="301"/>
      <c r="C133" s="301"/>
      <c r="D133" s="301"/>
      <c r="E133" s="301"/>
      <c r="F133" s="301"/>
      <c r="G133" s="301"/>
      <c r="H133" s="301"/>
      <c r="I133" s="301"/>
      <c r="J133" s="301"/>
      <c r="K133" s="301"/>
      <c r="L133" s="301"/>
    </row>
    <row r="134" spans="1:12" x14ac:dyDescent="0.2">
      <c r="A134" s="301"/>
      <c r="B134" s="301"/>
      <c r="C134" s="301"/>
      <c r="D134" s="301"/>
      <c r="E134" s="301"/>
      <c r="F134" s="301"/>
      <c r="G134" s="301"/>
      <c r="H134" s="301"/>
      <c r="I134" s="301"/>
      <c r="J134" s="301"/>
      <c r="K134" s="301"/>
      <c r="L134" s="301"/>
    </row>
    <row r="135" spans="1:12" x14ac:dyDescent="0.2">
      <c r="A135" s="301"/>
      <c r="B135" s="301"/>
      <c r="C135" s="301"/>
      <c r="D135" s="301"/>
      <c r="E135" s="301"/>
      <c r="F135" s="301"/>
      <c r="G135" s="301"/>
      <c r="H135" s="301"/>
      <c r="I135" s="301"/>
      <c r="J135" s="301"/>
      <c r="K135" s="301"/>
      <c r="L135" s="301"/>
    </row>
    <row r="136" spans="1:12" x14ac:dyDescent="0.2">
      <c r="A136" s="301"/>
      <c r="B136" s="301"/>
      <c r="C136" s="301"/>
      <c r="D136" s="301"/>
      <c r="E136" s="301"/>
      <c r="F136" s="301"/>
      <c r="G136" s="301"/>
      <c r="H136" s="301"/>
      <c r="I136" s="301"/>
      <c r="J136" s="301"/>
      <c r="K136" s="301"/>
      <c r="L136" s="301"/>
    </row>
    <row r="137" spans="1:12" x14ac:dyDescent="0.2">
      <c r="A137" s="301"/>
      <c r="B137" s="301"/>
      <c r="C137" s="301"/>
      <c r="D137" s="301"/>
      <c r="E137" s="301"/>
      <c r="F137" s="301"/>
      <c r="G137" s="301"/>
      <c r="H137" s="301"/>
      <c r="I137" s="301"/>
      <c r="J137" s="301"/>
      <c r="K137" s="301"/>
      <c r="L137" s="301"/>
    </row>
    <row r="138" spans="1:12" x14ac:dyDescent="0.2">
      <c r="A138" s="301"/>
      <c r="B138" s="301"/>
      <c r="C138" s="301"/>
      <c r="D138" s="301"/>
      <c r="E138" s="301"/>
      <c r="F138" s="301"/>
      <c r="G138" s="301"/>
      <c r="H138" s="301"/>
      <c r="I138" s="301"/>
      <c r="J138" s="301"/>
      <c r="K138" s="301"/>
      <c r="L138" s="301"/>
    </row>
    <row r="139" spans="1:12" x14ac:dyDescent="0.2">
      <c r="A139" s="301"/>
      <c r="B139" s="301"/>
      <c r="C139" s="301"/>
      <c r="D139" s="301"/>
      <c r="E139" s="301"/>
      <c r="F139" s="301"/>
      <c r="G139" s="301"/>
      <c r="H139" s="301"/>
      <c r="I139" s="301"/>
      <c r="J139" s="301"/>
      <c r="K139" s="301"/>
      <c r="L139" s="301"/>
    </row>
    <row r="140" spans="1:12" x14ac:dyDescent="0.2">
      <c r="A140" s="301"/>
      <c r="B140" s="301"/>
      <c r="C140" s="301"/>
      <c r="D140" s="301"/>
      <c r="E140" s="301"/>
      <c r="F140" s="301"/>
      <c r="G140" s="301"/>
      <c r="H140" s="301"/>
      <c r="I140" s="301"/>
      <c r="J140" s="301"/>
      <c r="K140" s="301"/>
      <c r="L140" s="301"/>
    </row>
    <row r="141" spans="1:12" x14ac:dyDescent="0.2">
      <c r="A141" s="301"/>
      <c r="B141" s="301"/>
      <c r="C141" s="301"/>
      <c r="D141" s="301"/>
      <c r="E141" s="301"/>
      <c r="F141" s="301"/>
      <c r="G141" s="301"/>
      <c r="H141" s="301"/>
      <c r="I141" s="301"/>
      <c r="J141" s="301"/>
      <c r="K141" s="301"/>
      <c r="L141" s="301"/>
    </row>
    <row r="142" spans="1:12" x14ac:dyDescent="0.2">
      <c r="A142" s="301"/>
      <c r="B142" s="301"/>
      <c r="C142" s="301"/>
      <c r="D142" s="301"/>
      <c r="E142" s="301"/>
      <c r="F142" s="301"/>
      <c r="G142" s="301"/>
      <c r="H142" s="301"/>
      <c r="I142" s="301"/>
      <c r="J142" s="301"/>
      <c r="K142" s="301"/>
      <c r="L142" s="301"/>
    </row>
    <row r="143" spans="1:12" x14ac:dyDescent="0.2">
      <c r="A143" s="301"/>
      <c r="B143" s="301"/>
      <c r="C143" s="301"/>
      <c r="D143" s="301"/>
      <c r="E143" s="301"/>
      <c r="F143" s="301"/>
      <c r="G143" s="301"/>
      <c r="H143" s="301"/>
      <c r="I143" s="301"/>
      <c r="J143" s="301"/>
      <c r="K143" s="301"/>
      <c r="L143" s="301"/>
    </row>
    <row r="144" spans="1:12" x14ac:dyDescent="0.2">
      <c r="A144" s="301"/>
      <c r="B144" s="301"/>
      <c r="C144" s="301"/>
      <c r="D144" s="301"/>
      <c r="E144" s="301"/>
      <c r="F144" s="301"/>
      <c r="G144" s="301"/>
      <c r="H144" s="301"/>
      <c r="I144" s="301"/>
      <c r="J144" s="301"/>
      <c r="K144" s="301"/>
      <c r="L144" s="301"/>
    </row>
    <row r="145" spans="1:12" x14ac:dyDescent="0.2">
      <c r="A145" s="301"/>
      <c r="B145" s="301"/>
      <c r="C145" s="301"/>
      <c r="D145" s="301"/>
      <c r="E145" s="301"/>
      <c r="F145" s="301"/>
      <c r="G145" s="301"/>
      <c r="H145" s="301"/>
      <c r="I145" s="301"/>
      <c r="J145" s="301"/>
      <c r="K145" s="301"/>
      <c r="L145" s="301"/>
    </row>
    <row r="146" spans="1:12" x14ac:dyDescent="0.2">
      <c r="A146" s="301"/>
      <c r="B146" s="301"/>
      <c r="C146" s="301"/>
      <c r="D146" s="301"/>
      <c r="E146" s="301"/>
      <c r="F146" s="301"/>
      <c r="G146" s="301"/>
      <c r="H146" s="301"/>
      <c r="I146" s="301"/>
      <c r="J146" s="301"/>
      <c r="K146" s="301"/>
      <c r="L146" s="301"/>
    </row>
    <row r="147" spans="1:12" x14ac:dyDescent="0.2">
      <c r="A147" s="301"/>
      <c r="B147" s="301"/>
      <c r="C147" s="301"/>
      <c r="D147" s="301"/>
      <c r="E147" s="301"/>
      <c r="F147" s="301"/>
      <c r="G147" s="301"/>
      <c r="H147" s="301"/>
      <c r="I147" s="301"/>
      <c r="J147" s="301"/>
      <c r="K147" s="301"/>
      <c r="L147" s="301"/>
    </row>
    <row r="148" spans="1:12" x14ac:dyDescent="0.2">
      <c r="A148" s="301"/>
      <c r="B148" s="301"/>
      <c r="C148" s="301"/>
      <c r="D148" s="301"/>
      <c r="E148" s="301"/>
      <c r="F148" s="301"/>
      <c r="G148" s="301"/>
      <c r="H148" s="301"/>
      <c r="I148" s="301"/>
      <c r="J148" s="301"/>
      <c r="K148" s="301"/>
      <c r="L148" s="301"/>
    </row>
    <row r="149" spans="1:12" x14ac:dyDescent="0.2">
      <c r="A149" s="301"/>
      <c r="B149" s="301"/>
      <c r="C149" s="301"/>
      <c r="D149" s="301"/>
      <c r="E149" s="301"/>
      <c r="F149" s="301"/>
      <c r="G149" s="301"/>
      <c r="H149" s="301"/>
      <c r="I149" s="301"/>
      <c r="J149" s="301"/>
      <c r="K149" s="301"/>
      <c r="L149" s="301"/>
    </row>
    <row r="150" spans="1:12" x14ac:dyDescent="0.2">
      <c r="A150" s="301"/>
      <c r="B150" s="301"/>
      <c r="C150" s="301"/>
      <c r="D150" s="301"/>
      <c r="E150" s="301"/>
      <c r="F150" s="301"/>
      <c r="G150" s="301"/>
      <c r="H150" s="301"/>
      <c r="I150" s="301"/>
      <c r="J150" s="301"/>
      <c r="K150" s="301"/>
      <c r="L150" s="301"/>
    </row>
    <row r="151" spans="1:12" x14ac:dyDescent="0.2">
      <c r="A151" s="301"/>
      <c r="B151" s="301"/>
      <c r="C151" s="301"/>
      <c r="D151" s="301"/>
      <c r="E151" s="301"/>
      <c r="F151" s="301"/>
      <c r="G151" s="301"/>
      <c r="H151" s="301"/>
      <c r="I151" s="301"/>
      <c r="J151" s="301"/>
      <c r="K151" s="301"/>
      <c r="L151" s="301"/>
    </row>
    <row r="152" spans="1:12" x14ac:dyDescent="0.2">
      <c r="A152" s="301"/>
      <c r="B152" s="301"/>
      <c r="C152" s="301"/>
      <c r="D152" s="301"/>
      <c r="E152" s="301"/>
      <c r="F152" s="301"/>
      <c r="G152" s="301"/>
      <c r="H152" s="301"/>
      <c r="I152" s="301"/>
      <c r="J152" s="301"/>
      <c r="K152" s="301"/>
      <c r="L152" s="301"/>
    </row>
    <row r="153" spans="1:12" x14ac:dyDescent="0.2">
      <c r="A153" s="301"/>
      <c r="B153" s="301"/>
      <c r="C153" s="301"/>
      <c r="D153" s="301"/>
      <c r="E153" s="301"/>
      <c r="F153" s="301"/>
      <c r="G153" s="301"/>
      <c r="H153" s="301"/>
      <c r="I153" s="301"/>
      <c r="J153" s="301"/>
      <c r="K153" s="301"/>
      <c r="L153" s="301"/>
    </row>
    <row r="154" spans="1:12" x14ac:dyDescent="0.2">
      <c r="A154" s="301"/>
      <c r="B154" s="301"/>
      <c r="C154" s="301"/>
      <c r="D154" s="301"/>
      <c r="E154" s="301"/>
      <c r="F154" s="301"/>
      <c r="G154" s="301"/>
      <c r="H154" s="301"/>
      <c r="I154" s="301"/>
      <c r="J154" s="301"/>
      <c r="K154" s="301"/>
      <c r="L154" s="301"/>
    </row>
    <row r="155" spans="1:12" x14ac:dyDescent="0.2">
      <c r="A155" s="301"/>
      <c r="B155" s="301"/>
      <c r="C155" s="301"/>
      <c r="D155" s="301"/>
      <c r="E155" s="301"/>
      <c r="F155" s="301"/>
      <c r="G155" s="301"/>
      <c r="H155" s="301"/>
      <c r="I155" s="301"/>
      <c r="J155" s="301"/>
      <c r="K155" s="301"/>
      <c r="L155" s="301"/>
    </row>
    <row r="156" spans="1:12" x14ac:dyDescent="0.2">
      <c r="A156" s="301"/>
      <c r="B156" s="301"/>
      <c r="C156" s="301"/>
      <c r="D156" s="301"/>
      <c r="E156" s="301"/>
      <c r="F156" s="301"/>
      <c r="G156" s="301"/>
      <c r="H156" s="301"/>
      <c r="I156" s="301"/>
      <c r="J156" s="301"/>
      <c r="K156" s="301"/>
      <c r="L156" s="301"/>
    </row>
    <row r="157" spans="1:12" x14ac:dyDescent="0.2">
      <c r="A157" s="301"/>
      <c r="B157" s="301"/>
      <c r="C157" s="301"/>
      <c r="D157" s="301"/>
      <c r="E157" s="301"/>
      <c r="F157" s="301"/>
      <c r="G157" s="301"/>
      <c r="H157" s="301"/>
      <c r="I157" s="301"/>
      <c r="J157" s="301"/>
      <c r="K157" s="301"/>
      <c r="L157" s="301"/>
    </row>
    <row r="158" spans="1:12" x14ac:dyDescent="0.2">
      <c r="A158" s="301"/>
      <c r="B158" s="301"/>
      <c r="C158" s="301"/>
      <c r="D158" s="301"/>
      <c r="E158" s="301"/>
      <c r="F158" s="301"/>
      <c r="G158" s="301"/>
      <c r="H158" s="301"/>
      <c r="I158" s="301"/>
      <c r="J158" s="301"/>
      <c r="K158" s="301"/>
      <c r="L158" s="301"/>
    </row>
    <row r="159" spans="1:12" x14ac:dyDescent="0.2">
      <c r="A159" s="301"/>
      <c r="B159" s="301"/>
      <c r="C159" s="301"/>
      <c r="D159" s="301"/>
      <c r="E159" s="301"/>
      <c r="F159" s="301"/>
      <c r="G159" s="301"/>
      <c r="H159" s="301"/>
      <c r="I159" s="301"/>
      <c r="J159" s="301"/>
      <c r="K159" s="301"/>
      <c r="L159" s="301"/>
    </row>
    <row r="160" spans="1:12" x14ac:dyDescent="0.2">
      <c r="A160" s="301"/>
      <c r="B160" s="301"/>
      <c r="C160" s="301"/>
      <c r="D160" s="301"/>
      <c r="E160" s="301"/>
      <c r="F160" s="301"/>
      <c r="G160" s="301"/>
      <c r="H160" s="301"/>
      <c r="I160" s="301"/>
      <c r="J160" s="301"/>
      <c r="K160" s="301"/>
      <c r="L160" s="301"/>
    </row>
    <row r="161" spans="1:12" x14ac:dyDescent="0.2">
      <c r="A161" s="301"/>
      <c r="B161" s="301"/>
      <c r="C161" s="301"/>
      <c r="D161" s="301"/>
      <c r="E161" s="301"/>
      <c r="F161" s="301"/>
      <c r="G161" s="301"/>
      <c r="H161" s="301"/>
      <c r="I161" s="301"/>
      <c r="J161" s="301"/>
      <c r="K161" s="301"/>
      <c r="L161" s="301"/>
    </row>
    <row r="162" spans="1:12" x14ac:dyDescent="0.2">
      <c r="A162" s="301"/>
      <c r="B162" s="301"/>
      <c r="C162" s="301"/>
      <c r="D162" s="301"/>
      <c r="E162" s="301"/>
      <c r="F162" s="301"/>
      <c r="G162" s="301"/>
      <c r="H162" s="301"/>
      <c r="I162" s="301"/>
      <c r="J162" s="301"/>
      <c r="K162" s="301"/>
      <c r="L162" s="301"/>
    </row>
    <row r="163" spans="1:12" x14ac:dyDescent="0.2">
      <c r="A163" s="301"/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</row>
    <row r="164" spans="1:12" x14ac:dyDescent="0.2">
      <c r="A164" s="301"/>
      <c r="B164" s="301"/>
      <c r="C164" s="301"/>
      <c r="D164" s="301"/>
      <c r="E164" s="301"/>
      <c r="F164" s="301"/>
      <c r="G164" s="301"/>
      <c r="H164" s="301"/>
      <c r="I164" s="301"/>
      <c r="J164" s="301"/>
      <c r="K164" s="301"/>
      <c r="L164" s="301"/>
    </row>
    <row r="165" spans="1:12" x14ac:dyDescent="0.2">
      <c r="A165" s="301"/>
      <c r="B165" s="301"/>
      <c r="C165" s="301"/>
      <c r="D165" s="301"/>
      <c r="E165" s="301"/>
      <c r="F165" s="301"/>
      <c r="G165" s="301"/>
      <c r="H165" s="301"/>
      <c r="I165" s="301"/>
      <c r="J165" s="301"/>
      <c r="K165" s="301"/>
      <c r="L165" s="301"/>
    </row>
    <row r="166" spans="1:12" x14ac:dyDescent="0.2">
      <c r="A166" s="301"/>
      <c r="B166" s="301"/>
      <c r="C166" s="301"/>
      <c r="D166" s="301"/>
      <c r="E166" s="301"/>
      <c r="F166" s="301"/>
      <c r="G166" s="301"/>
      <c r="H166" s="301"/>
      <c r="I166" s="301"/>
      <c r="J166" s="301"/>
      <c r="K166" s="301"/>
      <c r="L166" s="301"/>
    </row>
    <row r="167" spans="1:12" x14ac:dyDescent="0.2">
      <c r="A167" s="301"/>
      <c r="B167" s="301"/>
      <c r="C167" s="301"/>
      <c r="D167" s="301"/>
      <c r="E167" s="301"/>
      <c r="F167" s="301"/>
      <c r="G167" s="301"/>
      <c r="H167" s="301"/>
      <c r="I167" s="301"/>
      <c r="J167" s="301"/>
      <c r="K167" s="301"/>
      <c r="L167" s="301"/>
    </row>
    <row r="168" spans="1:12" x14ac:dyDescent="0.2">
      <c r="A168" s="301"/>
      <c r="B168" s="301"/>
      <c r="C168" s="301"/>
      <c r="D168" s="301"/>
      <c r="E168" s="301"/>
      <c r="F168" s="301"/>
      <c r="G168" s="301"/>
      <c r="H168" s="301"/>
      <c r="I168" s="301"/>
      <c r="J168" s="301"/>
      <c r="K168" s="301"/>
      <c r="L168" s="301"/>
    </row>
    <row r="169" spans="1:12" x14ac:dyDescent="0.2">
      <c r="A169" s="301"/>
      <c r="B169" s="301"/>
      <c r="C169" s="301"/>
      <c r="D169" s="301"/>
      <c r="E169" s="301"/>
      <c r="F169" s="301"/>
      <c r="G169" s="301"/>
      <c r="H169" s="301"/>
      <c r="I169" s="301"/>
      <c r="J169" s="301"/>
      <c r="K169" s="301"/>
      <c r="L169" s="301"/>
    </row>
    <row r="170" spans="1:12" x14ac:dyDescent="0.2">
      <c r="A170" s="301"/>
      <c r="B170" s="301"/>
      <c r="C170" s="301"/>
      <c r="D170" s="301"/>
      <c r="E170" s="301"/>
      <c r="F170" s="301"/>
      <c r="G170" s="301"/>
      <c r="H170" s="301"/>
      <c r="I170" s="301"/>
      <c r="J170" s="301"/>
      <c r="K170" s="301"/>
      <c r="L170" s="301"/>
    </row>
    <row r="171" spans="1:12" x14ac:dyDescent="0.2">
      <c r="A171" s="301"/>
      <c r="B171" s="301"/>
      <c r="C171" s="301"/>
      <c r="D171" s="301"/>
      <c r="E171" s="301"/>
      <c r="F171" s="301"/>
      <c r="G171" s="301"/>
      <c r="H171" s="301"/>
      <c r="I171" s="301"/>
      <c r="J171" s="301"/>
      <c r="K171" s="301"/>
      <c r="L171" s="301"/>
    </row>
    <row r="172" spans="1:12" x14ac:dyDescent="0.2">
      <c r="A172" s="301"/>
      <c r="B172" s="301"/>
      <c r="C172" s="301"/>
      <c r="D172" s="301"/>
      <c r="E172" s="301"/>
      <c r="F172" s="301"/>
      <c r="G172" s="301"/>
      <c r="H172" s="301"/>
      <c r="I172" s="301"/>
      <c r="J172" s="301"/>
      <c r="K172" s="301"/>
      <c r="L172" s="301"/>
    </row>
    <row r="173" spans="1:12" x14ac:dyDescent="0.2">
      <c r="A173" s="301"/>
      <c r="B173" s="301"/>
      <c r="C173" s="301"/>
      <c r="D173" s="301"/>
      <c r="E173" s="301"/>
      <c r="F173" s="301"/>
      <c r="G173" s="301"/>
      <c r="H173" s="301"/>
      <c r="I173" s="301"/>
      <c r="J173" s="301"/>
      <c r="K173" s="301"/>
      <c r="L173" s="301"/>
    </row>
    <row r="174" spans="1:12" x14ac:dyDescent="0.2">
      <c r="A174" s="301"/>
      <c r="B174" s="301"/>
      <c r="C174" s="301"/>
      <c r="D174" s="301"/>
      <c r="E174" s="301"/>
      <c r="F174" s="301"/>
      <c r="G174" s="301"/>
      <c r="H174" s="301"/>
      <c r="I174" s="301"/>
      <c r="J174" s="301"/>
      <c r="K174" s="301"/>
      <c r="L174" s="301"/>
    </row>
    <row r="175" spans="1:12" x14ac:dyDescent="0.2">
      <c r="A175" s="301"/>
      <c r="B175" s="301"/>
      <c r="C175" s="301"/>
      <c r="D175" s="301"/>
      <c r="E175" s="301"/>
      <c r="F175" s="301"/>
      <c r="G175" s="301"/>
      <c r="H175" s="301"/>
      <c r="I175" s="301"/>
      <c r="J175" s="301"/>
      <c r="K175" s="301"/>
      <c r="L175" s="301"/>
    </row>
    <row r="176" spans="1:12" x14ac:dyDescent="0.2">
      <c r="A176" s="301"/>
      <c r="B176" s="301"/>
      <c r="C176" s="301"/>
      <c r="D176" s="301"/>
      <c r="E176" s="301"/>
      <c r="F176" s="301"/>
      <c r="G176" s="301"/>
      <c r="H176" s="301"/>
      <c r="I176" s="301"/>
      <c r="J176" s="301"/>
      <c r="K176" s="301"/>
      <c r="L176" s="301"/>
    </row>
    <row r="177" spans="1:12" x14ac:dyDescent="0.2">
      <c r="A177" s="301"/>
      <c r="B177" s="301"/>
      <c r="C177" s="301"/>
      <c r="D177" s="301"/>
      <c r="E177" s="301"/>
      <c r="F177" s="301"/>
      <c r="G177" s="301"/>
      <c r="H177" s="301"/>
      <c r="I177" s="301"/>
      <c r="J177" s="301"/>
      <c r="K177" s="301"/>
      <c r="L177" s="301"/>
    </row>
    <row r="178" spans="1:12" x14ac:dyDescent="0.2">
      <c r="A178" s="301"/>
      <c r="B178" s="301"/>
      <c r="C178" s="301"/>
      <c r="D178" s="301"/>
      <c r="E178" s="301"/>
      <c r="F178" s="301"/>
      <c r="G178" s="301"/>
      <c r="H178" s="301"/>
      <c r="I178" s="301"/>
      <c r="J178" s="301"/>
      <c r="K178" s="301"/>
      <c r="L178" s="301"/>
    </row>
    <row r="179" spans="1:12" x14ac:dyDescent="0.2">
      <c r="A179" s="301"/>
      <c r="B179" s="301"/>
      <c r="C179" s="301"/>
      <c r="D179" s="301"/>
      <c r="E179" s="301"/>
      <c r="F179" s="301"/>
      <c r="G179" s="301"/>
      <c r="H179" s="301"/>
      <c r="I179" s="301"/>
      <c r="J179" s="301"/>
      <c r="K179" s="301"/>
      <c r="L179" s="301"/>
    </row>
    <row r="180" spans="1:12" x14ac:dyDescent="0.2">
      <c r="A180" s="301"/>
      <c r="B180" s="301"/>
      <c r="C180" s="301"/>
      <c r="D180" s="301"/>
      <c r="E180" s="301"/>
      <c r="F180" s="301"/>
      <c r="G180" s="301"/>
      <c r="H180" s="301"/>
      <c r="I180" s="301"/>
      <c r="J180" s="301"/>
      <c r="K180" s="301"/>
      <c r="L180" s="301"/>
    </row>
    <row r="181" spans="1:12" x14ac:dyDescent="0.2">
      <c r="A181" s="301"/>
      <c r="B181" s="301"/>
      <c r="C181" s="301"/>
      <c r="D181" s="301"/>
      <c r="E181" s="301"/>
      <c r="F181" s="301"/>
      <c r="G181" s="301"/>
      <c r="H181" s="301"/>
      <c r="I181" s="301"/>
      <c r="J181" s="301"/>
      <c r="K181" s="301"/>
      <c r="L181" s="301"/>
    </row>
    <row r="182" spans="1:12" x14ac:dyDescent="0.2">
      <c r="A182" s="301"/>
      <c r="B182" s="301"/>
      <c r="C182" s="301"/>
      <c r="D182" s="301"/>
      <c r="E182" s="301"/>
      <c r="F182" s="301"/>
      <c r="G182" s="301"/>
      <c r="H182" s="301"/>
      <c r="I182" s="301"/>
      <c r="J182" s="301"/>
      <c r="K182" s="301"/>
      <c r="L182" s="301"/>
    </row>
    <row r="183" spans="1:12" x14ac:dyDescent="0.2">
      <c r="A183" s="301"/>
      <c r="B183" s="301"/>
      <c r="C183" s="301"/>
      <c r="D183" s="301"/>
      <c r="E183" s="301"/>
      <c r="F183" s="301"/>
      <c r="G183" s="301"/>
      <c r="H183" s="301"/>
      <c r="I183" s="301"/>
      <c r="J183" s="301"/>
      <c r="K183" s="301"/>
      <c r="L183" s="301"/>
    </row>
    <row r="184" spans="1:12" x14ac:dyDescent="0.2">
      <c r="A184" s="301"/>
      <c r="B184" s="301"/>
      <c r="C184" s="301"/>
      <c r="D184" s="301"/>
      <c r="E184" s="301"/>
      <c r="F184" s="301"/>
      <c r="G184" s="301"/>
      <c r="H184" s="301"/>
      <c r="I184" s="301"/>
      <c r="J184" s="301"/>
      <c r="K184" s="301"/>
      <c r="L184" s="301"/>
    </row>
    <row r="185" spans="1:12" x14ac:dyDescent="0.2">
      <c r="A185" s="301"/>
      <c r="B185" s="301"/>
      <c r="C185" s="301"/>
      <c r="D185" s="301"/>
      <c r="E185" s="301"/>
      <c r="F185" s="301"/>
      <c r="G185" s="301"/>
      <c r="H185" s="301"/>
      <c r="I185" s="301"/>
      <c r="J185" s="301"/>
      <c r="K185" s="301"/>
      <c r="L185" s="301"/>
    </row>
    <row r="186" spans="1:12" x14ac:dyDescent="0.2">
      <c r="A186" s="301"/>
      <c r="B186" s="301"/>
      <c r="C186" s="301"/>
      <c r="D186" s="301"/>
      <c r="E186" s="301"/>
      <c r="F186" s="301"/>
      <c r="G186" s="301"/>
      <c r="H186" s="301"/>
      <c r="I186" s="301"/>
      <c r="J186" s="301"/>
      <c r="K186" s="301"/>
      <c r="L186" s="301"/>
    </row>
    <row r="187" spans="1:12" x14ac:dyDescent="0.2">
      <c r="A187" s="301"/>
      <c r="B187" s="301"/>
      <c r="C187" s="301"/>
      <c r="D187" s="301"/>
      <c r="E187" s="301"/>
      <c r="F187" s="301"/>
      <c r="G187" s="301"/>
      <c r="H187" s="301"/>
      <c r="I187" s="301"/>
      <c r="J187" s="301"/>
      <c r="K187" s="301"/>
      <c r="L187" s="301"/>
    </row>
    <row r="188" spans="1:12" x14ac:dyDescent="0.2">
      <c r="A188" s="301"/>
      <c r="B188" s="301"/>
      <c r="C188" s="301"/>
      <c r="D188" s="301"/>
      <c r="E188" s="301"/>
      <c r="F188" s="301"/>
      <c r="G188" s="301"/>
      <c r="H188" s="301"/>
      <c r="I188" s="301"/>
      <c r="J188" s="301"/>
      <c r="K188" s="301"/>
      <c r="L188" s="301"/>
    </row>
    <row r="189" spans="1:12" x14ac:dyDescent="0.2">
      <c r="A189" s="301"/>
      <c r="B189" s="301"/>
      <c r="C189" s="301"/>
      <c r="D189" s="301"/>
      <c r="E189" s="301"/>
      <c r="F189" s="301"/>
      <c r="G189" s="301"/>
      <c r="H189" s="301"/>
      <c r="I189" s="301"/>
      <c r="J189" s="301"/>
      <c r="K189" s="301"/>
      <c r="L189" s="301"/>
    </row>
    <row r="190" spans="1:12" x14ac:dyDescent="0.2">
      <c r="A190" s="301"/>
      <c r="B190" s="301"/>
      <c r="C190" s="301"/>
      <c r="D190" s="301"/>
      <c r="E190" s="301"/>
      <c r="F190" s="301"/>
      <c r="G190" s="301"/>
      <c r="H190" s="301"/>
      <c r="I190" s="301"/>
      <c r="J190" s="301"/>
      <c r="K190" s="301"/>
      <c r="L190" s="301"/>
    </row>
    <row r="191" spans="1:12" x14ac:dyDescent="0.2">
      <c r="A191" s="301"/>
      <c r="B191" s="301"/>
      <c r="C191" s="301"/>
      <c r="D191" s="301"/>
      <c r="E191" s="301"/>
      <c r="F191" s="301"/>
      <c r="G191" s="301"/>
      <c r="H191" s="301"/>
      <c r="I191" s="301"/>
      <c r="J191" s="301"/>
      <c r="K191" s="301"/>
      <c r="L191" s="301"/>
    </row>
    <row r="192" spans="1:12" x14ac:dyDescent="0.2">
      <c r="A192" s="301"/>
      <c r="B192" s="301"/>
      <c r="C192" s="301"/>
      <c r="D192" s="301"/>
      <c r="E192" s="301"/>
      <c r="F192" s="301"/>
      <c r="G192" s="301"/>
      <c r="H192" s="301"/>
      <c r="I192" s="301"/>
      <c r="J192" s="301"/>
      <c r="K192" s="301"/>
      <c r="L192" s="301"/>
    </row>
    <row r="193" spans="1:12" x14ac:dyDescent="0.2">
      <c r="A193" s="301"/>
      <c r="B193" s="301"/>
      <c r="C193" s="301"/>
      <c r="D193" s="301"/>
      <c r="E193" s="301"/>
      <c r="F193" s="301"/>
      <c r="G193" s="301"/>
      <c r="H193" s="301"/>
      <c r="I193" s="301"/>
      <c r="J193" s="301"/>
      <c r="K193" s="301"/>
      <c r="L193" s="301"/>
    </row>
    <row r="194" spans="1:12" x14ac:dyDescent="0.2">
      <c r="A194" s="301"/>
      <c r="B194" s="301"/>
      <c r="C194" s="301"/>
      <c r="D194" s="301"/>
      <c r="E194" s="301"/>
      <c r="F194" s="301"/>
      <c r="G194" s="301"/>
      <c r="H194" s="301"/>
      <c r="I194" s="301"/>
      <c r="J194" s="301"/>
      <c r="K194" s="301"/>
      <c r="L194" s="301"/>
    </row>
    <row r="195" spans="1:12" x14ac:dyDescent="0.2">
      <c r="A195" s="301"/>
      <c r="B195" s="301"/>
      <c r="C195" s="301"/>
      <c r="D195" s="301"/>
      <c r="E195" s="301"/>
      <c r="F195" s="301"/>
      <c r="G195" s="301"/>
      <c r="H195" s="301"/>
      <c r="I195" s="301"/>
      <c r="J195" s="301"/>
      <c r="K195" s="301"/>
      <c r="L195" s="301"/>
    </row>
    <row r="196" spans="1:12" x14ac:dyDescent="0.2">
      <c r="A196" s="301"/>
      <c r="B196" s="301"/>
      <c r="C196" s="301"/>
      <c r="D196" s="301"/>
      <c r="E196" s="301"/>
      <c r="F196" s="301"/>
      <c r="G196" s="301"/>
      <c r="H196" s="301"/>
      <c r="I196" s="301"/>
      <c r="J196" s="301"/>
      <c r="K196" s="301"/>
      <c r="L196" s="301"/>
    </row>
    <row r="197" spans="1:12" x14ac:dyDescent="0.2">
      <c r="A197" s="301"/>
      <c r="B197" s="301"/>
      <c r="C197" s="301"/>
      <c r="D197" s="301"/>
      <c r="E197" s="301"/>
      <c r="F197" s="301"/>
      <c r="G197" s="301"/>
      <c r="H197" s="301"/>
      <c r="I197" s="301"/>
      <c r="J197" s="301"/>
      <c r="K197" s="301"/>
      <c r="L197" s="301"/>
    </row>
    <row r="198" spans="1:12" x14ac:dyDescent="0.2">
      <c r="A198" s="301"/>
      <c r="B198" s="301"/>
      <c r="C198" s="301"/>
      <c r="D198" s="301"/>
      <c r="E198" s="301"/>
      <c r="F198" s="301"/>
      <c r="G198" s="301"/>
      <c r="H198" s="301"/>
      <c r="I198" s="301"/>
      <c r="J198" s="301"/>
      <c r="K198" s="301"/>
      <c r="L198" s="301"/>
    </row>
    <row r="199" spans="1:12" x14ac:dyDescent="0.2">
      <c r="A199" s="301"/>
      <c r="B199" s="301"/>
      <c r="C199" s="301"/>
      <c r="D199" s="301"/>
      <c r="E199" s="301"/>
      <c r="F199" s="301"/>
      <c r="G199" s="301"/>
      <c r="H199" s="301"/>
      <c r="I199" s="301"/>
      <c r="J199" s="301"/>
      <c r="K199" s="301"/>
      <c r="L199" s="301"/>
    </row>
    <row r="200" spans="1:12" x14ac:dyDescent="0.2">
      <c r="A200" s="301"/>
      <c r="B200" s="301"/>
      <c r="C200" s="301"/>
      <c r="D200" s="301"/>
      <c r="E200" s="301"/>
      <c r="F200" s="301"/>
      <c r="G200" s="301"/>
      <c r="H200" s="301"/>
      <c r="I200" s="301"/>
      <c r="J200" s="301"/>
      <c r="K200" s="301"/>
      <c r="L200" s="301"/>
    </row>
    <row r="201" spans="1:12" x14ac:dyDescent="0.2">
      <c r="A201" s="301"/>
      <c r="B201" s="301"/>
      <c r="C201" s="301"/>
      <c r="D201" s="301"/>
      <c r="E201" s="301"/>
      <c r="F201" s="301"/>
      <c r="G201" s="301"/>
      <c r="H201" s="301"/>
      <c r="I201" s="301"/>
      <c r="J201" s="301"/>
      <c r="K201" s="301"/>
      <c r="L201" s="301"/>
    </row>
    <row r="202" spans="1:12" x14ac:dyDescent="0.2">
      <c r="A202" s="301"/>
      <c r="B202" s="301"/>
      <c r="C202" s="301"/>
      <c r="D202" s="301"/>
      <c r="E202" s="301"/>
      <c r="F202" s="301"/>
      <c r="G202" s="301"/>
      <c r="H202" s="301"/>
      <c r="I202" s="301"/>
      <c r="J202" s="301"/>
      <c r="K202" s="301"/>
      <c r="L202" s="301"/>
    </row>
    <row r="203" spans="1:12" x14ac:dyDescent="0.2">
      <c r="A203" s="301"/>
      <c r="B203" s="301"/>
      <c r="C203" s="301"/>
      <c r="D203" s="301"/>
      <c r="E203" s="301"/>
      <c r="F203" s="301"/>
      <c r="G203" s="301"/>
      <c r="H203" s="301"/>
      <c r="I203" s="301"/>
      <c r="J203" s="301"/>
      <c r="K203" s="301"/>
      <c r="L203" s="301"/>
    </row>
    <row r="204" spans="1:12" x14ac:dyDescent="0.2">
      <c r="A204" s="301"/>
      <c r="B204" s="301"/>
      <c r="C204" s="301"/>
      <c r="D204" s="301"/>
      <c r="E204" s="301"/>
      <c r="F204" s="301"/>
      <c r="G204" s="301"/>
      <c r="H204" s="301"/>
      <c r="I204" s="301"/>
      <c r="J204" s="301"/>
      <c r="K204" s="301"/>
      <c r="L204" s="301"/>
    </row>
    <row r="205" spans="1:12" x14ac:dyDescent="0.2">
      <c r="A205" s="301"/>
      <c r="B205" s="301"/>
      <c r="C205" s="301"/>
      <c r="D205" s="301"/>
      <c r="E205" s="301"/>
      <c r="F205" s="301"/>
      <c r="G205" s="301"/>
      <c r="H205" s="301"/>
      <c r="I205" s="301"/>
      <c r="J205" s="301"/>
      <c r="K205" s="301"/>
      <c r="L205" s="301"/>
    </row>
    <row r="206" spans="1:12" x14ac:dyDescent="0.2">
      <c r="A206" s="301"/>
      <c r="B206" s="301"/>
      <c r="C206" s="301"/>
      <c r="D206" s="301"/>
      <c r="E206" s="301"/>
      <c r="F206" s="301"/>
      <c r="G206" s="301"/>
      <c r="H206" s="301"/>
      <c r="I206" s="301"/>
      <c r="J206" s="301"/>
      <c r="K206" s="301"/>
      <c r="L206" s="301"/>
    </row>
    <row r="207" spans="1:12" x14ac:dyDescent="0.2">
      <c r="A207" s="301"/>
      <c r="B207" s="301"/>
      <c r="C207" s="301"/>
      <c r="D207" s="301"/>
      <c r="E207" s="301"/>
      <c r="F207" s="301"/>
      <c r="G207" s="301"/>
      <c r="H207" s="301"/>
      <c r="I207" s="301"/>
      <c r="J207" s="301"/>
      <c r="K207" s="301"/>
      <c r="L207" s="301"/>
    </row>
    <row r="208" spans="1:12" x14ac:dyDescent="0.2">
      <c r="A208" s="301"/>
      <c r="B208" s="301"/>
      <c r="C208" s="301"/>
      <c r="D208" s="301"/>
      <c r="E208" s="301"/>
      <c r="F208" s="301"/>
      <c r="G208" s="301"/>
      <c r="H208" s="301"/>
      <c r="I208" s="301"/>
      <c r="J208" s="301"/>
      <c r="K208" s="301"/>
      <c r="L208" s="301"/>
    </row>
    <row r="209" spans="1:12" x14ac:dyDescent="0.2">
      <c r="A209" s="301"/>
      <c r="B209" s="301"/>
      <c r="C209" s="301"/>
      <c r="D209" s="301"/>
      <c r="E209" s="301"/>
      <c r="F209" s="301"/>
      <c r="G209" s="301"/>
      <c r="H209" s="301"/>
      <c r="I209" s="301"/>
      <c r="J209" s="301"/>
      <c r="K209" s="301"/>
      <c r="L209" s="301"/>
    </row>
    <row r="210" spans="1:12" x14ac:dyDescent="0.2">
      <c r="A210" s="301"/>
      <c r="B210" s="301"/>
      <c r="C210" s="301"/>
      <c r="D210" s="301"/>
      <c r="E210" s="301"/>
      <c r="F210" s="301"/>
      <c r="G210" s="301"/>
      <c r="H210" s="301"/>
      <c r="I210" s="301"/>
      <c r="J210" s="301"/>
      <c r="K210" s="301"/>
      <c r="L210" s="301"/>
    </row>
    <row r="211" spans="1:12" x14ac:dyDescent="0.2">
      <c r="A211" s="301"/>
      <c r="B211" s="301"/>
      <c r="C211" s="301"/>
      <c r="D211" s="301"/>
      <c r="E211" s="301"/>
      <c r="F211" s="301"/>
      <c r="G211" s="301"/>
      <c r="H211" s="301"/>
      <c r="I211" s="301"/>
      <c r="J211" s="301"/>
      <c r="K211" s="301"/>
      <c r="L211" s="301"/>
    </row>
    <row r="212" spans="1:12" x14ac:dyDescent="0.2">
      <c r="A212" s="301"/>
      <c r="B212" s="301"/>
      <c r="C212" s="301"/>
      <c r="D212" s="301"/>
      <c r="E212" s="301"/>
      <c r="F212" s="301"/>
      <c r="G212" s="301"/>
      <c r="H212" s="301"/>
      <c r="I212" s="301"/>
      <c r="J212" s="301"/>
      <c r="K212" s="301"/>
      <c r="L212" s="301"/>
    </row>
    <row r="213" spans="1:12" x14ac:dyDescent="0.2">
      <c r="A213" s="301"/>
      <c r="B213" s="301"/>
      <c r="C213" s="301"/>
      <c r="D213" s="301"/>
      <c r="E213" s="301"/>
      <c r="F213" s="301"/>
      <c r="G213" s="301"/>
      <c r="H213" s="301"/>
      <c r="I213" s="301"/>
      <c r="J213" s="301"/>
      <c r="K213" s="301"/>
      <c r="L213" s="301"/>
    </row>
    <row r="214" spans="1:12" x14ac:dyDescent="0.2">
      <c r="A214" s="301"/>
      <c r="B214" s="301"/>
      <c r="C214" s="301"/>
      <c r="D214" s="301"/>
      <c r="E214" s="301"/>
      <c r="F214" s="301"/>
      <c r="G214" s="301"/>
      <c r="H214" s="301"/>
      <c r="I214" s="301"/>
      <c r="J214" s="301"/>
      <c r="K214" s="301"/>
      <c r="L214" s="301"/>
    </row>
    <row r="215" spans="1:12" x14ac:dyDescent="0.2">
      <c r="A215" s="301"/>
      <c r="B215" s="301"/>
      <c r="C215" s="301"/>
      <c r="D215" s="301"/>
      <c r="E215" s="301"/>
      <c r="F215" s="301"/>
      <c r="G215" s="301"/>
      <c r="H215" s="301"/>
      <c r="I215" s="301"/>
      <c r="J215" s="301"/>
      <c r="K215" s="301"/>
      <c r="L215" s="301"/>
    </row>
    <row r="216" spans="1:12" x14ac:dyDescent="0.2">
      <c r="A216" s="301"/>
      <c r="B216" s="301"/>
      <c r="C216" s="301"/>
      <c r="D216" s="301"/>
      <c r="E216" s="301"/>
      <c r="F216" s="301"/>
      <c r="G216" s="301"/>
      <c r="H216" s="301"/>
      <c r="I216" s="301"/>
      <c r="J216" s="301"/>
      <c r="K216" s="301"/>
      <c r="L216" s="301"/>
    </row>
    <row r="217" spans="1:12" x14ac:dyDescent="0.2">
      <c r="A217" s="301"/>
      <c r="B217" s="301"/>
      <c r="C217" s="301"/>
      <c r="D217" s="301"/>
      <c r="E217" s="301"/>
      <c r="F217" s="301"/>
      <c r="G217" s="301"/>
      <c r="H217" s="301"/>
      <c r="I217" s="301"/>
      <c r="J217" s="301"/>
      <c r="K217" s="301"/>
      <c r="L217" s="301"/>
    </row>
    <row r="218" spans="1:12" x14ac:dyDescent="0.2">
      <c r="A218" s="301"/>
      <c r="B218" s="301"/>
      <c r="C218" s="301"/>
      <c r="D218" s="301"/>
      <c r="E218" s="301"/>
      <c r="F218" s="301"/>
      <c r="G218" s="301"/>
      <c r="H218" s="301"/>
      <c r="I218" s="301"/>
      <c r="J218" s="301"/>
      <c r="K218" s="301"/>
      <c r="L218" s="301"/>
    </row>
    <row r="219" spans="1:12" x14ac:dyDescent="0.2">
      <c r="A219" s="301"/>
      <c r="B219" s="301"/>
      <c r="C219" s="301"/>
      <c r="D219" s="301"/>
      <c r="E219" s="301"/>
      <c r="F219" s="301"/>
      <c r="G219" s="301"/>
      <c r="H219" s="301"/>
      <c r="I219" s="301"/>
      <c r="J219" s="301"/>
      <c r="K219" s="301"/>
      <c r="L219" s="301"/>
    </row>
    <row r="220" spans="1:12" x14ac:dyDescent="0.2">
      <c r="A220" s="301"/>
      <c r="B220" s="301"/>
      <c r="C220" s="301"/>
      <c r="D220" s="301"/>
      <c r="E220" s="301"/>
      <c r="F220" s="301"/>
      <c r="G220" s="301"/>
      <c r="H220" s="301"/>
      <c r="I220" s="301"/>
      <c r="J220" s="301"/>
      <c r="K220" s="301"/>
      <c r="L220" s="301"/>
    </row>
    <row r="221" spans="1:12" x14ac:dyDescent="0.2">
      <c r="A221" s="301"/>
      <c r="B221" s="301"/>
      <c r="C221" s="301"/>
      <c r="D221" s="301"/>
      <c r="E221" s="301"/>
      <c r="F221" s="301"/>
      <c r="G221" s="301"/>
      <c r="H221" s="301"/>
      <c r="I221" s="301"/>
      <c r="J221" s="301"/>
      <c r="K221" s="301"/>
      <c r="L221" s="301"/>
    </row>
    <row r="222" spans="1:12" x14ac:dyDescent="0.2">
      <c r="A222" s="301"/>
      <c r="B222" s="301"/>
      <c r="C222" s="301"/>
      <c r="D222" s="301"/>
      <c r="E222" s="301"/>
      <c r="F222" s="301"/>
      <c r="G222" s="301"/>
      <c r="H222" s="301"/>
      <c r="I222" s="301"/>
      <c r="J222" s="301"/>
      <c r="K222" s="301"/>
      <c r="L222" s="301"/>
    </row>
    <row r="223" spans="1:12" x14ac:dyDescent="0.2">
      <c r="A223" s="301"/>
      <c r="B223" s="301"/>
      <c r="C223" s="301"/>
      <c r="D223" s="301"/>
      <c r="E223" s="301"/>
      <c r="F223" s="301"/>
      <c r="G223" s="301"/>
      <c r="H223" s="301"/>
      <c r="I223" s="301"/>
      <c r="J223" s="301"/>
      <c r="K223" s="301"/>
      <c r="L223" s="301"/>
    </row>
    <row r="224" spans="1:12" x14ac:dyDescent="0.2">
      <c r="A224" s="301"/>
      <c r="B224" s="301"/>
      <c r="C224" s="301"/>
      <c r="D224" s="301"/>
      <c r="E224" s="301"/>
      <c r="F224" s="301"/>
      <c r="G224" s="301"/>
      <c r="H224" s="301"/>
      <c r="I224" s="301"/>
      <c r="J224" s="301"/>
      <c r="K224" s="301"/>
      <c r="L224" s="301"/>
    </row>
    <row r="225" spans="1:12" x14ac:dyDescent="0.2">
      <c r="A225" s="301"/>
      <c r="B225" s="301"/>
      <c r="C225" s="301"/>
      <c r="D225" s="301"/>
      <c r="E225" s="301"/>
      <c r="F225" s="301"/>
      <c r="G225" s="301"/>
      <c r="H225" s="301"/>
      <c r="I225" s="301"/>
      <c r="J225" s="301"/>
      <c r="K225" s="301"/>
      <c r="L225" s="301"/>
    </row>
    <row r="226" spans="1:12" x14ac:dyDescent="0.2">
      <c r="A226" s="301"/>
      <c r="B226" s="301"/>
      <c r="C226" s="301"/>
      <c r="D226" s="301"/>
      <c r="E226" s="301"/>
      <c r="F226" s="301"/>
      <c r="G226" s="301"/>
      <c r="H226" s="301"/>
      <c r="I226" s="301"/>
      <c r="J226" s="301"/>
      <c r="K226" s="301"/>
      <c r="L226" s="301"/>
    </row>
    <row r="227" spans="1:12" x14ac:dyDescent="0.2">
      <c r="A227" s="301"/>
      <c r="B227" s="301"/>
      <c r="C227" s="301"/>
      <c r="D227" s="301"/>
      <c r="E227" s="301"/>
      <c r="F227" s="301"/>
      <c r="G227" s="301"/>
      <c r="H227" s="301"/>
      <c r="I227" s="301"/>
      <c r="J227" s="301"/>
      <c r="K227" s="301"/>
      <c r="L227" s="301"/>
    </row>
    <row r="228" spans="1:12" x14ac:dyDescent="0.2">
      <c r="A228" s="301"/>
      <c r="B228" s="301"/>
      <c r="C228" s="301"/>
      <c r="D228" s="301"/>
      <c r="E228" s="301"/>
      <c r="F228" s="301"/>
      <c r="G228" s="301"/>
      <c r="H228" s="301"/>
      <c r="I228" s="301"/>
      <c r="J228" s="301"/>
      <c r="K228" s="301"/>
      <c r="L228" s="301"/>
    </row>
    <row r="229" spans="1:12" x14ac:dyDescent="0.2">
      <c r="A229" s="301"/>
      <c r="B229" s="301"/>
      <c r="C229" s="301"/>
      <c r="D229" s="301"/>
      <c r="E229" s="301"/>
      <c r="F229" s="301"/>
      <c r="G229" s="301"/>
      <c r="H229" s="301"/>
      <c r="I229" s="301"/>
      <c r="J229" s="301"/>
      <c r="K229" s="301"/>
      <c r="L229" s="301"/>
    </row>
    <row r="230" spans="1:12" x14ac:dyDescent="0.2">
      <c r="A230" s="301"/>
      <c r="B230" s="301"/>
      <c r="C230" s="301"/>
      <c r="D230" s="301"/>
      <c r="E230" s="301"/>
      <c r="F230" s="301"/>
      <c r="G230" s="301"/>
      <c r="H230" s="301"/>
      <c r="I230" s="301"/>
      <c r="J230" s="301"/>
      <c r="K230" s="301"/>
      <c r="L230" s="301"/>
    </row>
    <row r="231" spans="1:12" x14ac:dyDescent="0.2">
      <c r="A231" s="301"/>
      <c r="B231" s="301"/>
      <c r="C231" s="301"/>
      <c r="D231" s="301"/>
      <c r="E231" s="301"/>
      <c r="F231" s="301"/>
      <c r="G231" s="301"/>
      <c r="H231" s="301"/>
      <c r="I231" s="301"/>
      <c r="J231" s="301"/>
      <c r="K231" s="301"/>
      <c r="L231" s="301"/>
    </row>
    <row r="232" spans="1:12" x14ac:dyDescent="0.2">
      <c r="A232" s="301"/>
      <c r="B232" s="301"/>
      <c r="C232" s="301"/>
      <c r="D232" s="301"/>
      <c r="E232" s="301"/>
      <c r="F232" s="301"/>
      <c r="G232" s="301"/>
      <c r="H232" s="301"/>
      <c r="I232" s="301"/>
      <c r="J232" s="301"/>
      <c r="K232" s="301"/>
      <c r="L232" s="301"/>
    </row>
    <row r="233" spans="1:12" x14ac:dyDescent="0.2">
      <c r="A233" s="301"/>
      <c r="B233" s="301"/>
      <c r="C233" s="301"/>
      <c r="D233" s="301"/>
      <c r="E233" s="301"/>
      <c r="F233" s="301"/>
      <c r="G233" s="301"/>
      <c r="H233" s="301"/>
      <c r="I233" s="301"/>
      <c r="J233" s="301"/>
      <c r="K233" s="301"/>
      <c r="L233" s="301"/>
    </row>
    <row r="234" spans="1:12" x14ac:dyDescent="0.2">
      <c r="A234" s="301"/>
      <c r="B234" s="301"/>
      <c r="C234" s="301"/>
      <c r="D234" s="301"/>
      <c r="E234" s="301"/>
      <c r="F234" s="301"/>
      <c r="G234" s="301"/>
      <c r="H234" s="301"/>
      <c r="I234" s="301"/>
      <c r="J234" s="301"/>
      <c r="K234" s="301"/>
      <c r="L234" s="301"/>
    </row>
    <row r="235" spans="1:12" x14ac:dyDescent="0.2">
      <c r="A235" s="301"/>
      <c r="B235" s="301"/>
      <c r="C235" s="301"/>
      <c r="D235" s="301"/>
      <c r="E235" s="301"/>
      <c r="F235" s="301"/>
      <c r="G235" s="301"/>
      <c r="H235" s="301"/>
      <c r="I235" s="301"/>
      <c r="J235" s="301"/>
      <c r="K235" s="301"/>
      <c r="L235" s="301"/>
    </row>
    <row r="236" spans="1:12" x14ac:dyDescent="0.2">
      <c r="A236" s="301"/>
      <c r="B236" s="301"/>
      <c r="C236" s="301"/>
      <c r="D236" s="301"/>
      <c r="E236" s="301"/>
      <c r="F236" s="301"/>
      <c r="G236" s="301"/>
      <c r="H236" s="301"/>
      <c r="I236" s="301"/>
      <c r="J236" s="301"/>
      <c r="K236" s="301"/>
      <c r="L236" s="301"/>
    </row>
    <row r="237" spans="1:12" x14ac:dyDescent="0.2">
      <c r="A237" s="301"/>
      <c r="B237" s="301"/>
      <c r="C237" s="301"/>
      <c r="D237" s="301"/>
      <c r="E237" s="301"/>
      <c r="F237" s="301"/>
      <c r="G237" s="301"/>
      <c r="H237" s="301"/>
      <c r="I237" s="301"/>
      <c r="J237" s="301"/>
      <c r="K237" s="301"/>
      <c r="L237" s="301"/>
    </row>
    <row r="238" spans="1:12" x14ac:dyDescent="0.2">
      <c r="A238" s="301"/>
      <c r="B238" s="301"/>
      <c r="C238" s="301"/>
      <c r="D238" s="301"/>
      <c r="E238" s="301"/>
      <c r="F238" s="301"/>
      <c r="G238" s="301"/>
      <c r="H238" s="301"/>
      <c r="I238" s="301"/>
      <c r="J238" s="301"/>
      <c r="K238" s="301"/>
      <c r="L238" s="301"/>
    </row>
    <row r="239" spans="1:12" x14ac:dyDescent="0.2">
      <c r="A239" s="301"/>
      <c r="B239" s="301"/>
      <c r="C239" s="301"/>
      <c r="D239" s="301"/>
      <c r="E239" s="301"/>
      <c r="F239" s="301"/>
      <c r="G239" s="301"/>
      <c r="H239" s="301"/>
      <c r="I239" s="301"/>
      <c r="J239" s="301"/>
      <c r="K239" s="301"/>
      <c r="L239" s="301"/>
    </row>
    <row r="240" spans="1:12" x14ac:dyDescent="0.2">
      <c r="A240" s="301"/>
      <c r="B240" s="301"/>
      <c r="C240" s="301"/>
      <c r="D240" s="301"/>
      <c r="E240" s="301"/>
      <c r="F240" s="301"/>
      <c r="G240" s="301"/>
      <c r="H240" s="301"/>
      <c r="I240" s="301"/>
      <c r="J240" s="301"/>
      <c r="K240" s="301"/>
      <c r="L240" s="301"/>
    </row>
    <row r="241" spans="1:12" x14ac:dyDescent="0.2">
      <c r="A241" s="301"/>
      <c r="B241" s="301"/>
      <c r="C241" s="301"/>
      <c r="D241" s="301"/>
      <c r="E241" s="301"/>
      <c r="F241" s="301"/>
      <c r="G241" s="301"/>
      <c r="H241" s="301"/>
      <c r="I241" s="301"/>
      <c r="J241" s="301"/>
      <c r="K241" s="301"/>
      <c r="L241" s="301"/>
    </row>
    <row r="242" spans="1:12" x14ac:dyDescent="0.2">
      <c r="A242" s="301"/>
      <c r="B242" s="301"/>
      <c r="C242" s="301"/>
      <c r="D242" s="301"/>
      <c r="E242" s="301"/>
      <c r="F242" s="301"/>
      <c r="G242" s="301"/>
      <c r="H242" s="301"/>
      <c r="I242" s="301"/>
      <c r="J242" s="301"/>
      <c r="K242" s="301"/>
      <c r="L242" s="301"/>
    </row>
    <row r="243" spans="1:12" x14ac:dyDescent="0.2">
      <c r="A243" s="301"/>
      <c r="B243" s="301"/>
      <c r="C243" s="301"/>
      <c r="D243" s="301"/>
      <c r="E243" s="301"/>
      <c r="F243" s="301"/>
      <c r="G243" s="301"/>
      <c r="H243" s="301"/>
      <c r="I243" s="301"/>
      <c r="J243" s="301"/>
      <c r="K243" s="301"/>
      <c r="L243" s="301"/>
    </row>
    <row r="244" spans="1:12" x14ac:dyDescent="0.2">
      <c r="A244" s="301"/>
      <c r="B244" s="301"/>
      <c r="C244" s="301"/>
      <c r="D244" s="301"/>
      <c r="E244" s="301"/>
      <c r="F244" s="301"/>
      <c r="G244" s="301"/>
      <c r="H244" s="301"/>
      <c r="I244" s="301"/>
      <c r="J244" s="301"/>
      <c r="K244" s="301"/>
      <c r="L244" s="301"/>
    </row>
    <row r="245" spans="1:12" x14ac:dyDescent="0.2">
      <c r="A245" s="301"/>
      <c r="B245" s="301"/>
      <c r="C245" s="301"/>
      <c r="D245" s="301"/>
      <c r="E245" s="301"/>
      <c r="F245" s="301"/>
      <c r="G245" s="301"/>
      <c r="H245" s="301"/>
      <c r="I245" s="301"/>
      <c r="J245" s="301"/>
      <c r="K245" s="301"/>
      <c r="L245" s="301"/>
    </row>
    <row r="246" spans="1:12" x14ac:dyDescent="0.2">
      <c r="A246" s="301"/>
      <c r="B246" s="301"/>
      <c r="C246" s="301"/>
      <c r="D246" s="301"/>
      <c r="E246" s="301"/>
      <c r="F246" s="301"/>
      <c r="G246" s="301"/>
      <c r="H246" s="301"/>
      <c r="I246" s="301"/>
      <c r="J246" s="301"/>
      <c r="K246" s="301"/>
      <c r="L246" s="301"/>
    </row>
    <row r="247" spans="1:12" x14ac:dyDescent="0.2">
      <c r="A247" s="301"/>
      <c r="B247" s="301"/>
      <c r="C247" s="301"/>
      <c r="D247" s="301"/>
      <c r="E247" s="301"/>
      <c r="F247" s="301"/>
      <c r="G247" s="301"/>
      <c r="H247" s="301"/>
      <c r="I247" s="301"/>
      <c r="J247" s="301"/>
      <c r="K247" s="301"/>
      <c r="L247" s="301"/>
    </row>
    <row r="248" spans="1:12" x14ac:dyDescent="0.2">
      <c r="A248" s="301"/>
      <c r="B248" s="301"/>
      <c r="C248" s="301"/>
      <c r="D248" s="301"/>
      <c r="E248" s="301"/>
      <c r="F248" s="301"/>
      <c r="G248" s="301"/>
      <c r="H248" s="301"/>
      <c r="I248" s="301"/>
      <c r="J248" s="301"/>
      <c r="K248" s="301"/>
      <c r="L248" s="301"/>
    </row>
    <row r="249" spans="1:12" x14ac:dyDescent="0.2">
      <c r="A249" s="301"/>
      <c r="B249" s="301"/>
      <c r="C249" s="301"/>
      <c r="D249" s="301"/>
      <c r="E249" s="301"/>
      <c r="F249" s="301"/>
      <c r="G249" s="301"/>
      <c r="H249" s="301"/>
      <c r="I249" s="301"/>
      <c r="J249" s="301"/>
      <c r="K249" s="301"/>
      <c r="L249" s="301"/>
    </row>
    <row r="250" spans="1:12" x14ac:dyDescent="0.2">
      <c r="A250" s="301"/>
      <c r="B250" s="301"/>
      <c r="C250" s="301"/>
      <c r="D250" s="301"/>
      <c r="E250" s="301"/>
      <c r="F250" s="301"/>
      <c r="G250" s="301"/>
      <c r="H250" s="301"/>
      <c r="I250" s="301"/>
      <c r="J250" s="301"/>
      <c r="K250" s="301"/>
      <c r="L250" s="301"/>
    </row>
    <row r="251" spans="1:12" x14ac:dyDescent="0.2">
      <c r="A251" s="301"/>
      <c r="B251" s="301"/>
      <c r="C251" s="301"/>
      <c r="D251" s="301"/>
      <c r="E251" s="301"/>
      <c r="F251" s="301"/>
      <c r="G251" s="301"/>
      <c r="H251" s="301"/>
      <c r="I251" s="301"/>
      <c r="J251" s="301"/>
      <c r="K251" s="301"/>
      <c r="L251" s="301"/>
    </row>
    <row r="252" spans="1:12" x14ac:dyDescent="0.2">
      <c r="A252" s="301"/>
      <c r="B252" s="301"/>
      <c r="C252" s="301"/>
      <c r="D252" s="301"/>
      <c r="E252" s="301"/>
      <c r="F252" s="301"/>
      <c r="G252" s="301"/>
      <c r="H252" s="301"/>
      <c r="I252" s="301"/>
      <c r="J252" s="301"/>
      <c r="K252" s="301"/>
      <c r="L252" s="301"/>
    </row>
    <row r="253" spans="1:12" x14ac:dyDescent="0.2">
      <c r="A253" s="301"/>
      <c r="B253" s="301"/>
      <c r="C253" s="301"/>
      <c r="D253" s="301"/>
      <c r="E253" s="301"/>
      <c r="F253" s="301"/>
      <c r="G253" s="301"/>
      <c r="H253" s="301"/>
      <c r="I253" s="301"/>
      <c r="J253" s="301"/>
      <c r="K253" s="301"/>
      <c r="L253" s="301"/>
    </row>
    <row r="254" spans="1:12" x14ac:dyDescent="0.2">
      <c r="A254" s="301"/>
      <c r="B254" s="301"/>
      <c r="C254" s="301"/>
      <c r="D254" s="301"/>
      <c r="E254" s="301"/>
      <c r="F254" s="301"/>
      <c r="G254" s="301"/>
      <c r="H254" s="301"/>
      <c r="I254" s="301"/>
      <c r="J254" s="301"/>
      <c r="K254" s="301"/>
      <c r="L254" s="301"/>
    </row>
    <row r="255" spans="1:12" x14ac:dyDescent="0.2">
      <c r="A255" s="301"/>
      <c r="B255" s="301"/>
      <c r="C255" s="301"/>
      <c r="D255" s="301"/>
      <c r="E255" s="301"/>
      <c r="F255" s="301"/>
      <c r="G255" s="301"/>
      <c r="H255" s="301"/>
      <c r="I255" s="301"/>
      <c r="J255" s="301"/>
      <c r="K255" s="301"/>
      <c r="L255" s="301"/>
    </row>
    <row r="256" spans="1:12" x14ac:dyDescent="0.2">
      <c r="A256" s="301"/>
      <c r="B256" s="301"/>
      <c r="C256" s="301"/>
      <c r="D256" s="301"/>
      <c r="E256" s="301"/>
      <c r="F256" s="301"/>
      <c r="G256" s="301"/>
      <c r="H256" s="301"/>
      <c r="I256" s="301"/>
      <c r="J256" s="301"/>
      <c r="K256" s="301"/>
      <c r="L256" s="301"/>
    </row>
    <row r="257" spans="1:12" x14ac:dyDescent="0.2">
      <c r="A257" s="301"/>
      <c r="B257" s="301"/>
      <c r="C257" s="301"/>
      <c r="D257" s="301"/>
      <c r="E257" s="301"/>
      <c r="F257" s="301"/>
      <c r="G257" s="301"/>
      <c r="H257" s="301"/>
      <c r="I257" s="301"/>
      <c r="J257" s="301"/>
      <c r="K257" s="301"/>
      <c r="L257" s="301"/>
    </row>
    <row r="258" spans="1:12" x14ac:dyDescent="0.2">
      <c r="A258" s="301"/>
      <c r="B258" s="301"/>
      <c r="C258" s="301"/>
      <c r="D258" s="301"/>
      <c r="E258" s="301"/>
      <c r="F258" s="301"/>
      <c r="G258" s="301"/>
      <c r="H258" s="301"/>
      <c r="I258" s="301"/>
      <c r="J258" s="301"/>
      <c r="K258" s="301"/>
      <c r="L258" s="301"/>
    </row>
    <row r="259" spans="1:12" x14ac:dyDescent="0.2">
      <c r="A259" s="301"/>
      <c r="B259" s="301"/>
      <c r="C259" s="301"/>
      <c r="D259" s="301"/>
      <c r="E259" s="301"/>
      <c r="F259" s="301"/>
      <c r="G259" s="301"/>
      <c r="H259" s="301"/>
      <c r="I259" s="301"/>
      <c r="J259" s="301"/>
      <c r="K259" s="301"/>
      <c r="L259" s="301"/>
    </row>
    <row r="260" spans="1:12" x14ac:dyDescent="0.2">
      <c r="A260" s="301"/>
      <c r="B260" s="301"/>
      <c r="C260" s="301"/>
      <c r="D260" s="301"/>
      <c r="E260" s="301"/>
      <c r="F260" s="301"/>
      <c r="G260" s="301"/>
      <c r="H260" s="301"/>
      <c r="I260" s="301"/>
      <c r="J260" s="301"/>
      <c r="K260" s="301"/>
      <c r="L260" s="301"/>
    </row>
    <row r="261" spans="1:12" x14ac:dyDescent="0.2">
      <c r="A261" s="301"/>
      <c r="B261" s="301"/>
      <c r="C261" s="301"/>
      <c r="D261" s="301"/>
      <c r="E261" s="301"/>
      <c r="F261" s="301"/>
      <c r="G261" s="301"/>
      <c r="H261" s="301"/>
      <c r="I261" s="301"/>
      <c r="J261" s="301"/>
      <c r="K261" s="301"/>
      <c r="L261" s="301"/>
    </row>
    <row r="262" spans="1:12" x14ac:dyDescent="0.2">
      <c r="A262" s="301"/>
      <c r="B262" s="301"/>
      <c r="C262" s="301"/>
      <c r="D262" s="301"/>
      <c r="E262" s="301"/>
      <c r="F262" s="301"/>
      <c r="G262" s="301"/>
      <c r="H262" s="301"/>
      <c r="I262" s="301"/>
      <c r="J262" s="301"/>
      <c r="K262" s="301"/>
      <c r="L262" s="301"/>
    </row>
    <row r="263" spans="1:12" x14ac:dyDescent="0.2">
      <c r="A263" s="301"/>
      <c r="B263" s="301"/>
      <c r="C263" s="301"/>
      <c r="D263" s="301"/>
      <c r="E263" s="301"/>
      <c r="F263" s="301"/>
      <c r="G263" s="301"/>
      <c r="H263" s="301"/>
      <c r="I263" s="301"/>
      <c r="J263" s="301"/>
      <c r="K263" s="301"/>
      <c r="L263" s="301"/>
    </row>
    <row r="264" spans="1:12" x14ac:dyDescent="0.2">
      <c r="A264" s="301"/>
      <c r="B264" s="301"/>
      <c r="C264" s="301"/>
      <c r="D264" s="301"/>
      <c r="E264" s="301"/>
      <c r="F264" s="301"/>
      <c r="G264" s="301"/>
      <c r="H264" s="301"/>
      <c r="I264" s="301"/>
      <c r="J264" s="301"/>
      <c r="K264" s="301"/>
      <c r="L264" s="301"/>
    </row>
    <row r="265" spans="1:12" x14ac:dyDescent="0.2">
      <c r="A265" s="301"/>
      <c r="B265" s="301"/>
      <c r="C265" s="301"/>
      <c r="D265" s="301"/>
      <c r="E265" s="301"/>
      <c r="F265" s="301"/>
      <c r="G265" s="301"/>
      <c r="H265" s="301"/>
      <c r="I265" s="301"/>
      <c r="J265" s="301"/>
      <c r="K265" s="301"/>
      <c r="L265" s="301"/>
    </row>
    <row r="266" spans="1:12" x14ac:dyDescent="0.2">
      <c r="A266" s="301"/>
      <c r="B266" s="301"/>
      <c r="C266" s="301"/>
      <c r="D266" s="301"/>
      <c r="E266" s="301"/>
      <c r="F266" s="301"/>
      <c r="G266" s="301"/>
      <c r="H266" s="301"/>
      <c r="I266" s="301"/>
      <c r="J266" s="301"/>
      <c r="K266" s="301"/>
      <c r="L266" s="301"/>
    </row>
    <row r="267" spans="1:12" x14ac:dyDescent="0.2">
      <c r="A267" s="301"/>
      <c r="B267" s="301"/>
      <c r="C267" s="301"/>
      <c r="D267" s="301"/>
      <c r="E267" s="301"/>
      <c r="F267" s="301"/>
      <c r="G267" s="301"/>
      <c r="H267" s="301"/>
      <c r="I267" s="301"/>
      <c r="J267" s="301"/>
      <c r="K267" s="301"/>
      <c r="L267" s="301"/>
    </row>
    <row r="268" spans="1:12" x14ac:dyDescent="0.2">
      <c r="A268" s="301"/>
      <c r="B268" s="301"/>
      <c r="C268" s="301"/>
      <c r="D268" s="301"/>
      <c r="E268" s="301"/>
      <c r="F268" s="301"/>
      <c r="G268" s="301"/>
      <c r="H268" s="301"/>
      <c r="I268" s="301"/>
      <c r="J268" s="301"/>
      <c r="K268" s="301"/>
      <c r="L268" s="301"/>
    </row>
    <row r="269" spans="1:12" x14ac:dyDescent="0.2">
      <c r="A269" s="301"/>
      <c r="B269" s="301"/>
      <c r="C269" s="301"/>
      <c r="D269" s="301"/>
      <c r="E269" s="301"/>
      <c r="F269" s="301"/>
      <c r="G269" s="301"/>
      <c r="H269" s="301"/>
      <c r="I269" s="301"/>
      <c r="J269" s="301"/>
      <c r="K269" s="301"/>
      <c r="L269" s="301"/>
    </row>
    <row r="270" spans="1:12" x14ac:dyDescent="0.2">
      <c r="A270" s="301"/>
      <c r="B270" s="301"/>
      <c r="C270" s="301"/>
      <c r="D270" s="301"/>
      <c r="E270" s="301"/>
      <c r="F270" s="301"/>
      <c r="G270" s="301"/>
      <c r="H270" s="301"/>
      <c r="I270" s="301"/>
      <c r="J270" s="301"/>
      <c r="K270" s="301"/>
      <c r="L270" s="301"/>
    </row>
    <row r="271" spans="1:12" x14ac:dyDescent="0.2">
      <c r="A271" s="301"/>
      <c r="B271" s="301"/>
      <c r="C271" s="301"/>
      <c r="D271" s="301"/>
      <c r="E271" s="301"/>
      <c r="F271" s="301"/>
      <c r="G271" s="301"/>
      <c r="H271" s="301"/>
      <c r="I271" s="301"/>
      <c r="J271" s="301"/>
      <c r="K271" s="301"/>
      <c r="L271" s="301"/>
    </row>
    <row r="272" spans="1:12" x14ac:dyDescent="0.2">
      <c r="A272" s="301"/>
      <c r="B272" s="301"/>
      <c r="C272" s="301"/>
      <c r="D272" s="301"/>
      <c r="E272" s="301"/>
      <c r="F272" s="301"/>
      <c r="G272" s="301"/>
      <c r="H272" s="301"/>
      <c r="I272" s="301"/>
      <c r="J272" s="301"/>
      <c r="K272" s="301"/>
      <c r="L272" s="301"/>
    </row>
    <row r="273" spans="1:12" x14ac:dyDescent="0.2">
      <c r="A273" s="301"/>
      <c r="B273" s="301"/>
      <c r="C273" s="301"/>
      <c r="D273" s="301"/>
      <c r="E273" s="301"/>
      <c r="F273" s="301"/>
      <c r="G273" s="301"/>
      <c r="H273" s="301"/>
      <c r="I273" s="301"/>
      <c r="J273" s="301"/>
      <c r="K273" s="301"/>
      <c r="L273" s="301"/>
    </row>
    <row r="274" spans="1:12" x14ac:dyDescent="0.2">
      <c r="A274" s="301"/>
      <c r="B274" s="301"/>
      <c r="C274" s="301"/>
      <c r="D274" s="301"/>
      <c r="E274" s="301"/>
      <c r="F274" s="301"/>
      <c r="G274" s="301"/>
      <c r="H274" s="301"/>
      <c r="I274" s="301"/>
      <c r="J274" s="301"/>
      <c r="K274" s="301"/>
      <c r="L274" s="301"/>
    </row>
    <row r="275" spans="1:12" x14ac:dyDescent="0.2">
      <c r="A275" s="301"/>
      <c r="B275" s="301"/>
      <c r="C275" s="301"/>
      <c r="D275" s="301"/>
      <c r="E275" s="301"/>
      <c r="F275" s="301"/>
      <c r="G275" s="301"/>
      <c r="H275" s="301"/>
      <c r="I275" s="301"/>
      <c r="J275" s="301"/>
      <c r="K275" s="301"/>
      <c r="L275" s="301"/>
    </row>
    <row r="276" spans="1:12" x14ac:dyDescent="0.2">
      <c r="A276" s="301"/>
      <c r="B276" s="301"/>
      <c r="C276" s="301"/>
      <c r="D276" s="301"/>
      <c r="E276" s="301"/>
      <c r="F276" s="301"/>
      <c r="G276" s="301"/>
      <c r="H276" s="301"/>
      <c r="I276" s="301"/>
      <c r="J276" s="301"/>
      <c r="K276" s="301"/>
      <c r="L276" s="301"/>
    </row>
    <row r="277" spans="1:12" x14ac:dyDescent="0.2">
      <c r="A277" s="301"/>
      <c r="B277" s="301"/>
      <c r="C277" s="301"/>
      <c r="D277" s="301"/>
      <c r="E277" s="301"/>
      <c r="F277" s="301"/>
      <c r="G277" s="301"/>
      <c r="H277" s="301"/>
      <c r="I277" s="301"/>
      <c r="J277" s="301"/>
      <c r="K277" s="301"/>
      <c r="L277" s="301"/>
    </row>
    <row r="278" spans="1:12" x14ac:dyDescent="0.2">
      <c r="A278" s="301"/>
      <c r="B278" s="301"/>
      <c r="C278" s="301"/>
      <c r="D278" s="301"/>
      <c r="E278" s="301"/>
      <c r="F278" s="301"/>
      <c r="G278" s="301"/>
      <c r="H278" s="301"/>
      <c r="I278" s="301"/>
      <c r="J278" s="301"/>
      <c r="K278" s="301"/>
      <c r="L278" s="301"/>
    </row>
    <row r="279" spans="1:12" x14ac:dyDescent="0.2">
      <c r="A279" s="301"/>
      <c r="B279" s="301"/>
      <c r="C279" s="301"/>
      <c r="D279" s="301"/>
      <c r="E279" s="301"/>
      <c r="F279" s="301"/>
      <c r="G279" s="301"/>
      <c r="H279" s="301"/>
      <c r="I279" s="301"/>
      <c r="J279" s="301"/>
      <c r="K279" s="301"/>
      <c r="L279" s="301"/>
    </row>
    <row r="280" spans="1:12" x14ac:dyDescent="0.2">
      <c r="A280" s="301"/>
      <c r="B280" s="301"/>
      <c r="C280" s="301"/>
      <c r="D280" s="301"/>
      <c r="E280" s="301"/>
      <c r="F280" s="301"/>
      <c r="G280" s="301"/>
      <c r="H280" s="301"/>
      <c r="I280" s="301"/>
      <c r="J280" s="301"/>
      <c r="K280" s="301"/>
      <c r="L280" s="301"/>
    </row>
    <row r="281" spans="1:12" x14ac:dyDescent="0.2">
      <c r="A281" s="301"/>
      <c r="B281" s="301"/>
      <c r="C281" s="301"/>
      <c r="D281" s="301"/>
      <c r="E281" s="301"/>
      <c r="F281" s="301"/>
      <c r="G281" s="301"/>
      <c r="H281" s="301"/>
      <c r="I281" s="301"/>
      <c r="J281" s="301"/>
      <c r="K281" s="301"/>
      <c r="L281" s="301"/>
    </row>
    <row r="282" spans="1:12" x14ac:dyDescent="0.2">
      <c r="A282" s="301"/>
      <c r="B282" s="301"/>
      <c r="C282" s="301"/>
      <c r="D282" s="301"/>
      <c r="E282" s="301"/>
      <c r="F282" s="301"/>
      <c r="G282" s="301"/>
      <c r="H282" s="301"/>
      <c r="I282" s="301"/>
      <c r="J282" s="301"/>
      <c r="K282" s="301"/>
      <c r="L282" s="301"/>
    </row>
    <row r="283" spans="1:12" x14ac:dyDescent="0.2">
      <c r="A283" s="301"/>
      <c r="B283" s="301"/>
      <c r="C283" s="301"/>
      <c r="D283" s="301"/>
      <c r="E283" s="301"/>
      <c r="F283" s="301"/>
      <c r="G283" s="301"/>
      <c r="H283" s="301"/>
      <c r="I283" s="301"/>
      <c r="J283" s="301"/>
      <c r="K283" s="301"/>
      <c r="L283" s="301"/>
    </row>
    <row r="284" spans="1:12" x14ac:dyDescent="0.2">
      <c r="A284" s="301"/>
      <c r="B284" s="301"/>
      <c r="C284" s="301"/>
      <c r="D284" s="301"/>
      <c r="E284" s="301"/>
      <c r="F284" s="301"/>
      <c r="G284" s="301"/>
      <c r="H284" s="301"/>
      <c r="I284" s="301"/>
      <c r="J284" s="301"/>
      <c r="K284" s="301"/>
      <c r="L284" s="301"/>
    </row>
    <row r="285" spans="1:12" x14ac:dyDescent="0.2">
      <c r="A285" s="301"/>
      <c r="B285" s="301"/>
      <c r="C285" s="301"/>
      <c r="D285" s="301"/>
      <c r="E285" s="301"/>
      <c r="F285" s="301"/>
      <c r="G285" s="301"/>
      <c r="H285" s="301"/>
      <c r="I285" s="301"/>
      <c r="J285" s="301"/>
      <c r="K285" s="301"/>
      <c r="L285" s="301"/>
    </row>
    <row r="286" spans="1:12" x14ac:dyDescent="0.2">
      <c r="A286" s="301"/>
      <c r="B286" s="301"/>
      <c r="C286" s="301"/>
      <c r="D286" s="301"/>
      <c r="E286" s="301"/>
      <c r="F286" s="301"/>
      <c r="G286" s="301"/>
      <c r="H286" s="301"/>
      <c r="I286" s="301"/>
      <c r="J286" s="301"/>
      <c r="K286" s="301"/>
      <c r="L286" s="301"/>
    </row>
    <row r="287" spans="1:12" x14ac:dyDescent="0.2">
      <c r="A287" s="301"/>
      <c r="B287" s="301"/>
      <c r="C287" s="301"/>
      <c r="D287" s="301"/>
      <c r="E287" s="301"/>
      <c r="F287" s="301"/>
      <c r="G287" s="301"/>
      <c r="H287" s="301"/>
      <c r="I287" s="301"/>
      <c r="J287" s="301"/>
      <c r="K287" s="301"/>
      <c r="L287" s="301"/>
    </row>
    <row r="288" spans="1:12" x14ac:dyDescent="0.2">
      <c r="A288" s="301"/>
      <c r="B288" s="301"/>
      <c r="C288" s="301"/>
      <c r="D288" s="301"/>
      <c r="E288" s="301"/>
      <c r="F288" s="301"/>
      <c r="G288" s="301"/>
      <c r="H288" s="301"/>
      <c r="I288" s="301"/>
      <c r="J288" s="301"/>
      <c r="K288" s="301"/>
      <c r="L288" s="301"/>
    </row>
    <row r="289" spans="1:12" x14ac:dyDescent="0.2">
      <c r="A289" s="301"/>
      <c r="B289" s="301"/>
      <c r="C289" s="301"/>
      <c r="D289" s="301"/>
      <c r="E289" s="301"/>
      <c r="F289" s="301"/>
      <c r="G289" s="301"/>
      <c r="H289" s="301"/>
      <c r="I289" s="301"/>
      <c r="J289" s="301"/>
      <c r="K289" s="301"/>
      <c r="L289" s="301"/>
    </row>
    <row r="290" spans="1:12" x14ac:dyDescent="0.2">
      <c r="A290" s="301"/>
      <c r="B290" s="301"/>
      <c r="C290" s="301"/>
      <c r="D290" s="301"/>
      <c r="E290" s="301"/>
      <c r="F290" s="301"/>
      <c r="G290" s="301"/>
      <c r="H290" s="301"/>
      <c r="I290" s="301"/>
      <c r="J290" s="301"/>
      <c r="K290" s="301"/>
      <c r="L290" s="301"/>
    </row>
    <row r="291" spans="1:12" x14ac:dyDescent="0.2">
      <c r="A291" s="301"/>
      <c r="B291" s="301"/>
      <c r="C291" s="301"/>
      <c r="D291" s="301"/>
      <c r="E291" s="301"/>
      <c r="F291" s="301"/>
      <c r="G291" s="301"/>
      <c r="H291" s="301"/>
      <c r="I291" s="301"/>
      <c r="J291" s="301"/>
      <c r="K291" s="301"/>
      <c r="L291" s="301"/>
    </row>
    <row r="292" spans="1:12" x14ac:dyDescent="0.2">
      <c r="A292" s="301"/>
      <c r="B292" s="301"/>
      <c r="C292" s="301"/>
      <c r="D292" s="301"/>
      <c r="E292" s="301"/>
      <c r="F292" s="301"/>
      <c r="G292" s="301"/>
      <c r="H292" s="301"/>
      <c r="I292" s="301"/>
      <c r="J292" s="301"/>
      <c r="K292" s="301"/>
      <c r="L292" s="301"/>
    </row>
    <row r="293" spans="1:12" x14ac:dyDescent="0.2">
      <c r="A293" s="301"/>
      <c r="B293" s="301"/>
      <c r="C293" s="301"/>
      <c r="D293" s="301"/>
      <c r="E293" s="301"/>
      <c r="F293" s="301"/>
      <c r="G293" s="301"/>
      <c r="H293" s="301"/>
      <c r="I293" s="301"/>
      <c r="J293" s="301"/>
      <c r="K293" s="301"/>
      <c r="L293" s="301"/>
    </row>
    <row r="294" spans="1:12" x14ac:dyDescent="0.2">
      <c r="A294" s="301"/>
      <c r="B294" s="301"/>
      <c r="C294" s="301"/>
      <c r="D294" s="301"/>
      <c r="E294" s="301"/>
      <c r="F294" s="301"/>
      <c r="G294" s="301"/>
      <c r="H294" s="301"/>
      <c r="I294" s="301"/>
      <c r="J294" s="301"/>
      <c r="K294" s="301"/>
      <c r="L294" s="301"/>
    </row>
    <row r="295" spans="1:12" x14ac:dyDescent="0.2">
      <c r="A295" s="301"/>
      <c r="B295" s="301"/>
      <c r="C295" s="301"/>
      <c r="D295" s="301"/>
      <c r="E295" s="301"/>
      <c r="F295" s="301"/>
      <c r="G295" s="301"/>
      <c r="H295" s="301"/>
      <c r="I295" s="301"/>
      <c r="J295" s="301"/>
      <c r="K295" s="301"/>
      <c r="L295" s="301"/>
    </row>
    <row r="296" spans="1:12" x14ac:dyDescent="0.2">
      <c r="A296" s="301"/>
      <c r="B296" s="301"/>
      <c r="C296" s="301"/>
      <c r="D296" s="301"/>
      <c r="E296" s="301"/>
      <c r="F296" s="301"/>
      <c r="G296" s="301"/>
      <c r="H296" s="301"/>
      <c r="I296" s="301"/>
      <c r="J296" s="301"/>
      <c r="K296" s="301"/>
      <c r="L296" s="301"/>
    </row>
    <row r="297" spans="1:12" x14ac:dyDescent="0.2">
      <c r="A297" s="301"/>
      <c r="B297" s="301"/>
      <c r="C297" s="301"/>
      <c r="D297" s="301"/>
      <c r="E297" s="301"/>
      <c r="F297" s="301"/>
      <c r="G297" s="301"/>
      <c r="H297" s="301"/>
      <c r="I297" s="301"/>
      <c r="J297" s="301"/>
      <c r="K297" s="301"/>
      <c r="L297" s="301"/>
    </row>
    <row r="298" spans="1:12" x14ac:dyDescent="0.2">
      <c r="A298" s="301"/>
      <c r="B298" s="301"/>
      <c r="C298" s="301"/>
      <c r="D298" s="301"/>
      <c r="E298" s="301"/>
      <c r="F298" s="301"/>
      <c r="G298" s="301"/>
      <c r="H298" s="301"/>
      <c r="I298" s="301"/>
      <c r="J298" s="301"/>
      <c r="K298" s="301"/>
      <c r="L298" s="301"/>
    </row>
    <row r="299" spans="1:12" x14ac:dyDescent="0.2">
      <c r="A299" s="301"/>
      <c r="B299" s="301"/>
      <c r="C299" s="301"/>
      <c r="D299" s="301"/>
      <c r="E299" s="301"/>
      <c r="F299" s="301"/>
      <c r="G299" s="301"/>
      <c r="H299" s="301"/>
      <c r="I299" s="301"/>
      <c r="J299" s="301"/>
      <c r="K299" s="301"/>
      <c r="L299" s="301"/>
    </row>
    <row r="300" spans="1:12" x14ac:dyDescent="0.2">
      <c r="A300" s="301"/>
      <c r="B300" s="301"/>
      <c r="C300" s="301"/>
      <c r="D300" s="301"/>
      <c r="E300" s="301"/>
      <c r="F300" s="301"/>
      <c r="G300" s="301"/>
      <c r="H300" s="301"/>
      <c r="I300" s="301"/>
      <c r="J300" s="301"/>
      <c r="K300" s="301"/>
      <c r="L300" s="301"/>
    </row>
    <row r="301" spans="1:12" x14ac:dyDescent="0.2">
      <c r="A301" s="301"/>
      <c r="B301" s="301"/>
      <c r="C301" s="301"/>
      <c r="D301" s="301"/>
      <c r="E301" s="301"/>
      <c r="F301" s="301"/>
      <c r="G301" s="301"/>
      <c r="H301" s="301"/>
      <c r="I301" s="301"/>
      <c r="J301" s="301"/>
      <c r="K301" s="301"/>
      <c r="L301" s="301"/>
    </row>
    <row r="302" spans="1:12" x14ac:dyDescent="0.2">
      <c r="A302" s="301"/>
      <c r="B302" s="301"/>
      <c r="C302" s="301"/>
      <c r="D302" s="301"/>
      <c r="E302" s="301"/>
      <c r="F302" s="301"/>
      <c r="G302" s="301"/>
      <c r="H302" s="301"/>
      <c r="I302" s="301"/>
      <c r="J302" s="301"/>
      <c r="K302" s="301"/>
      <c r="L302" s="301"/>
    </row>
    <row r="303" spans="1:12" x14ac:dyDescent="0.2">
      <c r="A303" s="301"/>
      <c r="B303" s="301"/>
      <c r="C303" s="301"/>
      <c r="D303" s="301"/>
      <c r="E303" s="301"/>
      <c r="F303" s="301"/>
      <c r="G303" s="301"/>
      <c r="H303" s="301"/>
      <c r="I303" s="301"/>
      <c r="J303" s="301"/>
      <c r="K303" s="301"/>
      <c r="L303" s="301"/>
    </row>
    <row r="304" spans="1:12" x14ac:dyDescent="0.2">
      <c r="A304" s="301"/>
      <c r="B304" s="301"/>
      <c r="C304" s="301"/>
      <c r="D304" s="301"/>
      <c r="E304" s="301"/>
      <c r="F304" s="301"/>
      <c r="G304" s="301"/>
      <c r="H304" s="301"/>
      <c r="I304" s="301"/>
      <c r="J304" s="301"/>
      <c r="K304" s="301"/>
      <c r="L304" s="301"/>
    </row>
    <row r="305" spans="1:12" x14ac:dyDescent="0.2">
      <c r="A305" s="301"/>
      <c r="B305" s="301"/>
      <c r="C305" s="301"/>
      <c r="D305" s="301"/>
      <c r="E305" s="301"/>
      <c r="F305" s="301"/>
      <c r="G305" s="301"/>
      <c r="H305" s="301"/>
      <c r="I305" s="301"/>
      <c r="J305" s="301"/>
      <c r="K305" s="301"/>
      <c r="L305" s="301"/>
    </row>
    <row r="306" spans="1:12" x14ac:dyDescent="0.2">
      <c r="A306" s="301"/>
      <c r="B306" s="301"/>
      <c r="C306" s="301"/>
      <c r="D306" s="301"/>
      <c r="E306" s="301"/>
      <c r="F306" s="301"/>
      <c r="G306" s="301"/>
      <c r="H306" s="301"/>
      <c r="I306" s="301"/>
      <c r="J306" s="301"/>
      <c r="K306" s="301"/>
      <c r="L306" s="301"/>
    </row>
    <row r="307" spans="1:12" x14ac:dyDescent="0.2">
      <c r="A307" s="301"/>
      <c r="B307" s="301"/>
      <c r="C307" s="301"/>
      <c r="D307" s="301"/>
      <c r="E307" s="301"/>
      <c r="F307" s="301"/>
      <c r="G307" s="301"/>
      <c r="H307" s="301"/>
      <c r="I307" s="301"/>
      <c r="J307" s="301"/>
      <c r="K307" s="301"/>
      <c r="L307" s="301"/>
    </row>
    <row r="308" spans="1:12" x14ac:dyDescent="0.2">
      <c r="A308" s="301"/>
      <c r="B308" s="301"/>
      <c r="C308" s="301"/>
      <c r="D308" s="301"/>
      <c r="E308" s="301"/>
      <c r="F308" s="301"/>
      <c r="G308" s="301"/>
      <c r="H308" s="301"/>
      <c r="I308" s="301"/>
      <c r="J308" s="301"/>
      <c r="K308" s="301"/>
      <c r="L308" s="301"/>
    </row>
    <row r="309" spans="1:12" x14ac:dyDescent="0.2">
      <c r="A309" s="301"/>
      <c r="B309" s="301"/>
      <c r="C309" s="301"/>
      <c r="D309" s="301"/>
      <c r="E309" s="301"/>
      <c r="F309" s="301"/>
      <c r="G309" s="301"/>
      <c r="H309" s="301"/>
      <c r="I309" s="301"/>
      <c r="J309" s="301"/>
      <c r="K309" s="301"/>
      <c r="L309" s="301"/>
    </row>
    <row r="310" spans="1:12" x14ac:dyDescent="0.2">
      <c r="A310" s="301"/>
      <c r="B310" s="301"/>
      <c r="C310" s="301"/>
      <c r="D310" s="301"/>
      <c r="E310" s="301"/>
      <c r="F310" s="301"/>
      <c r="G310" s="301"/>
      <c r="H310" s="301"/>
      <c r="I310" s="301"/>
      <c r="J310" s="301"/>
      <c r="K310" s="301"/>
      <c r="L310" s="301"/>
    </row>
    <row r="311" spans="1:12" x14ac:dyDescent="0.2">
      <c r="A311" s="301"/>
      <c r="B311" s="301"/>
      <c r="C311" s="301"/>
      <c r="D311" s="301"/>
      <c r="E311" s="301"/>
      <c r="F311" s="301"/>
      <c r="G311" s="301"/>
      <c r="H311" s="301"/>
      <c r="I311" s="301"/>
      <c r="J311" s="301"/>
      <c r="K311" s="301"/>
      <c r="L311" s="301"/>
    </row>
    <row r="312" spans="1:12" x14ac:dyDescent="0.2">
      <c r="A312" s="301"/>
      <c r="B312" s="301"/>
      <c r="C312" s="301"/>
      <c r="D312" s="301"/>
      <c r="E312" s="301"/>
      <c r="F312" s="301"/>
      <c r="G312" s="301"/>
      <c r="H312" s="301"/>
      <c r="I312" s="301"/>
      <c r="J312" s="301"/>
      <c r="K312" s="301"/>
      <c r="L312" s="301"/>
    </row>
    <row r="313" spans="1:12" x14ac:dyDescent="0.2">
      <c r="A313" s="301"/>
      <c r="B313" s="301"/>
      <c r="C313" s="301"/>
      <c r="D313" s="301"/>
      <c r="E313" s="301"/>
      <c r="F313" s="301"/>
      <c r="G313" s="301"/>
      <c r="H313" s="301"/>
      <c r="I313" s="301"/>
      <c r="J313" s="301"/>
      <c r="K313" s="301"/>
      <c r="L313" s="301"/>
    </row>
    <row r="314" spans="1:12" x14ac:dyDescent="0.2">
      <c r="A314" s="301"/>
      <c r="B314" s="301"/>
      <c r="C314" s="301"/>
      <c r="D314" s="301"/>
      <c r="E314" s="301"/>
      <c r="F314" s="301"/>
      <c r="G314" s="301"/>
      <c r="H314" s="301"/>
      <c r="I314" s="301"/>
      <c r="J314" s="301"/>
      <c r="K314" s="301"/>
      <c r="L314" s="301"/>
    </row>
    <row r="315" spans="1:12" x14ac:dyDescent="0.2">
      <c r="A315" s="301"/>
      <c r="B315" s="301"/>
      <c r="C315" s="301"/>
      <c r="D315" s="301"/>
      <c r="E315" s="301"/>
      <c r="F315" s="301"/>
      <c r="G315" s="301"/>
      <c r="H315" s="301"/>
      <c r="I315" s="301"/>
      <c r="J315" s="301"/>
      <c r="K315" s="301"/>
      <c r="L315" s="301"/>
    </row>
    <row r="316" spans="1:12" x14ac:dyDescent="0.2">
      <c r="A316" s="301"/>
      <c r="B316" s="301"/>
      <c r="C316" s="301"/>
      <c r="D316" s="301"/>
      <c r="E316" s="301"/>
      <c r="F316" s="301"/>
      <c r="G316" s="301"/>
      <c r="H316" s="301"/>
      <c r="I316" s="301"/>
      <c r="J316" s="301"/>
      <c r="K316" s="301"/>
      <c r="L316" s="301"/>
    </row>
    <row r="317" spans="1:12" x14ac:dyDescent="0.2">
      <c r="A317" s="301"/>
      <c r="B317" s="301"/>
      <c r="C317" s="301"/>
      <c r="D317" s="301"/>
      <c r="E317" s="301"/>
      <c r="F317" s="301"/>
      <c r="G317" s="301"/>
      <c r="H317" s="301"/>
      <c r="I317" s="301"/>
      <c r="J317" s="301"/>
      <c r="K317" s="301"/>
      <c r="L317" s="301"/>
    </row>
    <row r="318" spans="1:12" x14ac:dyDescent="0.2">
      <c r="A318" s="301"/>
      <c r="B318" s="301"/>
      <c r="C318" s="301"/>
      <c r="D318" s="301"/>
      <c r="E318" s="301"/>
      <c r="F318" s="301"/>
      <c r="G318" s="301"/>
      <c r="H318" s="301"/>
      <c r="I318" s="301"/>
      <c r="J318" s="301"/>
      <c r="K318" s="301"/>
      <c r="L318" s="301"/>
    </row>
    <row r="319" spans="1:12" x14ac:dyDescent="0.2">
      <c r="A319" s="301"/>
      <c r="B319" s="301"/>
      <c r="C319" s="301"/>
      <c r="D319" s="301"/>
      <c r="E319" s="301"/>
      <c r="F319" s="301"/>
      <c r="G319" s="301"/>
      <c r="H319" s="301"/>
      <c r="I319" s="301"/>
      <c r="J319" s="301"/>
      <c r="K319" s="301"/>
      <c r="L319" s="301"/>
    </row>
    <row r="320" spans="1:12" x14ac:dyDescent="0.2">
      <c r="A320" s="301"/>
      <c r="B320" s="301"/>
      <c r="C320" s="301"/>
      <c r="D320" s="301"/>
      <c r="E320" s="301"/>
      <c r="F320" s="301"/>
      <c r="G320" s="301"/>
      <c r="H320" s="301"/>
      <c r="I320" s="301"/>
      <c r="J320" s="301"/>
      <c r="K320" s="301"/>
      <c r="L320" s="301"/>
    </row>
    <row r="321" spans="1:12" x14ac:dyDescent="0.2">
      <c r="A321" s="301"/>
      <c r="B321" s="301"/>
      <c r="C321" s="301"/>
      <c r="D321" s="301"/>
      <c r="E321" s="301"/>
      <c r="F321" s="301"/>
      <c r="G321" s="301"/>
      <c r="H321" s="301"/>
      <c r="I321" s="301"/>
      <c r="J321" s="301"/>
      <c r="K321" s="301"/>
      <c r="L321" s="301"/>
    </row>
    <row r="322" spans="1:12" x14ac:dyDescent="0.2">
      <c r="A322" s="301"/>
      <c r="B322" s="301"/>
      <c r="C322" s="301"/>
      <c r="D322" s="301"/>
      <c r="E322" s="301"/>
      <c r="F322" s="301"/>
      <c r="G322" s="301"/>
      <c r="H322" s="301"/>
      <c r="I322" s="301"/>
      <c r="J322" s="301"/>
      <c r="K322" s="301"/>
      <c r="L322" s="301"/>
    </row>
    <row r="323" spans="1:12" x14ac:dyDescent="0.2">
      <c r="A323" s="301"/>
      <c r="B323" s="301"/>
      <c r="C323" s="301"/>
      <c r="D323" s="301"/>
      <c r="E323" s="301"/>
      <c r="F323" s="301"/>
      <c r="G323" s="301"/>
      <c r="H323" s="301"/>
      <c r="I323" s="301"/>
      <c r="J323" s="301"/>
      <c r="K323" s="301"/>
      <c r="L323" s="301"/>
    </row>
    <row r="324" spans="1:12" x14ac:dyDescent="0.2">
      <c r="A324" s="301"/>
      <c r="B324" s="301"/>
      <c r="C324" s="301"/>
      <c r="D324" s="301"/>
      <c r="E324" s="301"/>
      <c r="F324" s="301"/>
      <c r="G324" s="301"/>
      <c r="H324" s="301"/>
      <c r="I324" s="301"/>
      <c r="J324" s="301"/>
      <c r="K324" s="301"/>
      <c r="L324" s="301"/>
    </row>
    <row r="325" spans="1:12" x14ac:dyDescent="0.2">
      <c r="A325" s="301"/>
      <c r="B325" s="301"/>
      <c r="C325" s="301"/>
      <c r="D325" s="301"/>
      <c r="E325" s="301"/>
      <c r="F325" s="301"/>
      <c r="G325" s="301"/>
      <c r="H325" s="301"/>
      <c r="I325" s="301"/>
      <c r="J325" s="301"/>
      <c r="K325" s="301"/>
      <c r="L325" s="301"/>
    </row>
    <row r="326" spans="1:12" x14ac:dyDescent="0.2">
      <c r="A326" s="301"/>
      <c r="B326" s="301"/>
      <c r="C326" s="301"/>
      <c r="D326" s="301"/>
      <c r="E326" s="301"/>
      <c r="F326" s="301"/>
      <c r="G326" s="301"/>
      <c r="H326" s="301"/>
      <c r="I326" s="301"/>
      <c r="J326" s="301"/>
      <c r="K326" s="301"/>
      <c r="L326" s="301"/>
    </row>
    <row r="327" spans="1:12" x14ac:dyDescent="0.2">
      <c r="A327" s="301"/>
      <c r="B327" s="301"/>
      <c r="C327" s="301"/>
      <c r="D327" s="301"/>
      <c r="E327" s="301"/>
      <c r="F327" s="301"/>
      <c r="G327" s="301"/>
      <c r="H327" s="301"/>
      <c r="I327" s="301"/>
      <c r="J327" s="301"/>
      <c r="K327" s="301"/>
      <c r="L327" s="301"/>
    </row>
    <row r="328" spans="1:12" x14ac:dyDescent="0.2">
      <c r="A328" s="301"/>
      <c r="B328" s="301"/>
      <c r="C328" s="301"/>
      <c r="D328" s="301"/>
      <c r="E328" s="301"/>
      <c r="F328" s="301"/>
      <c r="G328" s="301"/>
      <c r="H328" s="301"/>
      <c r="I328" s="301"/>
      <c r="J328" s="301"/>
      <c r="K328" s="301"/>
      <c r="L328" s="301"/>
    </row>
    <row r="329" spans="1:12" x14ac:dyDescent="0.2">
      <c r="A329" s="301"/>
      <c r="B329" s="301"/>
      <c r="C329" s="301"/>
      <c r="D329" s="301"/>
      <c r="E329" s="301"/>
      <c r="F329" s="301"/>
      <c r="G329" s="301"/>
      <c r="H329" s="301"/>
      <c r="I329" s="301"/>
      <c r="J329" s="301"/>
      <c r="K329" s="301"/>
      <c r="L329" s="301"/>
    </row>
    <row r="330" spans="1:12" x14ac:dyDescent="0.2">
      <c r="A330" s="301"/>
      <c r="B330" s="301"/>
      <c r="C330" s="301"/>
      <c r="D330" s="301"/>
      <c r="E330" s="301"/>
      <c r="F330" s="301"/>
      <c r="G330" s="301"/>
      <c r="H330" s="301"/>
      <c r="I330" s="301"/>
      <c r="J330" s="301"/>
      <c r="K330" s="301"/>
      <c r="L330" s="301"/>
    </row>
    <row r="331" spans="1:12" x14ac:dyDescent="0.2">
      <c r="A331" s="301"/>
      <c r="B331" s="301"/>
      <c r="C331" s="301"/>
      <c r="D331" s="301"/>
      <c r="E331" s="301"/>
      <c r="F331" s="301"/>
      <c r="G331" s="301"/>
      <c r="H331" s="301"/>
      <c r="I331" s="301"/>
      <c r="J331" s="301"/>
      <c r="K331" s="301"/>
      <c r="L331" s="301"/>
    </row>
    <row r="332" spans="1:12" x14ac:dyDescent="0.2">
      <c r="A332" s="301"/>
      <c r="B332" s="301"/>
      <c r="C332" s="301"/>
      <c r="D332" s="301"/>
      <c r="E332" s="301"/>
      <c r="F332" s="301"/>
      <c r="G332" s="301"/>
      <c r="H332" s="301"/>
      <c r="I332" s="301"/>
      <c r="J332" s="301"/>
      <c r="K332" s="301"/>
      <c r="L332" s="301"/>
    </row>
    <row r="333" spans="1:12" x14ac:dyDescent="0.2">
      <c r="A333" s="301"/>
      <c r="B333" s="301"/>
      <c r="C333" s="301"/>
      <c r="D333" s="301"/>
      <c r="E333" s="301"/>
      <c r="F333" s="301"/>
      <c r="G333" s="301"/>
      <c r="H333" s="301"/>
      <c r="I333" s="301"/>
      <c r="J333" s="301"/>
      <c r="K333" s="301"/>
      <c r="L333" s="301"/>
    </row>
    <row r="334" spans="1:12" x14ac:dyDescent="0.2">
      <c r="A334" s="301"/>
      <c r="B334" s="301"/>
      <c r="C334" s="301"/>
      <c r="D334" s="301"/>
      <c r="E334" s="301"/>
      <c r="F334" s="301"/>
      <c r="G334" s="301"/>
      <c r="H334" s="301"/>
      <c r="I334" s="301"/>
      <c r="J334" s="301"/>
      <c r="K334" s="301"/>
      <c r="L334" s="301"/>
    </row>
    <row r="335" spans="1:12" x14ac:dyDescent="0.2">
      <c r="A335" s="301"/>
      <c r="B335" s="301"/>
      <c r="C335" s="301"/>
      <c r="D335" s="301"/>
      <c r="E335" s="301"/>
      <c r="F335" s="301"/>
      <c r="G335" s="301"/>
      <c r="H335" s="301"/>
      <c r="I335" s="301"/>
      <c r="J335" s="301"/>
      <c r="K335" s="301"/>
      <c r="L335" s="301"/>
    </row>
    <row r="336" spans="1:12" x14ac:dyDescent="0.2">
      <c r="A336" s="301"/>
      <c r="B336" s="301"/>
      <c r="C336" s="301"/>
      <c r="D336" s="301"/>
      <c r="E336" s="301"/>
      <c r="F336" s="301"/>
      <c r="G336" s="301"/>
      <c r="H336" s="301"/>
      <c r="I336" s="301"/>
      <c r="J336" s="301"/>
      <c r="K336" s="301"/>
      <c r="L336" s="301"/>
    </row>
    <row r="337" spans="1:12" x14ac:dyDescent="0.2">
      <c r="A337" s="301"/>
      <c r="B337" s="301"/>
      <c r="C337" s="301"/>
      <c r="D337" s="301"/>
      <c r="E337" s="301"/>
      <c r="F337" s="301"/>
      <c r="G337" s="301"/>
      <c r="H337" s="301"/>
      <c r="I337" s="301"/>
      <c r="J337" s="301"/>
      <c r="K337" s="301"/>
      <c r="L337" s="301"/>
    </row>
    <row r="338" spans="1:12" x14ac:dyDescent="0.2">
      <c r="A338" s="301"/>
      <c r="B338" s="301"/>
      <c r="C338" s="301"/>
      <c r="D338" s="301"/>
      <c r="E338" s="301"/>
      <c r="F338" s="301"/>
      <c r="G338" s="301"/>
      <c r="H338" s="301"/>
      <c r="I338" s="301"/>
      <c r="J338" s="301"/>
      <c r="K338" s="301"/>
      <c r="L338" s="301"/>
    </row>
    <row r="339" spans="1:12" x14ac:dyDescent="0.2">
      <c r="A339" s="301"/>
      <c r="B339" s="301"/>
      <c r="C339" s="301"/>
      <c r="D339" s="301"/>
      <c r="E339" s="301"/>
      <c r="F339" s="301"/>
      <c r="G339" s="301"/>
      <c r="H339" s="301"/>
      <c r="I339" s="301"/>
      <c r="J339" s="301"/>
      <c r="K339" s="301"/>
      <c r="L339" s="301"/>
    </row>
    <row r="340" spans="1:12" x14ac:dyDescent="0.2">
      <c r="A340" s="301"/>
      <c r="B340" s="301"/>
      <c r="C340" s="301"/>
      <c r="D340" s="301"/>
      <c r="E340" s="301"/>
      <c r="F340" s="301"/>
      <c r="G340" s="301"/>
      <c r="H340" s="301"/>
      <c r="I340" s="301"/>
      <c r="J340" s="301"/>
      <c r="K340" s="301"/>
      <c r="L340" s="301"/>
    </row>
    <row r="341" spans="1:12" x14ac:dyDescent="0.2">
      <c r="A341" s="301"/>
      <c r="B341" s="301"/>
      <c r="C341" s="301"/>
      <c r="D341" s="301"/>
      <c r="E341" s="301"/>
      <c r="F341" s="301"/>
      <c r="G341" s="301"/>
      <c r="H341" s="301"/>
      <c r="I341" s="301"/>
      <c r="J341" s="301"/>
      <c r="K341" s="301"/>
      <c r="L341" s="301"/>
    </row>
    <row r="342" spans="1:12" x14ac:dyDescent="0.2">
      <c r="A342" s="301"/>
      <c r="B342" s="301"/>
      <c r="C342" s="301"/>
      <c r="D342" s="301"/>
      <c r="E342" s="301"/>
      <c r="F342" s="301"/>
      <c r="G342" s="301"/>
      <c r="H342" s="301"/>
      <c r="I342" s="301"/>
      <c r="J342" s="301"/>
      <c r="K342" s="301"/>
      <c r="L342" s="301"/>
    </row>
    <row r="343" spans="1:12" x14ac:dyDescent="0.2">
      <c r="A343" s="301"/>
      <c r="B343" s="301"/>
      <c r="C343" s="301"/>
      <c r="D343" s="301"/>
      <c r="E343" s="301"/>
      <c r="F343" s="301"/>
      <c r="G343" s="301"/>
      <c r="H343" s="301"/>
      <c r="I343" s="301"/>
      <c r="J343" s="301"/>
      <c r="K343" s="301"/>
      <c r="L343" s="301"/>
    </row>
    <row r="344" spans="1:12" x14ac:dyDescent="0.2">
      <c r="A344" s="301"/>
      <c r="B344" s="301"/>
      <c r="C344" s="301"/>
      <c r="D344" s="301"/>
      <c r="E344" s="301"/>
      <c r="F344" s="301"/>
      <c r="G344" s="301"/>
      <c r="H344" s="301"/>
      <c r="I344" s="301"/>
      <c r="J344" s="301"/>
      <c r="K344" s="301"/>
      <c r="L344" s="301"/>
    </row>
    <row r="345" spans="1:12" x14ac:dyDescent="0.2">
      <c r="A345" s="301"/>
      <c r="B345" s="301"/>
      <c r="C345" s="301"/>
      <c r="D345" s="301"/>
      <c r="E345" s="301"/>
      <c r="F345" s="301"/>
      <c r="G345" s="301"/>
      <c r="H345" s="301"/>
      <c r="I345" s="301"/>
      <c r="J345" s="301"/>
      <c r="K345" s="301"/>
      <c r="L345" s="301"/>
    </row>
    <row r="346" spans="1:12" x14ac:dyDescent="0.2">
      <c r="A346" s="301"/>
      <c r="B346" s="301"/>
      <c r="C346" s="301"/>
      <c r="D346" s="301"/>
      <c r="E346" s="301"/>
      <c r="F346" s="301"/>
      <c r="G346" s="301"/>
      <c r="H346" s="301"/>
      <c r="I346" s="301"/>
      <c r="J346" s="301"/>
      <c r="K346" s="301"/>
      <c r="L346" s="301"/>
    </row>
    <row r="347" spans="1:12" x14ac:dyDescent="0.2">
      <c r="A347" s="301"/>
      <c r="B347" s="301"/>
      <c r="C347" s="301"/>
      <c r="D347" s="301"/>
      <c r="E347" s="301"/>
      <c r="F347" s="301"/>
      <c r="G347" s="301"/>
      <c r="H347" s="301"/>
      <c r="I347" s="301"/>
      <c r="J347" s="301"/>
      <c r="K347" s="301"/>
      <c r="L347" s="301"/>
    </row>
    <row r="348" spans="1:12" x14ac:dyDescent="0.2">
      <c r="A348" s="301"/>
      <c r="B348" s="301"/>
      <c r="C348" s="301"/>
      <c r="D348" s="301"/>
      <c r="E348" s="301"/>
      <c r="F348" s="301"/>
      <c r="G348" s="301"/>
      <c r="H348" s="301"/>
      <c r="I348" s="301"/>
      <c r="J348" s="301"/>
      <c r="K348" s="301"/>
      <c r="L348" s="301"/>
    </row>
    <row r="349" spans="1:12" x14ac:dyDescent="0.2">
      <c r="A349" s="301"/>
      <c r="B349" s="301"/>
      <c r="C349" s="301"/>
      <c r="D349" s="301"/>
      <c r="E349" s="301"/>
      <c r="F349" s="301"/>
      <c r="G349" s="301"/>
      <c r="H349" s="301"/>
      <c r="I349" s="301"/>
      <c r="J349" s="301"/>
      <c r="K349" s="301"/>
      <c r="L349" s="301"/>
    </row>
    <row r="350" spans="1:12" x14ac:dyDescent="0.2">
      <c r="A350" s="301"/>
      <c r="B350" s="301"/>
      <c r="C350" s="301"/>
      <c r="D350" s="301"/>
      <c r="E350" s="301"/>
      <c r="F350" s="301"/>
      <c r="G350" s="301"/>
      <c r="H350" s="301"/>
      <c r="I350" s="301"/>
      <c r="J350" s="301"/>
      <c r="K350" s="301"/>
      <c r="L350" s="301"/>
    </row>
    <row r="351" spans="1:12" x14ac:dyDescent="0.2">
      <c r="A351" s="301"/>
      <c r="B351" s="301"/>
      <c r="C351" s="301"/>
      <c r="D351" s="301"/>
      <c r="E351" s="301"/>
      <c r="F351" s="301"/>
      <c r="G351" s="301"/>
      <c r="H351" s="301"/>
      <c r="I351" s="301"/>
      <c r="J351" s="301"/>
      <c r="K351" s="301"/>
      <c r="L351" s="301"/>
    </row>
    <row r="352" spans="1:12" x14ac:dyDescent="0.2">
      <c r="A352" s="301"/>
      <c r="B352" s="301"/>
      <c r="C352" s="301"/>
      <c r="D352" s="301"/>
      <c r="E352" s="301"/>
      <c r="F352" s="301"/>
      <c r="G352" s="301"/>
      <c r="H352" s="301"/>
      <c r="I352" s="301"/>
      <c r="J352" s="301"/>
      <c r="K352" s="301"/>
      <c r="L352" s="301"/>
    </row>
    <row r="353" spans="1:12" x14ac:dyDescent="0.2">
      <c r="A353" s="301"/>
      <c r="B353" s="301"/>
      <c r="C353" s="301"/>
      <c r="D353" s="301"/>
      <c r="E353" s="301"/>
      <c r="F353" s="301"/>
      <c r="G353" s="301"/>
      <c r="H353" s="301"/>
      <c r="I353" s="301"/>
      <c r="J353" s="301"/>
      <c r="K353" s="301"/>
      <c r="L353" s="301"/>
    </row>
    <row r="354" spans="1:12" x14ac:dyDescent="0.2">
      <c r="A354" s="301"/>
      <c r="B354" s="301"/>
      <c r="C354" s="301"/>
      <c r="D354" s="301"/>
      <c r="E354" s="301"/>
      <c r="F354" s="301"/>
      <c r="G354" s="301"/>
      <c r="H354" s="301"/>
      <c r="I354" s="301"/>
      <c r="J354" s="301"/>
      <c r="K354" s="301"/>
      <c r="L354" s="301"/>
    </row>
    <row r="355" spans="1:12" x14ac:dyDescent="0.2">
      <c r="A355" s="301"/>
      <c r="B355" s="301"/>
      <c r="C355" s="301"/>
      <c r="D355" s="301"/>
      <c r="E355" s="301"/>
      <c r="F355" s="301"/>
      <c r="G355" s="301"/>
      <c r="H355" s="301"/>
      <c r="I355" s="301"/>
      <c r="J355" s="301"/>
      <c r="K355" s="301"/>
      <c r="L355" s="301"/>
    </row>
    <row r="356" spans="1:12" x14ac:dyDescent="0.2">
      <c r="A356" s="301"/>
      <c r="B356" s="301"/>
      <c r="C356" s="301"/>
      <c r="D356" s="301"/>
      <c r="E356" s="301"/>
      <c r="F356" s="301"/>
      <c r="G356" s="301"/>
      <c r="H356" s="301"/>
      <c r="I356" s="301"/>
      <c r="J356" s="301"/>
      <c r="K356" s="301"/>
      <c r="L356" s="301"/>
    </row>
    <row r="357" spans="1:12" x14ac:dyDescent="0.2">
      <c r="A357" s="301"/>
      <c r="B357" s="301"/>
      <c r="C357" s="301"/>
      <c r="D357" s="301"/>
      <c r="E357" s="301"/>
      <c r="F357" s="301"/>
      <c r="G357" s="301"/>
      <c r="H357" s="301"/>
      <c r="I357" s="301"/>
      <c r="J357" s="301"/>
      <c r="K357" s="301"/>
      <c r="L357" s="301"/>
    </row>
    <row r="358" spans="1:12" x14ac:dyDescent="0.2">
      <c r="A358" s="301"/>
      <c r="B358" s="301"/>
      <c r="C358" s="301"/>
      <c r="D358" s="301"/>
      <c r="E358" s="301"/>
      <c r="F358" s="301"/>
      <c r="G358" s="301"/>
      <c r="H358" s="301"/>
      <c r="I358" s="301"/>
      <c r="J358" s="301"/>
      <c r="K358" s="301"/>
      <c r="L358" s="301"/>
    </row>
    <row r="359" spans="1:12" x14ac:dyDescent="0.2">
      <c r="A359" s="301"/>
      <c r="B359" s="301"/>
      <c r="C359" s="301"/>
      <c r="D359" s="301"/>
      <c r="E359" s="301"/>
      <c r="F359" s="301"/>
      <c r="G359" s="301"/>
      <c r="H359" s="301"/>
      <c r="I359" s="301"/>
      <c r="J359" s="301"/>
      <c r="K359" s="301"/>
      <c r="L359" s="301"/>
    </row>
    <row r="360" spans="1:12" x14ac:dyDescent="0.2">
      <c r="A360" s="301"/>
      <c r="B360" s="301"/>
      <c r="C360" s="301"/>
      <c r="D360" s="301"/>
      <c r="E360" s="301"/>
      <c r="F360" s="301"/>
      <c r="G360" s="301"/>
      <c r="H360" s="301"/>
      <c r="I360" s="301"/>
      <c r="J360" s="301"/>
      <c r="K360" s="301"/>
      <c r="L360" s="301"/>
    </row>
    <row r="361" spans="1:12" x14ac:dyDescent="0.2">
      <c r="A361" s="301"/>
      <c r="B361" s="301"/>
      <c r="C361" s="301"/>
      <c r="D361" s="301"/>
      <c r="E361" s="301"/>
      <c r="F361" s="301"/>
      <c r="G361" s="301"/>
      <c r="H361" s="301"/>
      <c r="I361" s="301"/>
      <c r="J361" s="301"/>
      <c r="K361" s="301"/>
      <c r="L361" s="301"/>
    </row>
    <row r="362" spans="1:12" x14ac:dyDescent="0.2">
      <c r="A362" s="301"/>
      <c r="B362" s="301"/>
      <c r="C362" s="301"/>
      <c r="D362" s="301"/>
      <c r="E362" s="301"/>
      <c r="F362" s="301"/>
      <c r="G362" s="301"/>
      <c r="H362" s="301"/>
      <c r="I362" s="301"/>
      <c r="J362" s="301"/>
      <c r="K362" s="301"/>
      <c r="L362" s="301"/>
    </row>
    <row r="363" spans="1:12" x14ac:dyDescent="0.2">
      <c r="A363" s="301"/>
      <c r="B363" s="301"/>
      <c r="C363" s="301"/>
      <c r="D363" s="301"/>
      <c r="E363" s="301"/>
      <c r="F363" s="301"/>
      <c r="G363" s="301"/>
      <c r="H363" s="301"/>
      <c r="I363" s="301"/>
      <c r="J363" s="301"/>
      <c r="K363" s="301"/>
      <c r="L363" s="301"/>
    </row>
    <row r="364" spans="1:12" x14ac:dyDescent="0.2">
      <c r="A364" s="301"/>
      <c r="B364" s="301"/>
      <c r="C364" s="301"/>
      <c r="D364" s="301"/>
      <c r="E364" s="301"/>
      <c r="F364" s="301"/>
      <c r="G364" s="301"/>
      <c r="H364" s="301"/>
      <c r="I364" s="301"/>
      <c r="J364" s="301"/>
      <c r="K364" s="301"/>
      <c r="L364" s="301"/>
    </row>
    <row r="365" spans="1:12" x14ac:dyDescent="0.2">
      <c r="A365" s="301"/>
      <c r="B365" s="301"/>
      <c r="C365" s="301"/>
      <c r="D365" s="301"/>
      <c r="E365" s="301"/>
      <c r="F365" s="301"/>
      <c r="G365" s="301"/>
      <c r="H365" s="301"/>
      <c r="I365" s="301"/>
      <c r="J365" s="301"/>
      <c r="K365" s="301"/>
      <c r="L365" s="301"/>
    </row>
    <row r="366" spans="1:12" x14ac:dyDescent="0.2">
      <c r="A366" s="301"/>
      <c r="B366" s="301"/>
      <c r="C366" s="301"/>
      <c r="D366" s="301"/>
      <c r="E366" s="301"/>
      <c r="F366" s="301"/>
      <c r="G366" s="301"/>
      <c r="H366" s="301"/>
      <c r="I366" s="301"/>
      <c r="J366" s="301"/>
      <c r="K366" s="301"/>
      <c r="L366" s="301"/>
    </row>
    <row r="367" spans="1:12" x14ac:dyDescent="0.2">
      <c r="A367" s="301"/>
      <c r="B367" s="301"/>
      <c r="C367" s="301"/>
      <c r="D367" s="301"/>
      <c r="E367" s="301"/>
      <c r="F367" s="301"/>
      <c r="G367" s="301"/>
      <c r="H367" s="301"/>
      <c r="I367" s="301"/>
      <c r="J367" s="301"/>
      <c r="K367" s="301"/>
      <c r="L367" s="301"/>
    </row>
    <row r="368" spans="1:12" x14ac:dyDescent="0.2">
      <c r="A368" s="301"/>
      <c r="B368" s="301"/>
      <c r="C368" s="301"/>
      <c r="D368" s="301"/>
      <c r="E368" s="301"/>
      <c r="F368" s="301"/>
      <c r="G368" s="301"/>
      <c r="H368" s="301"/>
      <c r="I368" s="301"/>
      <c r="J368" s="301"/>
      <c r="K368" s="301"/>
      <c r="L368" s="301"/>
    </row>
    <row r="369" spans="1:12" x14ac:dyDescent="0.2">
      <c r="A369" s="301"/>
      <c r="B369" s="301"/>
      <c r="C369" s="301"/>
      <c r="D369" s="301"/>
      <c r="E369" s="301"/>
      <c r="F369" s="301"/>
      <c r="G369" s="301"/>
      <c r="H369" s="301"/>
      <c r="I369" s="301"/>
      <c r="J369" s="301"/>
      <c r="K369" s="301"/>
      <c r="L369" s="301"/>
    </row>
    <row r="370" spans="1:12" x14ac:dyDescent="0.2">
      <c r="A370" s="301"/>
      <c r="B370" s="301"/>
      <c r="C370" s="301"/>
      <c r="D370" s="301"/>
      <c r="E370" s="301"/>
      <c r="F370" s="301"/>
      <c r="G370" s="301"/>
      <c r="H370" s="301"/>
      <c r="I370" s="301"/>
      <c r="J370" s="301"/>
      <c r="K370" s="301"/>
      <c r="L370" s="301"/>
    </row>
    <row r="371" spans="1:12" x14ac:dyDescent="0.2">
      <c r="A371" s="301"/>
      <c r="B371" s="301"/>
      <c r="C371" s="301"/>
      <c r="D371" s="301"/>
      <c r="E371" s="301"/>
      <c r="F371" s="301"/>
      <c r="G371" s="301"/>
      <c r="H371" s="301"/>
      <c r="I371" s="301"/>
      <c r="J371" s="301"/>
      <c r="K371" s="301"/>
      <c r="L371" s="301"/>
    </row>
    <row r="372" spans="1:12" x14ac:dyDescent="0.2">
      <c r="A372" s="301"/>
      <c r="B372" s="301"/>
      <c r="C372" s="301"/>
      <c r="D372" s="301"/>
      <c r="E372" s="301"/>
      <c r="F372" s="301"/>
      <c r="G372" s="301"/>
      <c r="H372" s="301"/>
      <c r="I372" s="301"/>
      <c r="J372" s="301"/>
      <c r="K372" s="301"/>
      <c r="L372" s="301"/>
    </row>
    <row r="373" spans="1:12" x14ac:dyDescent="0.2">
      <c r="A373" s="301"/>
      <c r="B373" s="301"/>
      <c r="C373" s="301"/>
      <c r="D373" s="301"/>
      <c r="E373" s="301"/>
      <c r="F373" s="301"/>
      <c r="G373" s="301"/>
      <c r="H373" s="301"/>
      <c r="I373" s="301"/>
      <c r="J373" s="301"/>
      <c r="K373" s="301"/>
      <c r="L373" s="301"/>
    </row>
    <row r="374" spans="1:12" x14ac:dyDescent="0.2">
      <c r="A374" s="301"/>
      <c r="B374" s="301"/>
      <c r="C374" s="301"/>
      <c r="D374" s="301"/>
      <c r="E374" s="301"/>
      <c r="F374" s="301"/>
      <c r="G374" s="301"/>
      <c r="H374" s="301"/>
      <c r="I374" s="301"/>
      <c r="J374" s="301"/>
      <c r="K374" s="301"/>
      <c r="L374" s="301"/>
    </row>
    <row r="375" spans="1:12" x14ac:dyDescent="0.2">
      <c r="A375" s="301"/>
      <c r="B375" s="301"/>
      <c r="C375" s="301"/>
      <c r="D375" s="301"/>
      <c r="E375" s="301"/>
      <c r="F375" s="301"/>
      <c r="G375" s="301"/>
      <c r="H375" s="301"/>
      <c r="I375" s="301"/>
      <c r="J375" s="301"/>
      <c r="K375" s="301"/>
      <c r="L375" s="301"/>
    </row>
    <row r="376" spans="1:12" x14ac:dyDescent="0.2">
      <c r="A376" s="301"/>
      <c r="B376" s="301"/>
      <c r="C376" s="301"/>
      <c r="D376" s="301"/>
      <c r="E376" s="301"/>
      <c r="F376" s="301"/>
      <c r="G376" s="301"/>
      <c r="H376" s="301"/>
      <c r="I376" s="301"/>
      <c r="J376" s="301"/>
      <c r="K376" s="301"/>
      <c r="L376" s="301"/>
    </row>
    <row r="377" spans="1:12" x14ac:dyDescent="0.2">
      <c r="A377" s="301"/>
      <c r="B377" s="301"/>
      <c r="C377" s="301"/>
      <c r="D377" s="301"/>
      <c r="E377" s="301"/>
      <c r="F377" s="301"/>
      <c r="G377" s="301"/>
      <c r="H377" s="301"/>
      <c r="I377" s="301"/>
      <c r="J377" s="301"/>
      <c r="K377" s="301"/>
      <c r="L377" s="301"/>
    </row>
    <row r="378" spans="1:12" x14ac:dyDescent="0.2">
      <c r="A378" s="301"/>
      <c r="B378" s="301"/>
      <c r="C378" s="301"/>
      <c r="D378" s="301"/>
      <c r="E378" s="301"/>
      <c r="F378" s="301"/>
      <c r="G378" s="301"/>
      <c r="H378" s="301"/>
      <c r="I378" s="301"/>
      <c r="J378" s="301"/>
      <c r="K378" s="301"/>
      <c r="L378" s="301"/>
    </row>
    <row r="379" spans="1:12" x14ac:dyDescent="0.2">
      <c r="A379" s="301"/>
      <c r="B379" s="301"/>
      <c r="C379" s="301"/>
      <c r="D379" s="301"/>
      <c r="E379" s="301"/>
      <c r="F379" s="301"/>
      <c r="G379" s="301"/>
      <c r="H379" s="301"/>
      <c r="I379" s="301"/>
      <c r="J379" s="301"/>
      <c r="K379" s="301"/>
      <c r="L379" s="301"/>
    </row>
    <row r="380" spans="1:12" x14ac:dyDescent="0.2">
      <c r="A380" s="301"/>
      <c r="B380" s="301"/>
      <c r="C380" s="301"/>
      <c r="D380" s="301"/>
      <c r="E380" s="301"/>
      <c r="F380" s="301"/>
      <c r="G380" s="301"/>
      <c r="H380" s="301"/>
      <c r="I380" s="301"/>
      <c r="J380" s="301"/>
      <c r="K380" s="301"/>
      <c r="L380" s="301"/>
    </row>
    <row r="381" spans="1:12" x14ac:dyDescent="0.2">
      <c r="A381" s="301"/>
      <c r="B381" s="301"/>
      <c r="C381" s="301"/>
      <c r="D381" s="301"/>
      <c r="E381" s="301"/>
      <c r="F381" s="301"/>
      <c r="G381" s="301"/>
      <c r="H381" s="301"/>
      <c r="I381" s="301"/>
      <c r="J381" s="301"/>
      <c r="K381" s="301"/>
      <c r="L381" s="301"/>
    </row>
    <row r="382" spans="1:12" x14ac:dyDescent="0.2">
      <c r="A382" s="301"/>
      <c r="B382" s="301"/>
      <c r="C382" s="301"/>
      <c r="D382" s="301"/>
      <c r="E382" s="301"/>
      <c r="F382" s="301"/>
      <c r="G382" s="301"/>
      <c r="H382" s="301"/>
      <c r="I382" s="301"/>
      <c r="J382" s="301"/>
      <c r="K382" s="301"/>
      <c r="L382" s="301"/>
    </row>
    <row r="383" spans="1:12" x14ac:dyDescent="0.2">
      <c r="A383" s="301"/>
      <c r="B383" s="301"/>
      <c r="C383" s="301"/>
      <c r="D383" s="301"/>
      <c r="E383" s="301"/>
      <c r="F383" s="301"/>
      <c r="G383" s="301"/>
      <c r="H383" s="301"/>
      <c r="I383" s="301"/>
      <c r="J383" s="301"/>
      <c r="K383" s="301"/>
      <c r="L383" s="301"/>
    </row>
    <row r="384" spans="1:12" x14ac:dyDescent="0.2">
      <c r="A384" s="301"/>
      <c r="B384" s="301"/>
      <c r="C384" s="301"/>
      <c r="D384" s="301"/>
      <c r="E384" s="301"/>
      <c r="F384" s="301"/>
      <c r="G384" s="301"/>
      <c r="H384" s="301"/>
      <c r="I384" s="301"/>
      <c r="J384" s="301"/>
      <c r="K384" s="301"/>
      <c r="L384" s="301"/>
    </row>
    <row r="385" spans="1:12" x14ac:dyDescent="0.2">
      <c r="A385" s="301"/>
      <c r="B385" s="301"/>
      <c r="C385" s="301"/>
      <c r="D385" s="301"/>
      <c r="E385" s="301"/>
      <c r="F385" s="301"/>
      <c r="G385" s="301"/>
      <c r="H385" s="301"/>
      <c r="I385" s="301"/>
      <c r="J385" s="301"/>
      <c r="K385" s="301"/>
      <c r="L385" s="301"/>
    </row>
    <row r="386" spans="1:12" x14ac:dyDescent="0.2">
      <c r="A386" s="301"/>
      <c r="B386" s="301"/>
      <c r="C386" s="301"/>
      <c r="D386" s="301"/>
      <c r="E386" s="301"/>
      <c r="F386" s="301"/>
      <c r="G386" s="301"/>
      <c r="H386" s="301"/>
      <c r="I386" s="301"/>
      <c r="J386" s="301"/>
      <c r="K386" s="301"/>
      <c r="L386" s="301"/>
    </row>
    <row r="387" spans="1:12" x14ac:dyDescent="0.2">
      <c r="A387" s="301"/>
      <c r="B387" s="301"/>
      <c r="C387" s="301"/>
      <c r="D387" s="301"/>
      <c r="E387" s="301"/>
      <c r="F387" s="301"/>
      <c r="G387" s="301"/>
      <c r="H387" s="301"/>
      <c r="I387" s="301"/>
      <c r="J387" s="301"/>
      <c r="K387" s="301"/>
      <c r="L387" s="301"/>
    </row>
    <row r="388" spans="1:12" x14ac:dyDescent="0.2">
      <c r="A388" s="301"/>
      <c r="B388" s="301"/>
      <c r="C388" s="301"/>
      <c r="D388" s="301"/>
      <c r="E388" s="301"/>
      <c r="F388" s="301"/>
      <c r="G388" s="301"/>
      <c r="H388" s="301"/>
      <c r="I388" s="301"/>
      <c r="J388" s="301"/>
      <c r="K388" s="301"/>
      <c r="L388" s="301"/>
    </row>
    <row r="389" spans="1:12" x14ac:dyDescent="0.2">
      <c r="A389" s="301"/>
      <c r="B389" s="301"/>
      <c r="C389" s="301"/>
      <c r="D389" s="301"/>
      <c r="E389" s="301"/>
      <c r="F389" s="301"/>
      <c r="G389" s="301"/>
      <c r="H389" s="301"/>
      <c r="I389" s="301"/>
      <c r="J389" s="301"/>
      <c r="K389" s="301"/>
      <c r="L389" s="301"/>
    </row>
    <row r="390" spans="1:12" x14ac:dyDescent="0.2">
      <c r="A390" s="301"/>
      <c r="B390" s="301"/>
      <c r="C390" s="301"/>
      <c r="D390" s="301"/>
      <c r="E390" s="301"/>
      <c r="F390" s="301"/>
      <c r="G390" s="301"/>
      <c r="H390" s="301"/>
      <c r="I390" s="301"/>
      <c r="J390" s="301"/>
      <c r="K390" s="301"/>
      <c r="L390" s="301"/>
    </row>
    <row r="391" spans="1:12" x14ac:dyDescent="0.2">
      <c r="A391" s="301"/>
      <c r="B391" s="301"/>
      <c r="C391" s="301"/>
      <c r="D391" s="301"/>
      <c r="E391" s="301"/>
      <c r="F391" s="301"/>
      <c r="G391" s="301"/>
      <c r="H391" s="301"/>
      <c r="I391" s="301"/>
      <c r="J391" s="301"/>
      <c r="K391" s="301"/>
      <c r="L391" s="301"/>
    </row>
    <row r="392" spans="1:12" x14ac:dyDescent="0.2">
      <c r="A392" s="301"/>
      <c r="B392" s="301"/>
      <c r="C392" s="301"/>
      <c r="D392" s="301"/>
      <c r="E392" s="301"/>
      <c r="F392" s="301"/>
      <c r="G392" s="301"/>
      <c r="H392" s="301"/>
      <c r="I392" s="301"/>
      <c r="J392" s="301"/>
      <c r="K392" s="301"/>
      <c r="L392" s="301"/>
    </row>
    <row r="393" spans="1:12" x14ac:dyDescent="0.2">
      <c r="A393" s="301"/>
      <c r="B393" s="301"/>
      <c r="C393" s="301"/>
      <c r="D393" s="301"/>
      <c r="E393" s="301"/>
      <c r="F393" s="301"/>
      <c r="G393" s="301"/>
      <c r="H393" s="301"/>
      <c r="I393" s="301"/>
      <c r="J393" s="301"/>
      <c r="K393" s="301"/>
      <c r="L393" s="301"/>
    </row>
    <row r="394" spans="1:12" x14ac:dyDescent="0.2">
      <c r="A394" s="301"/>
      <c r="B394" s="301"/>
      <c r="C394" s="301"/>
      <c r="D394" s="301"/>
      <c r="E394" s="301"/>
      <c r="F394" s="301"/>
      <c r="G394" s="301"/>
      <c r="H394" s="301"/>
      <c r="I394" s="301"/>
      <c r="J394" s="301"/>
      <c r="K394" s="301"/>
      <c r="L394" s="301"/>
    </row>
    <row r="395" spans="1:12" x14ac:dyDescent="0.2">
      <c r="A395" s="301"/>
      <c r="B395" s="301"/>
      <c r="C395" s="301"/>
      <c r="D395" s="301"/>
      <c r="E395" s="301"/>
      <c r="F395" s="301"/>
      <c r="G395" s="301"/>
      <c r="H395" s="301"/>
      <c r="I395" s="301"/>
      <c r="J395" s="301"/>
      <c r="K395" s="301"/>
      <c r="L395" s="301"/>
    </row>
    <row r="396" spans="1:12" x14ac:dyDescent="0.2">
      <c r="A396" s="301"/>
      <c r="B396" s="301"/>
      <c r="C396" s="301"/>
      <c r="D396" s="301"/>
      <c r="E396" s="301"/>
      <c r="F396" s="301"/>
      <c r="G396" s="301"/>
      <c r="H396" s="301"/>
      <c r="I396" s="301"/>
      <c r="J396" s="301"/>
      <c r="K396" s="301"/>
      <c r="L396" s="301"/>
    </row>
    <row r="397" spans="1:12" x14ac:dyDescent="0.2">
      <c r="A397" s="301"/>
      <c r="B397" s="301"/>
      <c r="C397" s="301"/>
      <c r="D397" s="301"/>
      <c r="E397" s="301"/>
      <c r="F397" s="301"/>
      <c r="G397" s="301"/>
      <c r="H397" s="301"/>
      <c r="I397" s="301"/>
      <c r="J397" s="301"/>
      <c r="K397" s="301"/>
      <c r="L397" s="301"/>
    </row>
    <row r="398" spans="1:12" x14ac:dyDescent="0.2">
      <c r="A398" s="301"/>
      <c r="B398" s="301"/>
      <c r="C398" s="301"/>
      <c r="D398" s="301"/>
      <c r="E398" s="301"/>
      <c r="F398" s="301"/>
      <c r="G398" s="301"/>
      <c r="H398" s="301"/>
      <c r="I398" s="301"/>
      <c r="J398" s="301"/>
      <c r="K398" s="301"/>
      <c r="L398" s="301"/>
    </row>
    <row r="399" spans="1:12" x14ac:dyDescent="0.2">
      <c r="A399" s="301"/>
      <c r="B399" s="301"/>
      <c r="C399" s="301"/>
      <c r="D399" s="301"/>
      <c r="E399" s="301"/>
      <c r="F399" s="301"/>
      <c r="G399" s="301"/>
      <c r="H399" s="301"/>
      <c r="I399" s="301"/>
      <c r="J399" s="301"/>
      <c r="K399" s="301"/>
      <c r="L399" s="301"/>
    </row>
    <row r="400" spans="1:12" x14ac:dyDescent="0.2">
      <c r="A400" s="301"/>
      <c r="B400" s="301"/>
      <c r="C400" s="301"/>
      <c r="D400" s="301"/>
      <c r="E400" s="301"/>
      <c r="F400" s="301"/>
      <c r="G400" s="301"/>
      <c r="H400" s="301"/>
      <c r="I400" s="301"/>
      <c r="J400" s="301"/>
      <c r="K400" s="301"/>
      <c r="L400" s="301"/>
    </row>
    <row r="401" spans="1:12" x14ac:dyDescent="0.2">
      <c r="A401" s="301"/>
      <c r="B401" s="301"/>
      <c r="C401" s="301"/>
      <c r="D401" s="301"/>
      <c r="E401" s="301"/>
      <c r="F401" s="301"/>
      <c r="G401" s="301"/>
      <c r="H401" s="301"/>
      <c r="I401" s="301"/>
      <c r="J401" s="301"/>
      <c r="K401" s="301"/>
      <c r="L401" s="301"/>
    </row>
    <row r="402" spans="1:12" x14ac:dyDescent="0.2">
      <c r="A402" s="301"/>
      <c r="B402" s="301"/>
      <c r="C402" s="301"/>
      <c r="D402" s="301"/>
      <c r="E402" s="301"/>
      <c r="F402" s="301"/>
      <c r="G402" s="301"/>
      <c r="H402" s="301"/>
      <c r="I402" s="301"/>
      <c r="J402" s="301"/>
      <c r="K402" s="301"/>
      <c r="L402" s="301"/>
    </row>
    <row r="403" spans="1:12" x14ac:dyDescent="0.2">
      <c r="A403" s="301"/>
      <c r="B403" s="301"/>
      <c r="C403" s="301"/>
      <c r="D403" s="301"/>
      <c r="E403" s="301"/>
      <c r="F403" s="301"/>
      <c r="G403" s="301"/>
      <c r="H403" s="301"/>
      <c r="I403" s="301"/>
      <c r="J403" s="301"/>
      <c r="K403" s="301"/>
      <c r="L403" s="301"/>
    </row>
    <row r="404" spans="1:12" x14ac:dyDescent="0.2">
      <c r="A404" s="301"/>
      <c r="B404" s="301"/>
      <c r="C404" s="301"/>
      <c r="D404" s="301"/>
      <c r="E404" s="301"/>
      <c r="F404" s="301"/>
      <c r="G404" s="301"/>
      <c r="H404" s="301"/>
      <c r="I404" s="301"/>
      <c r="J404" s="301"/>
      <c r="K404" s="301"/>
      <c r="L404" s="301"/>
    </row>
    <row r="405" spans="1:12" x14ac:dyDescent="0.2">
      <c r="A405" s="301"/>
      <c r="B405" s="301"/>
      <c r="C405" s="301"/>
      <c r="D405" s="301"/>
      <c r="E405" s="301"/>
      <c r="F405" s="301"/>
      <c r="G405" s="301"/>
      <c r="H405" s="301"/>
      <c r="I405" s="301"/>
      <c r="J405" s="301"/>
      <c r="K405" s="301"/>
      <c r="L405" s="301"/>
    </row>
    <row r="406" spans="1:12" x14ac:dyDescent="0.2">
      <c r="A406" s="301"/>
      <c r="B406" s="301"/>
      <c r="C406" s="301"/>
      <c r="D406" s="301"/>
      <c r="E406" s="301"/>
      <c r="F406" s="301"/>
      <c r="G406" s="301"/>
      <c r="H406" s="301"/>
      <c r="I406" s="301"/>
      <c r="J406" s="301"/>
      <c r="K406" s="301"/>
      <c r="L406" s="301"/>
    </row>
    <row r="407" spans="1:12" x14ac:dyDescent="0.2">
      <c r="A407" s="301"/>
      <c r="B407" s="301"/>
      <c r="C407" s="301"/>
      <c r="D407" s="301"/>
      <c r="E407" s="301"/>
      <c r="F407" s="301"/>
      <c r="G407" s="301"/>
      <c r="H407" s="301"/>
      <c r="I407" s="301"/>
      <c r="J407" s="301"/>
      <c r="K407" s="301"/>
      <c r="L407" s="301"/>
    </row>
    <row r="408" spans="1:12" x14ac:dyDescent="0.2">
      <c r="A408" s="301"/>
      <c r="B408" s="301"/>
      <c r="C408" s="301"/>
      <c r="D408" s="301"/>
      <c r="E408" s="301"/>
      <c r="F408" s="301"/>
      <c r="G408" s="301"/>
      <c r="H408" s="301"/>
      <c r="I408" s="301"/>
      <c r="J408" s="301"/>
      <c r="K408" s="301"/>
      <c r="L408" s="301"/>
    </row>
    <row r="409" spans="1:12" x14ac:dyDescent="0.2">
      <c r="A409" s="301"/>
      <c r="B409" s="301"/>
      <c r="C409" s="301"/>
      <c r="D409" s="301"/>
      <c r="E409" s="301"/>
      <c r="F409" s="301"/>
      <c r="G409" s="301"/>
      <c r="H409" s="301"/>
      <c r="I409" s="301"/>
      <c r="J409" s="301"/>
      <c r="K409" s="301"/>
      <c r="L409" s="301"/>
    </row>
    <row r="410" spans="1:12" x14ac:dyDescent="0.2">
      <c r="A410" s="301"/>
      <c r="B410" s="301"/>
      <c r="C410" s="301"/>
      <c r="D410" s="301"/>
      <c r="E410" s="301"/>
      <c r="F410" s="301"/>
      <c r="G410" s="301"/>
      <c r="H410" s="301"/>
      <c r="I410" s="301"/>
      <c r="J410" s="301"/>
      <c r="K410" s="301"/>
      <c r="L410" s="301"/>
    </row>
    <row r="411" spans="1:12" x14ac:dyDescent="0.2">
      <c r="A411" s="301"/>
      <c r="B411" s="301"/>
      <c r="C411" s="301"/>
      <c r="D411" s="301"/>
      <c r="E411" s="301"/>
      <c r="F411" s="301"/>
      <c r="G411" s="301"/>
      <c r="H411" s="301"/>
      <c r="I411" s="301"/>
      <c r="J411" s="301"/>
      <c r="K411" s="301"/>
      <c r="L411" s="301"/>
    </row>
    <row r="412" spans="1:12" x14ac:dyDescent="0.2">
      <c r="A412" s="301"/>
      <c r="B412" s="301"/>
      <c r="C412" s="301"/>
      <c r="D412" s="301"/>
      <c r="E412" s="301"/>
      <c r="F412" s="301"/>
      <c r="G412" s="301"/>
      <c r="H412" s="301"/>
      <c r="I412" s="301"/>
      <c r="J412" s="301"/>
      <c r="K412" s="301"/>
      <c r="L412" s="301"/>
    </row>
    <row r="413" spans="1:12" x14ac:dyDescent="0.2">
      <c r="A413" s="301"/>
      <c r="B413" s="301"/>
      <c r="C413" s="301"/>
      <c r="D413" s="301"/>
      <c r="E413" s="301"/>
      <c r="F413" s="301"/>
      <c r="G413" s="301"/>
      <c r="H413" s="301"/>
      <c r="I413" s="301"/>
      <c r="J413" s="301"/>
      <c r="K413" s="301"/>
      <c r="L413" s="301"/>
    </row>
    <row r="414" spans="1:12" x14ac:dyDescent="0.2">
      <c r="A414" s="301"/>
      <c r="B414" s="301"/>
      <c r="C414" s="301"/>
      <c r="D414" s="301"/>
      <c r="E414" s="301"/>
      <c r="F414" s="301"/>
      <c r="G414" s="301"/>
      <c r="H414" s="301"/>
      <c r="I414" s="301"/>
      <c r="J414" s="301"/>
      <c r="K414" s="301"/>
      <c r="L414" s="301"/>
    </row>
    <row r="415" spans="1:12" x14ac:dyDescent="0.2">
      <c r="A415" s="301"/>
      <c r="B415" s="301"/>
      <c r="C415" s="301"/>
      <c r="D415" s="301"/>
      <c r="E415" s="301"/>
      <c r="F415" s="301"/>
      <c r="G415" s="301"/>
      <c r="H415" s="301"/>
      <c r="I415" s="301"/>
      <c r="J415" s="301"/>
      <c r="K415" s="301"/>
      <c r="L415" s="301"/>
    </row>
    <row r="416" spans="1:12" x14ac:dyDescent="0.2">
      <c r="A416" s="301"/>
      <c r="B416" s="301"/>
      <c r="C416" s="301"/>
      <c r="D416" s="301"/>
      <c r="E416" s="301"/>
      <c r="F416" s="301"/>
      <c r="G416" s="301"/>
      <c r="H416" s="301"/>
      <c r="I416" s="301"/>
      <c r="J416" s="301"/>
      <c r="K416" s="301"/>
      <c r="L416" s="301"/>
    </row>
    <row r="417" spans="1:12" x14ac:dyDescent="0.2">
      <c r="A417" s="301"/>
      <c r="B417" s="301"/>
      <c r="C417" s="301"/>
      <c r="D417" s="301"/>
      <c r="E417" s="301"/>
      <c r="F417" s="301"/>
      <c r="G417" s="301"/>
      <c r="H417" s="301"/>
      <c r="I417" s="301"/>
      <c r="J417" s="301"/>
      <c r="K417" s="301"/>
      <c r="L417" s="301"/>
    </row>
    <row r="418" spans="1:12" x14ac:dyDescent="0.2">
      <c r="A418" s="301"/>
      <c r="B418" s="301"/>
      <c r="C418" s="301"/>
      <c r="D418" s="301"/>
      <c r="E418" s="301"/>
      <c r="F418" s="301"/>
      <c r="G418" s="301"/>
      <c r="H418" s="301"/>
      <c r="I418" s="301"/>
      <c r="J418" s="301"/>
      <c r="K418" s="301"/>
      <c r="L418" s="301"/>
    </row>
    <row r="419" spans="1:12" x14ac:dyDescent="0.2">
      <c r="A419" s="301"/>
      <c r="B419" s="301"/>
      <c r="C419" s="301"/>
      <c r="D419" s="301"/>
      <c r="E419" s="301"/>
      <c r="F419" s="301"/>
      <c r="G419" s="301"/>
      <c r="H419" s="301"/>
      <c r="I419" s="301"/>
      <c r="J419" s="301"/>
      <c r="K419" s="301"/>
      <c r="L419" s="301"/>
    </row>
    <row r="420" spans="1:12" x14ac:dyDescent="0.2">
      <c r="A420" s="301"/>
      <c r="B420" s="301"/>
      <c r="C420" s="301"/>
      <c r="D420" s="301"/>
      <c r="E420" s="301"/>
      <c r="F420" s="301"/>
      <c r="G420" s="301"/>
      <c r="H420" s="301"/>
      <c r="I420" s="301"/>
      <c r="J420" s="301"/>
      <c r="K420" s="301"/>
      <c r="L420" s="301"/>
    </row>
    <row r="421" spans="1:12" x14ac:dyDescent="0.2">
      <c r="A421" s="301"/>
      <c r="B421" s="301"/>
      <c r="C421" s="301"/>
      <c r="D421" s="301"/>
      <c r="E421" s="301"/>
      <c r="F421" s="301"/>
      <c r="G421" s="301"/>
      <c r="H421" s="301"/>
      <c r="I421" s="301"/>
      <c r="J421" s="301"/>
      <c r="K421" s="301"/>
      <c r="L421" s="301"/>
    </row>
    <row r="422" spans="1:12" x14ac:dyDescent="0.2">
      <c r="A422" s="301"/>
      <c r="B422" s="301"/>
      <c r="C422" s="301"/>
      <c r="D422" s="301"/>
      <c r="E422" s="301"/>
      <c r="F422" s="301"/>
      <c r="G422" s="301"/>
      <c r="H422" s="301"/>
      <c r="I422" s="301"/>
      <c r="J422" s="301"/>
      <c r="K422" s="301"/>
      <c r="L422" s="301"/>
    </row>
    <row r="423" spans="1:12" x14ac:dyDescent="0.2">
      <c r="A423" s="301"/>
      <c r="B423" s="301"/>
      <c r="C423" s="301"/>
      <c r="D423" s="301"/>
      <c r="E423" s="301"/>
      <c r="F423" s="301"/>
      <c r="G423" s="301"/>
      <c r="H423" s="301"/>
      <c r="I423" s="301"/>
      <c r="J423" s="301"/>
      <c r="K423" s="301"/>
      <c r="L423" s="301"/>
    </row>
    <row r="424" spans="1:12" x14ac:dyDescent="0.2">
      <c r="A424" s="301"/>
      <c r="B424" s="301"/>
      <c r="C424" s="301"/>
      <c r="D424" s="301"/>
      <c r="E424" s="301"/>
      <c r="F424" s="301"/>
      <c r="G424" s="301"/>
      <c r="H424" s="301"/>
      <c r="I424" s="301"/>
      <c r="J424" s="301"/>
      <c r="K424" s="301"/>
      <c r="L424" s="301"/>
    </row>
    <row r="425" spans="1:12" x14ac:dyDescent="0.2">
      <c r="A425" s="301"/>
      <c r="B425" s="301"/>
      <c r="C425" s="301"/>
      <c r="D425" s="301"/>
      <c r="E425" s="301"/>
      <c r="F425" s="301"/>
      <c r="G425" s="301"/>
      <c r="H425" s="301"/>
      <c r="I425" s="301"/>
      <c r="J425" s="301"/>
      <c r="K425" s="301"/>
      <c r="L425" s="301"/>
    </row>
    <row r="426" spans="1:12" x14ac:dyDescent="0.2">
      <c r="A426" s="301"/>
      <c r="B426" s="301"/>
      <c r="C426" s="301"/>
      <c r="D426" s="301"/>
      <c r="E426" s="301"/>
      <c r="F426" s="301"/>
      <c r="G426" s="301"/>
      <c r="H426" s="301"/>
      <c r="I426" s="301"/>
      <c r="J426" s="301"/>
      <c r="K426" s="301"/>
      <c r="L426" s="301"/>
    </row>
    <row r="427" spans="1:12" x14ac:dyDescent="0.2">
      <c r="A427" s="301"/>
      <c r="B427" s="301"/>
      <c r="C427" s="301"/>
      <c r="D427" s="301"/>
      <c r="E427" s="301"/>
      <c r="F427" s="301"/>
      <c r="G427" s="301"/>
      <c r="H427" s="301"/>
      <c r="I427" s="301"/>
      <c r="J427" s="301"/>
      <c r="K427" s="301"/>
      <c r="L427" s="301"/>
    </row>
    <row r="428" spans="1:12" x14ac:dyDescent="0.2">
      <c r="A428" s="301"/>
      <c r="B428" s="301"/>
      <c r="C428" s="301"/>
      <c r="D428" s="301"/>
      <c r="E428" s="301"/>
      <c r="F428" s="301"/>
      <c r="G428" s="301"/>
      <c r="H428" s="301"/>
      <c r="I428" s="301"/>
      <c r="J428" s="301"/>
      <c r="K428" s="301"/>
      <c r="L428" s="301"/>
    </row>
    <row r="429" spans="1:12" x14ac:dyDescent="0.2">
      <c r="A429" s="301"/>
      <c r="B429" s="301"/>
      <c r="C429" s="301"/>
      <c r="D429" s="301"/>
      <c r="E429" s="301"/>
      <c r="F429" s="301"/>
      <c r="G429" s="301"/>
      <c r="H429" s="301"/>
      <c r="I429" s="301"/>
      <c r="J429" s="301"/>
      <c r="K429" s="301"/>
      <c r="L429" s="301"/>
    </row>
    <row r="430" spans="1:12" x14ac:dyDescent="0.2">
      <c r="A430" s="301"/>
      <c r="B430" s="301"/>
      <c r="C430" s="301"/>
      <c r="D430" s="301"/>
      <c r="E430" s="301"/>
      <c r="F430" s="301"/>
      <c r="G430" s="301"/>
      <c r="H430" s="301"/>
      <c r="I430" s="301"/>
      <c r="J430" s="301"/>
      <c r="K430" s="301"/>
      <c r="L430" s="301"/>
    </row>
    <row r="431" spans="1:12" x14ac:dyDescent="0.2">
      <c r="A431" s="301"/>
      <c r="B431" s="301"/>
      <c r="C431" s="301"/>
      <c r="D431" s="301"/>
      <c r="E431" s="301"/>
      <c r="F431" s="301"/>
      <c r="G431" s="301"/>
      <c r="H431" s="301"/>
      <c r="I431" s="301"/>
      <c r="J431" s="301"/>
      <c r="K431" s="301"/>
      <c r="L431" s="301"/>
    </row>
    <row r="432" spans="1:12" x14ac:dyDescent="0.2">
      <c r="A432" s="301"/>
      <c r="B432" s="301"/>
      <c r="C432" s="301"/>
      <c r="D432" s="301"/>
      <c r="E432" s="301"/>
      <c r="F432" s="301"/>
      <c r="G432" s="301"/>
      <c r="H432" s="301"/>
      <c r="I432" s="301"/>
      <c r="J432" s="301"/>
      <c r="K432" s="301"/>
      <c r="L432" s="301"/>
    </row>
    <row r="433" spans="1:12" x14ac:dyDescent="0.2">
      <c r="A433" s="301"/>
      <c r="B433" s="301"/>
      <c r="C433" s="301"/>
      <c r="D433" s="301"/>
      <c r="E433" s="301"/>
      <c r="F433" s="301"/>
      <c r="G433" s="301"/>
      <c r="H433" s="301"/>
      <c r="I433" s="301"/>
      <c r="J433" s="301"/>
      <c r="K433" s="301"/>
      <c r="L433" s="301"/>
    </row>
    <row r="434" spans="1:12" x14ac:dyDescent="0.2">
      <c r="A434" s="301"/>
      <c r="B434" s="301"/>
      <c r="C434" s="301"/>
      <c r="D434" s="301"/>
      <c r="E434" s="301"/>
      <c r="F434" s="301"/>
      <c r="G434" s="301"/>
      <c r="H434" s="301"/>
      <c r="I434" s="301"/>
      <c r="J434" s="301"/>
      <c r="K434" s="301"/>
      <c r="L434" s="301"/>
    </row>
    <row r="435" spans="1:12" x14ac:dyDescent="0.2">
      <c r="A435" s="301"/>
      <c r="B435" s="301"/>
      <c r="C435" s="301"/>
      <c r="D435" s="301"/>
      <c r="E435" s="301"/>
      <c r="F435" s="301"/>
      <c r="G435" s="301"/>
      <c r="H435" s="301"/>
      <c r="I435" s="301"/>
      <c r="J435" s="301"/>
      <c r="K435" s="301"/>
      <c r="L435" s="301"/>
    </row>
    <row r="436" spans="1:12" x14ac:dyDescent="0.2">
      <c r="A436" s="301"/>
      <c r="B436" s="301"/>
      <c r="C436" s="301"/>
      <c r="D436" s="301"/>
      <c r="E436" s="301"/>
      <c r="F436" s="301"/>
      <c r="G436" s="301"/>
      <c r="H436" s="301"/>
      <c r="I436" s="301"/>
      <c r="J436" s="301"/>
      <c r="K436" s="301"/>
      <c r="L436" s="301"/>
    </row>
    <row r="437" spans="1:12" x14ac:dyDescent="0.2">
      <c r="A437" s="301"/>
      <c r="B437" s="301"/>
      <c r="C437" s="301"/>
      <c r="D437" s="301"/>
      <c r="E437" s="301"/>
      <c r="F437" s="301"/>
      <c r="G437" s="301"/>
      <c r="H437" s="301"/>
      <c r="I437" s="301"/>
      <c r="J437" s="301"/>
      <c r="K437" s="301"/>
      <c r="L437" s="301"/>
    </row>
    <row r="438" spans="1:12" x14ac:dyDescent="0.2">
      <c r="A438" s="301"/>
      <c r="B438" s="301"/>
      <c r="C438" s="301"/>
      <c r="D438" s="301"/>
      <c r="E438" s="301"/>
      <c r="F438" s="301"/>
      <c r="G438" s="301"/>
      <c r="H438" s="301"/>
      <c r="I438" s="301"/>
      <c r="J438" s="301"/>
      <c r="K438" s="301"/>
      <c r="L438" s="301"/>
    </row>
    <row r="439" spans="1:12" x14ac:dyDescent="0.2">
      <c r="A439" s="301"/>
      <c r="B439" s="301"/>
      <c r="C439" s="301"/>
      <c r="D439" s="301"/>
      <c r="E439" s="301"/>
      <c r="F439" s="301"/>
      <c r="G439" s="301"/>
      <c r="H439" s="301"/>
      <c r="I439" s="301"/>
      <c r="J439" s="301"/>
      <c r="K439" s="301"/>
      <c r="L439" s="301"/>
    </row>
    <row r="440" spans="1:12" x14ac:dyDescent="0.2">
      <c r="A440" s="301"/>
      <c r="B440" s="301"/>
      <c r="C440" s="301"/>
      <c r="D440" s="301"/>
      <c r="E440" s="301"/>
      <c r="F440" s="301"/>
      <c r="G440" s="301"/>
      <c r="H440" s="301"/>
      <c r="I440" s="301"/>
      <c r="J440" s="301"/>
      <c r="K440" s="301"/>
      <c r="L440" s="301"/>
    </row>
    <row r="441" spans="1:12" x14ac:dyDescent="0.2">
      <c r="A441" s="301"/>
      <c r="B441" s="301"/>
      <c r="C441" s="301"/>
      <c r="D441" s="301"/>
      <c r="E441" s="301"/>
      <c r="F441" s="301"/>
      <c r="G441" s="301"/>
      <c r="H441" s="301"/>
      <c r="I441" s="301"/>
      <c r="J441" s="301"/>
      <c r="K441" s="301"/>
      <c r="L441" s="301"/>
    </row>
    <row r="442" spans="1:12" x14ac:dyDescent="0.2">
      <c r="A442" s="301"/>
      <c r="B442" s="301"/>
      <c r="C442" s="301"/>
      <c r="D442" s="301"/>
      <c r="E442" s="301"/>
      <c r="F442" s="301"/>
      <c r="G442" s="301"/>
      <c r="H442" s="301"/>
      <c r="I442" s="301"/>
      <c r="J442" s="301"/>
      <c r="K442" s="301"/>
      <c r="L442" s="301"/>
    </row>
    <row r="443" spans="1:12" x14ac:dyDescent="0.2">
      <c r="A443" s="301"/>
      <c r="B443" s="301"/>
      <c r="C443" s="301"/>
      <c r="D443" s="301"/>
      <c r="E443" s="301"/>
      <c r="F443" s="301"/>
      <c r="G443" s="301"/>
      <c r="H443" s="301"/>
      <c r="I443" s="301"/>
      <c r="J443" s="301"/>
      <c r="K443" s="301"/>
      <c r="L443" s="301"/>
    </row>
    <row r="444" spans="1:12" x14ac:dyDescent="0.2">
      <c r="A444" s="301"/>
      <c r="B444" s="301"/>
      <c r="C444" s="301"/>
      <c r="D444" s="301"/>
      <c r="E444" s="301"/>
      <c r="F444" s="301"/>
      <c r="G444" s="301"/>
      <c r="H444" s="301"/>
      <c r="I444" s="301"/>
      <c r="J444" s="301"/>
      <c r="K444" s="301"/>
      <c r="L444" s="301"/>
    </row>
    <row r="445" spans="1:12" x14ac:dyDescent="0.2">
      <c r="A445" s="301"/>
      <c r="B445" s="301"/>
      <c r="C445" s="301"/>
      <c r="D445" s="301"/>
      <c r="E445" s="301"/>
      <c r="F445" s="301"/>
      <c r="G445" s="301"/>
      <c r="H445" s="301"/>
      <c r="I445" s="301"/>
      <c r="J445" s="301"/>
      <c r="K445" s="301"/>
      <c r="L445" s="301"/>
    </row>
    <row r="446" spans="1:12" x14ac:dyDescent="0.2">
      <c r="A446" s="301"/>
      <c r="B446" s="301"/>
      <c r="C446" s="301"/>
      <c r="D446" s="301"/>
      <c r="E446" s="301"/>
      <c r="F446" s="301"/>
      <c r="G446" s="301"/>
      <c r="H446" s="301"/>
      <c r="I446" s="301"/>
      <c r="J446" s="301"/>
      <c r="K446" s="301"/>
      <c r="L446" s="301"/>
    </row>
    <row r="447" spans="1:12" x14ac:dyDescent="0.2">
      <c r="A447" s="301"/>
      <c r="B447" s="301"/>
      <c r="C447" s="301"/>
      <c r="D447" s="301"/>
      <c r="E447" s="301"/>
      <c r="F447" s="301"/>
      <c r="G447" s="301"/>
      <c r="H447" s="301"/>
      <c r="I447" s="301"/>
      <c r="J447" s="301"/>
      <c r="K447" s="301"/>
      <c r="L447" s="301"/>
    </row>
    <row r="448" spans="1:12" x14ac:dyDescent="0.2">
      <c r="A448" s="301"/>
      <c r="B448" s="301"/>
      <c r="C448" s="301"/>
      <c r="D448" s="301"/>
      <c r="E448" s="301"/>
      <c r="F448" s="301"/>
      <c r="G448" s="301"/>
      <c r="H448" s="301"/>
      <c r="I448" s="301"/>
      <c r="J448" s="301"/>
      <c r="K448" s="301"/>
      <c r="L448" s="301"/>
    </row>
    <row r="449" spans="1:12" x14ac:dyDescent="0.2">
      <c r="A449" s="301"/>
      <c r="B449" s="301"/>
      <c r="C449" s="301"/>
      <c r="D449" s="301"/>
      <c r="E449" s="301"/>
      <c r="F449" s="301"/>
      <c r="G449" s="301"/>
      <c r="H449" s="301"/>
      <c r="I449" s="301"/>
      <c r="J449" s="301"/>
      <c r="K449" s="301"/>
      <c r="L449" s="301"/>
    </row>
    <row r="450" spans="1:12" x14ac:dyDescent="0.2">
      <c r="A450" s="301"/>
      <c r="B450" s="301"/>
      <c r="C450" s="301"/>
      <c r="D450" s="301"/>
      <c r="E450" s="301"/>
      <c r="F450" s="301"/>
      <c r="G450" s="301"/>
      <c r="H450" s="301"/>
      <c r="I450" s="301"/>
      <c r="J450" s="301"/>
      <c r="K450" s="301"/>
      <c r="L450" s="301"/>
    </row>
    <row r="451" spans="1:12" x14ac:dyDescent="0.2">
      <c r="A451" s="301"/>
      <c r="B451" s="301"/>
      <c r="C451" s="301"/>
      <c r="D451" s="301"/>
      <c r="E451" s="301"/>
      <c r="F451" s="301"/>
      <c r="G451" s="301"/>
      <c r="H451" s="301"/>
      <c r="I451" s="301"/>
      <c r="J451" s="301"/>
      <c r="K451" s="301"/>
      <c r="L451" s="301"/>
    </row>
    <row r="452" spans="1:12" x14ac:dyDescent="0.2">
      <c r="A452" s="301"/>
      <c r="B452" s="301"/>
      <c r="C452" s="301"/>
      <c r="D452" s="301"/>
      <c r="E452" s="301"/>
      <c r="F452" s="301"/>
      <c r="G452" s="301"/>
      <c r="H452" s="301"/>
      <c r="I452" s="301"/>
      <c r="J452" s="301"/>
      <c r="K452" s="301"/>
      <c r="L452" s="301"/>
    </row>
    <row r="453" spans="1:12" x14ac:dyDescent="0.2">
      <c r="A453" s="301"/>
      <c r="B453" s="301"/>
      <c r="C453" s="301"/>
      <c r="D453" s="301"/>
      <c r="E453" s="301"/>
      <c r="F453" s="301"/>
      <c r="G453" s="301"/>
      <c r="H453" s="301"/>
      <c r="I453" s="301"/>
      <c r="J453" s="301"/>
      <c r="K453" s="301"/>
      <c r="L453" s="301"/>
    </row>
    <row r="454" spans="1:12" x14ac:dyDescent="0.2">
      <c r="A454" s="301"/>
      <c r="B454" s="301"/>
      <c r="C454" s="301"/>
      <c r="D454" s="301"/>
      <c r="E454" s="301"/>
      <c r="F454" s="301"/>
      <c r="G454" s="301"/>
      <c r="H454" s="301"/>
      <c r="I454" s="301"/>
      <c r="J454" s="301"/>
      <c r="K454" s="301"/>
      <c r="L454" s="301"/>
    </row>
    <row r="455" spans="1:12" x14ac:dyDescent="0.2">
      <c r="A455" s="301"/>
      <c r="B455" s="301"/>
      <c r="C455" s="301"/>
      <c r="D455" s="301"/>
      <c r="E455" s="301"/>
      <c r="F455" s="301"/>
      <c r="G455" s="301"/>
      <c r="H455" s="301"/>
      <c r="I455" s="301"/>
      <c r="J455" s="301"/>
      <c r="K455" s="301"/>
      <c r="L455" s="301"/>
    </row>
    <row r="456" spans="1:12" x14ac:dyDescent="0.2">
      <c r="A456" s="301"/>
      <c r="B456" s="301"/>
      <c r="C456" s="301"/>
      <c r="D456" s="301"/>
      <c r="E456" s="301"/>
      <c r="F456" s="301"/>
      <c r="G456" s="301"/>
      <c r="H456" s="301"/>
      <c r="I456" s="301"/>
      <c r="J456" s="301"/>
      <c r="K456" s="301"/>
      <c r="L456" s="301"/>
    </row>
    <row r="457" spans="1:12" x14ac:dyDescent="0.2">
      <c r="A457" s="301"/>
      <c r="B457" s="301"/>
      <c r="C457" s="301"/>
      <c r="D457" s="301"/>
      <c r="E457" s="301"/>
      <c r="F457" s="301"/>
      <c r="G457" s="301"/>
      <c r="H457" s="301"/>
      <c r="I457" s="301"/>
      <c r="J457" s="301"/>
      <c r="K457" s="301"/>
      <c r="L457" s="301"/>
    </row>
    <row r="458" spans="1:12" x14ac:dyDescent="0.2">
      <c r="A458" s="301"/>
      <c r="B458" s="301"/>
      <c r="C458" s="301"/>
      <c r="D458" s="301"/>
      <c r="E458" s="301"/>
      <c r="F458" s="301"/>
      <c r="G458" s="301"/>
      <c r="H458" s="301"/>
      <c r="I458" s="301"/>
      <c r="J458" s="301"/>
      <c r="K458" s="301"/>
      <c r="L458" s="301"/>
    </row>
    <row r="459" spans="1:12" x14ac:dyDescent="0.2">
      <c r="A459" s="301"/>
      <c r="B459" s="301"/>
      <c r="C459" s="301"/>
      <c r="D459" s="301"/>
      <c r="E459" s="301"/>
      <c r="F459" s="301"/>
      <c r="G459" s="301"/>
      <c r="H459" s="301"/>
      <c r="I459" s="301"/>
      <c r="J459" s="301"/>
      <c r="K459" s="301"/>
      <c r="L459" s="301"/>
    </row>
    <row r="460" spans="1:12" x14ac:dyDescent="0.2">
      <c r="A460" s="301"/>
      <c r="B460" s="301"/>
      <c r="C460" s="301"/>
      <c r="D460" s="301"/>
      <c r="E460" s="301"/>
      <c r="F460" s="301"/>
      <c r="G460" s="301"/>
      <c r="H460" s="301"/>
      <c r="I460" s="301"/>
      <c r="J460" s="301"/>
      <c r="K460" s="301"/>
      <c r="L460" s="301"/>
    </row>
    <row r="461" spans="1:12" x14ac:dyDescent="0.2">
      <c r="A461" s="301"/>
      <c r="B461" s="301"/>
      <c r="C461" s="301"/>
      <c r="D461" s="301"/>
      <c r="E461" s="301"/>
      <c r="F461" s="301"/>
      <c r="G461" s="301"/>
      <c r="H461" s="301"/>
      <c r="I461" s="301"/>
      <c r="J461" s="301"/>
      <c r="K461" s="301"/>
      <c r="L461" s="301"/>
    </row>
    <row r="462" spans="1:12" x14ac:dyDescent="0.2">
      <c r="A462" s="301"/>
      <c r="B462" s="301"/>
      <c r="C462" s="301"/>
      <c r="D462" s="301"/>
      <c r="E462" s="301"/>
      <c r="F462" s="301"/>
      <c r="G462" s="301"/>
      <c r="H462" s="301"/>
      <c r="I462" s="301"/>
      <c r="J462" s="301"/>
      <c r="K462" s="301"/>
      <c r="L462" s="301"/>
    </row>
    <row r="463" spans="1:12" x14ac:dyDescent="0.2">
      <c r="A463" s="301"/>
      <c r="B463" s="301"/>
      <c r="C463" s="301"/>
      <c r="D463" s="301"/>
      <c r="E463" s="301"/>
      <c r="F463" s="301"/>
      <c r="G463" s="301"/>
      <c r="H463" s="301"/>
      <c r="I463" s="301"/>
      <c r="J463" s="301"/>
      <c r="K463" s="301"/>
      <c r="L463" s="301"/>
    </row>
    <row r="464" spans="1:12" x14ac:dyDescent="0.2">
      <c r="A464" s="301"/>
      <c r="B464" s="301"/>
      <c r="C464" s="301"/>
      <c r="D464" s="301"/>
      <c r="E464" s="301"/>
      <c r="F464" s="301"/>
      <c r="G464" s="301"/>
      <c r="H464" s="301"/>
      <c r="I464" s="301"/>
      <c r="J464" s="301"/>
      <c r="K464" s="301"/>
      <c r="L464" s="301"/>
    </row>
    <row r="465" spans="1:12" x14ac:dyDescent="0.2">
      <c r="A465" s="301"/>
      <c r="B465" s="301"/>
      <c r="C465" s="301"/>
      <c r="D465" s="301"/>
      <c r="E465" s="301"/>
      <c r="F465" s="301"/>
      <c r="G465" s="301"/>
      <c r="H465" s="301"/>
      <c r="I465" s="301"/>
      <c r="J465" s="301"/>
      <c r="K465" s="301"/>
      <c r="L465" s="301"/>
    </row>
    <row r="466" spans="1:12" x14ac:dyDescent="0.2">
      <c r="A466" s="301"/>
      <c r="B466" s="301"/>
      <c r="C466" s="301"/>
      <c r="D466" s="301"/>
      <c r="E466" s="301"/>
      <c r="F466" s="301"/>
      <c r="G466" s="301"/>
      <c r="H466" s="301"/>
      <c r="I466" s="301"/>
      <c r="J466" s="301"/>
      <c r="K466" s="301"/>
      <c r="L466" s="301"/>
    </row>
    <row r="467" spans="1:12" x14ac:dyDescent="0.2">
      <c r="A467" s="301"/>
      <c r="B467" s="301"/>
      <c r="C467" s="301"/>
      <c r="D467" s="301"/>
      <c r="E467" s="301"/>
      <c r="F467" s="301"/>
      <c r="G467" s="301"/>
      <c r="H467" s="301"/>
      <c r="I467" s="301"/>
      <c r="J467" s="301"/>
      <c r="K467" s="301"/>
      <c r="L467" s="301"/>
    </row>
    <row r="468" spans="1:12" x14ac:dyDescent="0.2">
      <c r="A468" s="301"/>
      <c r="B468" s="301"/>
      <c r="C468" s="301"/>
      <c r="D468" s="301"/>
      <c r="E468" s="301"/>
      <c r="F468" s="301"/>
      <c r="G468" s="301"/>
      <c r="H468" s="301"/>
      <c r="I468" s="301"/>
      <c r="J468" s="301"/>
      <c r="K468" s="301"/>
      <c r="L468" s="301"/>
    </row>
    <row r="469" spans="1:12" x14ac:dyDescent="0.2">
      <c r="A469" s="301"/>
      <c r="B469" s="301"/>
      <c r="C469" s="301"/>
      <c r="D469" s="301"/>
      <c r="E469" s="301"/>
      <c r="F469" s="301"/>
      <c r="G469" s="301"/>
      <c r="H469" s="301"/>
      <c r="I469" s="301"/>
      <c r="J469" s="301"/>
      <c r="K469" s="301"/>
      <c r="L469" s="301"/>
    </row>
    <row r="470" spans="1:12" x14ac:dyDescent="0.2">
      <c r="A470" s="301"/>
      <c r="B470" s="301"/>
      <c r="C470" s="301"/>
      <c r="D470" s="301"/>
      <c r="E470" s="301"/>
      <c r="F470" s="301"/>
      <c r="G470" s="301"/>
      <c r="H470" s="301"/>
      <c r="I470" s="301"/>
      <c r="J470" s="301"/>
      <c r="K470" s="301"/>
      <c r="L470" s="301"/>
    </row>
    <row r="471" spans="1:12" x14ac:dyDescent="0.2">
      <c r="A471" s="301"/>
      <c r="B471" s="301"/>
      <c r="C471" s="301"/>
      <c r="D471" s="301"/>
      <c r="E471" s="301"/>
      <c r="F471" s="301"/>
      <c r="G471" s="301"/>
      <c r="H471" s="301"/>
      <c r="I471" s="301"/>
      <c r="J471" s="301"/>
      <c r="K471" s="301"/>
      <c r="L471" s="301"/>
    </row>
    <row r="472" spans="1:12" x14ac:dyDescent="0.2">
      <c r="A472" s="301"/>
      <c r="B472" s="301"/>
      <c r="C472" s="301"/>
      <c r="D472" s="301"/>
      <c r="E472" s="301"/>
      <c r="F472" s="301"/>
      <c r="G472" s="301"/>
      <c r="H472" s="301"/>
      <c r="I472" s="301"/>
      <c r="J472" s="301"/>
      <c r="K472" s="301"/>
      <c r="L472" s="301"/>
    </row>
    <row r="473" spans="1:12" x14ac:dyDescent="0.2">
      <c r="A473" s="301"/>
      <c r="B473" s="301"/>
      <c r="C473" s="301"/>
      <c r="D473" s="301"/>
      <c r="E473" s="301"/>
      <c r="F473" s="301"/>
      <c r="G473" s="301"/>
      <c r="H473" s="301"/>
      <c r="I473" s="301"/>
      <c r="J473" s="301"/>
      <c r="K473" s="301"/>
      <c r="L473" s="301"/>
    </row>
    <row r="474" spans="1:12" x14ac:dyDescent="0.2">
      <c r="A474" s="301"/>
      <c r="B474" s="301"/>
      <c r="C474" s="301"/>
      <c r="D474" s="301"/>
      <c r="E474" s="301"/>
      <c r="F474" s="301"/>
      <c r="G474" s="301"/>
      <c r="H474" s="301"/>
      <c r="I474" s="301"/>
      <c r="J474" s="301"/>
      <c r="K474" s="301"/>
      <c r="L474" s="301"/>
    </row>
    <row r="475" spans="1:12" x14ac:dyDescent="0.2">
      <c r="A475" s="301"/>
      <c r="B475" s="301"/>
      <c r="C475" s="301"/>
      <c r="D475" s="301"/>
      <c r="E475" s="301"/>
      <c r="F475" s="301"/>
      <c r="G475" s="301"/>
      <c r="H475" s="301"/>
      <c r="I475" s="301"/>
      <c r="J475" s="301"/>
      <c r="K475" s="301"/>
      <c r="L475" s="301"/>
    </row>
    <row r="476" spans="1:12" x14ac:dyDescent="0.2">
      <c r="A476" s="301"/>
      <c r="B476" s="301"/>
      <c r="C476" s="301"/>
      <c r="D476" s="301"/>
      <c r="E476" s="301"/>
      <c r="F476" s="301"/>
      <c r="G476" s="301"/>
      <c r="H476" s="301"/>
      <c r="I476" s="301"/>
      <c r="J476" s="301"/>
      <c r="K476" s="301"/>
      <c r="L476" s="301"/>
    </row>
    <row r="477" spans="1:12" x14ac:dyDescent="0.2">
      <c r="A477" s="301"/>
      <c r="B477" s="301"/>
      <c r="C477" s="301"/>
      <c r="D477" s="301"/>
      <c r="E477" s="301"/>
      <c r="F477" s="301"/>
      <c r="G477" s="301"/>
      <c r="H477" s="301"/>
      <c r="I477" s="301"/>
      <c r="J477" s="301"/>
      <c r="K477" s="301"/>
      <c r="L477" s="301"/>
    </row>
    <row r="478" spans="1:12" x14ac:dyDescent="0.2">
      <c r="A478" s="301"/>
      <c r="B478" s="301"/>
      <c r="C478" s="301"/>
      <c r="D478" s="301"/>
      <c r="E478" s="301"/>
      <c r="F478" s="301"/>
      <c r="G478" s="301"/>
      <c r="H478" s="301"/>
      <c r="I478" s="301"/>
      <c r="J478" s="301"/>
      <c r="K478" s="301"/>
      <c r="L478" s="301"/>
    </row>
    <row r="479" spans="1:12" x14ac:dyDescent="0.2">
      <c r="A479" s="301"/>
      <c r="B479" s="301"/>
      <c r="C479" s="301"/>
      <c r="D479" s="301"/>
      <c r="E479" s="301"/>
      <c r="F479" s="301"/>
      <c r="G479" s="301"/>
      <c r="H479" s="301"/>
      <c r="I479" s="301"/>
      <c r="J479" s="301"/>
      <c r="K479" s="301"/>
      <c r="L479" s="301"/>
    </row>
    <row r="480" spans="1:12" x14ac:dyDescent="0.2">
      <c r="A480" s="301"/>
      <c r="B480" s="301"/>
      <c r="C480" s="301"/>
      <c r="D480" s="301"/>
      <c r="E480" s="301"/>
      <c r="F480" s="301"/>
      <c r="G480" s="301"/>
      <c r="H480" s="301"/>
      <c r="I480" s="301"/>
      <c r="J480" s="301"/>
      <c r="K480" s="301"/>
      <c r="L480" s="301"/>
    </row>
    <row r="481" spans="1:12" x14ac:dyDescent="0.2">
      <c r="A481" s="301"/>
      <c r="B481" s="301"/>
      <c r="C481" s="301"/>
      <c r="D481" s="301"/>
      <c r="E481" s="301"/>
      <c r="F481" s="301"/>
      <c r="G481" s="301"/>
      <c r="H481" s="301"/>
      <c r="I481" s="301"/>
      <c r="J481" s="301"/>
      <c r="K481" s="301"/>
      <c r="L481" s="301"/>
    </row>
    <row r="482" spans="1:12" x14ac:dyDescent="0.2">
      <c r="A482" s="301"/>
      <c r="B482" s="301"/>
      <c r="C482" s="301"/>
      <c r="D482" s="301"/>
      <c r="E482" s="301"/>
      <c r="F482" s="301"/>
      <c r="G482" s="301"/>
      <c r="H482" s="301"/>
      <c r="I482" s="301"/>
      <c r="J482" s="301"/>
      <c r="K482" s="301"/>
      <c r="L482" s="301"/>
    </row>
    <row r="483" spans="1:12" x14ac:dyDescent="0.2">
      <c r="A483" s="301"/>
      <c r="B483" s="301"/>
      <c r="C483" s="301"/>
      <c r="D483" s="301"/>
      <c r="E483" s="301"/>
      <c r="F483" s="301"/>
      <c r="G483" s="301"/>
      <c r="H483" s="301"/>
      <c r="I483" s="301"/>
      <c r="J483" s="301"/>
      <c r="K483" s="301"/>
      <c r="L483" s="301"/>
    </row>
    <row r="484" spans="1:12" x14ac:dyDescent="0.2">
      <c r="A484" s="301"/>
      <c r="B484" s="301"/>
      <c r="C484" s="301"/>
      <c r="D484" s="301"/>
      <c r="E484" s="301"/>
      <c r="F484" s="301"/>
      <c r="G484" s="301"/>
      <c r="H484" s="301"/>
      <c r="I484" s="301"/>
      <c r="J484" s="301"/>
      <c r="K484" s="301"/>
      <c r="L484" s="301"/>
    </row>
    <row r="485" spans="1:12" x14ac:dyDescent="0.2">
      <c r="A485" s="301"/>
      <c r="B485" s="301"/>
      <c r="C485" s="301"/>
      <c r="D485" s="301"/>
      <c r="E485" s="301"/>
      <c r="F485" s="301"/>
      <c r="G485" s="301"/>
      <c r="H485" s="301"/>
      <c r="I485" s="301"/>
      <c r="J485" s="301"/>
      <c r="K485" s="301"/>
      <c r="L485" s="301"/>
    </row>
    <row r="486" spans="1:12" x14ac:dyDescent="0.2">
      <c r="A486" s="301"/>
      <c r="B486" s="301"/>
      <c r="C486" s="301"/>
      <c r="D486" s="301"/>
      <c r="E486" s="301"/>
      <c r="F486" s="301"/>
      <c r="G486" s="301"/>
      <c r="H486" s="301"/>
      <c r="I486" s="301"/>
      <c r="J486" s="301"/>
      <c r="K486" s="301"/>
      <c r="L486" s="301"/>
    </row>
    <row r="487" spans="1:12" x14ac:dyDescent="0.2">
      <c r="A487" s="301"/>
      <c r="B487" s="301"/>
      <c r="C487" s="301"/>
      <c r="D487" s="301"/>
      <c r="E487" s="301"/>
      <c r="F487" s="301"/>
      <c r="G487" s="301"/>
      <c r="H487" s="301"/>
      <c r="I487" s="301"/>
      <c r="J487" s="301"/>
      <c r="K487" s="301"/>
      <c r="L487" s="301"/>
    </row>
    <row r="488" spans="1:12" x14ac:dyDescent="0.2">
      <c r="A488" s="301"/>
      <c r="B488" s="301"/>
      <c r="C488" s="301"/>
      <c r="D488" s="301"/>
      <c r="E488" s="301"/>
      <c r="F488" s="301"/>
      <c r="G488" s="301"/>
      <c r="H488" s="301"/>
      <c r="I488" s="301"/>
      <c r="J488" s="301"/>
      <c r="K488" s="301"/>
      <c r="L488" s="301"/>
    </row>
    <row r="489" spans="1:12" x14ac:dyDescent="0.2">
      <c r="A489" s="301"/>
      <c r="B489" s="301"/>
      <c r="C489" s="301"/>
      <c r="D489" s="301"/>
      <c r="E489" s="301"/>
      <c r="F489" s="301"/>
      <c r="G489" s="301"/>
      <c r="H489" s="301"/>
      <c r="I489" s="301"/>
      <c r="J489" s="301"/>
      <c r="K489" s="301"/>
      <c r="L489" s="301"/>
    </row>
    <row r="490" spans="1:12" x14ac:dyDescent="0.2">
      <c r="A490" s="301"/>
      <c r="B490" s="301"/>
      <c r="C490" s="301"/>
      <c r="D490" s="301"/>
      <c r="E490" s="301"/>
      <c r="F490" s="301"/>
      <c r="G490" s="301"/>
      <c r="H490" s="301"/>
      <c r="I490" s="301"/>
      <c r="J490" s="301"/>
      <c r="K490" s="301"/>
      <c r="L490" s="301"/>
    </row>
    <row r="491" spans="1:12" x14ac:dyDescent="0.2">
      <c r="A491" s="301"/>
      <c r="B491" s="301"/>
      <c r="C491" s="301"/>
      <c r="D491" s="301"/>
      <c r="E491" s="301"/>
      <c r="F491" s="301"/>
      <c r="G491" s="301"/>
      <c r="H491" s="301"/>
      <c r="I491" s="301"/>
      <c r="J491" s="301"/>
      <c r="K491" s="301"/>
      <c r="L491" s="301"/>
    </row>
    <row r="492" spans="1:12" x14ac:dyDescent="0.2">
      <c r="A492" s="301"/>
      <c r="B492" s="301"/>
      <c r="C492" s="301"/>
      <c r="D492" s="301"/>
      <c r="E492" s="301"/>
      <c r="F492" s="301"/>
      <c r="G492" s="301"/>
      <c r="H492" s="301"/>
      <c r="I492" s="301"/>
      <c r="J492" s="301"/>
      <c r="K492" s="301"/>
      <c r="L492" s="301"/>
    </row>
    <row r="493" spans="1:12" x14ac:dyDescent="0.2">
      <c r="A493" s="301"/>
      <c r="B493" s="301"/>
      <c r="C493" s="301"/>
      <c r="D493" s="301"/>
      <c r="E493" s="301"/>
      <c r="F493" s="301"/>
      <c r="G493" s="301"/>
      <c r="H493" s="301"/>
      <c r="I493" s="301"/>
      <c r="J493" s="301"/>
      <c r="K493" s="301"/>
      <c r="L493" s="301"/>
    </row>
    <row r="494" spans="1:12" x14ac:dyDescent="0.2">
      <c r="A494" s="301"/>
      <c r="B494" s="301"/>
      <c r="C494" s="301"/>
      <c r="D494" s="301"/>
      <c r="E494" s="301"/>
      <c r="F494" s="301"/>
      <c r="G494" s="301"/>
      <c r="H494" s="301"/>
      <c r="I494" s="301"/>
      <c r="J494" s="301"/>
      <c r="K494" s="301"/>
      <c r="L494" s="301"/>
    </row>
    <row r="495" spans="1:12" x14ac:dyDescent="0.2">
      <c r="A495" s="301"/>
      <c r="B495" s="301"/>
      <c r="C495" s="301"/>
      <c r="D495" s="301"/>
      <c r="E495" s="301"/>
      <c r="F495" s="301"/>
      <c r="G495" s="301"/>
      <c r="H495" s="301"/>
      <c r="I495" s="301"/>
      <c r="J495" s="301"/>
      <c r="K495" s="301"/>
      <c r="L495" s="301"/>
    </row>
    <row r="496" spans="1:12" x14ac:dyDescent="0.2">
      <c r="A496" s="301"/>
      <c r="B496" s="301"/>
      <c r="C496" s="301"/>
      <c r="D496" s="301"/>
      <c r="E496" s="301"/>
      <c r="F496" s="301"/>
      <c r="G496" s="301"/>
      <c r="H496" s="301"/>
      <c r="I496" s="301"/>
      <c r="J496" s="301"/>
      <c r="K496" s="301"/>
      <c r="L496" s="301"/>
    </row>
    <row r="497" spans="1:12" x14ac:dyDescent="0.2">
      <c r="A497" s="301"/>
      <c r="B497" s="301"/>
      <c r="C497" s="301"/>
      <c r="D497" s="301"/>
      <c r="E497" s="301"/>
      <c r="F497" s="301"/>
      <c r="G497" s="301"/>
      <c r="H497" s="301"/>
      <c r="I497" s="301"/>
      <c r="J497" s="301"/>
      <c r="K497" s="301"/>
      <c r="L497" s="301"/>
    </row>
    <row r="498" spans="1:12" x14ac:dyDescent="0.2">
      <c r="A498" s="301"/>
      <c r="B498" s="301"/>
      <c r="C498" s="301"/>
      <c r="D498" s="301"/>
      <c r="E498" s="301"/>
      <c r="F498" s="301"/>
      <c r="G498" s="301"/>
      <c r="H498" s="301"/>
      <c r="I498" s="301"/>
      <c r="J498" s="301"/>
      <c r="K498" s="301"/>
      <c r="L498" s="301"/>
    </row>
    <row r="499" spans="1:12" x14ac:dyDescent="0.2">
      <c r="A499" s="301"/>
      <c r="B499" s="301"/>
      <c r="C499" s="301"/>
      <c r="D499" s="301"/>
      <c r="E499" s="301"/>
      <c r="F499" s="301"/>
      <c r="G499" s="301"/>
      <c r="H499" s="301"/>
      <c r="I499" s="301"/>
      <c r="J499" s="301"/>
      <c r="K499" s="301"/>
      <c r="L499" s="301"/>
    </row>
    <row r="500" spans="1:12" x14ac:dyDescent="0.2">
      <c r="A500" s="301"/>
      <c r="B500" s="301"/>
      <c r="C500" s="301"/>
      <c r="D500" s="301"/>
      <c r="E500" s="301"/>
      <c r="F500" s="301"/>
      <c r="G500" s="301"/>
      <c r="H500" s="301"/>
      <c r="I500" s="301"/>
      <c r="J500" s="301"/>
      <c r="K500" s="301"/>
      <c r="L500" s="301"/>
    </row>
    <row r="501" spans="1:12" x14ac:dyDescent="0.2">
      <c r="A501" s="301"/>
      <c r="B501" s="301"/>
      <c r="C501" s="301"/>
      <c r="D501" s="301"/>
      <c r="E501" s="301"/>
      <c r="F501" s="301"/>
      <c r="G501" s="301"/>
      <c r="H501" s="301"/>
      <c r="I501" s="301"/>
      <c r="J501" s="301"/>
      <c r="K501" s="301"/>
      <c r="L501" s="301"/>
    </row>
    <row r="502" spans="1:12" x14ac:dyDescent="0.2">
      <c r="A502" s="301"/>
      <c r="B502" s="301"/>
      <c r="C502" s="301"/>
      <c r="D502" s="301"/>
      <c r="E502" s="301"/>
      <c r="F502" s="301"/>
      <c r="G502" s="301"/>
      <c r="H502" s="301"/>
      <c r="I502" s="301"/>
      <c r="J502" s="301"/>
      <c r="K502" s="301"/>
      <c r="L502" s="301"/>
    </row>
    <row r="503" spans="1:12" x14ac:dyDescent="0.2">
      <c r="A503" s="301"/>
      <c r="B503" s="301"/>
      <c r="C503" s="301"/>
      <c r="D503" s="301"/>
      <c r="E503" s="301"/>
      <c r="F503" s="301"/>
      <c r="G503" s="301"/>
      <c r="H503" s="301"/>
      <c r="I503" s="301"/>
      <c r="J503" s="301"/>
      <c r="K503" s="301"/>
      <c r="L503" s="301"/>
    </row>
    <row r="504" spans="1:12" x14ac:dyDescent="0.2">
      <c r="A504" s="301"/>
      <c r="B504" s="301"/>
      <c r="C504" s="301"/>
      <c r="D504" s="301"/>
      <c r="E504" s="301"/>
      <c r="F504" s="301"/>
      <c r="G504" s="301"/>
      <c r="H504" s="301"/>
      <c r="I504" s="301"/>
      <c r="J504" s="301"/>
      <c r="K504" s="301"/>
      <c r="L504" s="301"/>
    </row>
    <row r="505" spans="1:12" x14ac:dyDescent="0.2">
      <c r="A505" s="301"/>
      <c r="B505" s="301"/>
      <c r="C505" s="301"/>
      <c r="D505" s="301"/>
      <c r="E505" s="301"/>
      <c r="F505" s="301"/>
      <c r="G505" s="301"/>
      <c r="H505" s="301"/>
      <c r="I505" s="301"/>
      <c r="J505" s="301"/>
      <c r="K505" s="301"/>
      <c r="L505" s="301"/>
    </row>
    <row r="506" spans="1:12" x14ac:dyDescent="0.2">
      <c r="A506" s="301"/>
      <c r="B506" s="301"/>
      <c r="C506" s="301"/>
      <c r="D506" s="301"/>
      <c r="E506" s="301"/>
      <c r="F506" s="301"/>
      <c r="G506" s="301"/>
      <c r="H506" s="301"/>
      <c r="I506" s="301"/>
      <c r="J506" s="301"/>
      <c r="K506" s="301"/>
      <c r="L506" s="301"/>
    </row>
    <row r="507" spans="1:12" x14ac:dyDescent="0.2">
      <c r="A507" s="301"/>
      <c r="B507" s="301"/>
      <c r="C507" s="301"/>
      <c r="D507" s="301"/>
      <c r="E507" s="301"/>
      <c r="F507" s="301"/>
      <c r="G507" s="301"/>
      <c r="H507" s="301"/>
      <c r="I507" s="301"/>
      <c r="J507" s="301"/>
      <c r="K507" s="301"/>
      <c r="L507" s="301"/>
    </row>
    <row r="508" spans="1:12" x14ac:dyDescent="0.2">
      <c r="A508" s="301"/>
      <c r="B508" s="301"/>
      <c r="C508" s="301"/>
      <c r="D508" s="301"/>
      <c r="E508" s="301"/>
      <c r="F508" s="301"/>
      <c r="G508" s="301"/>
      <c r="H508" s="301"/>
      <c r="I508" s="301"/>
      <c r="J508" s="301"/>
      <c r="K508" s="301"/>
      <c r="L508" s="301"/>
    </row>
    <row r="509" spans="1:12" x14ac:dyDescent="0.2">
      <c r="A509" s="301"/>
      <c r="B509" s="301"/>
      <c r="C509" s="301"/>
      <c r="D509" s="301"/>
      <c r="E509" s="301"/>
      <c r="F509" s="301"/>
      <c r="G509" s="301"/>
      <c r="H509" s="301"/>
      <c r="I509" s="301"/>
      <c r="J509" s="301"/>
      <c r="K509" s="301"/>
      <c r="L509" s="301"/>
    </row>
    <row r="510" spans="1:12" x14ac:dyDescent="0.2">
      <c r="A510" s="301"/>
      <c r="B510" s="301"/>
      <c r="C510" s="301"/>
      <c r="D510" s="301"/>
      <c r="E510" s="301"/>
      <c r="F510" s="301"/>
      <c r="G510" s="301"/>
      <c r="H510" s="301"/>
      <c r="I510" s="301"/>
      <c r="J510" s="301"/>
      <c r="K510" s="301"/>
      <c r="L510" s="301"/>
    </row>
    <row r="511" spans="1:12" x14ac:dyDescent="0.2">
      <c r="A511" s="301"/>
      <c r="B511" s="301"/>
      <c r="C511" s="301"/>
      <c r="D511" s="301"/>
      <c r="E511" s="301"/>
      <c r="F511" s="301"/>
      <c r="G511" s="301"/>
      <c r="H511" s="301"/>
      <c r="I511" s="301"/>
      <c r="J511" s="301"/>
      <c r="K511" s="301"/>
      <c r="L511" s="301"/>
    </row>
    <row r="512" spans="1:12" x14ac:dyDescent="0.2">
      <c r="A512" s="301"/>
      <c r="B512" s="301"/>
      <c r="C512" s="301"/>
      <c r="D512" s="301"/>
      <c r="E512" s="301"/>
      <c r="F512" s="301"/>
      <c r="G512" s="301"/>
      <c r="H512" s="301"/>
      <c r="I512" s="301"/>
      <c r="J512" s="301"/>
      <c r="K512" s="301"/>
      <c r="L512" s="301"/>
    </row>
    <row r="513" spans="1:12" x14ac:dyDescent="0.2">
      <c r="A513" s="301"/>
      <c r="B513" s="301"/>
      <c r="C513" s="301"/>
      <c r="D513" s="301"/>
      <c r="E513" s="301"/>
      <c r="F513" s="301"/>
      <c r="G513" s="301"/>
      <c r="H513" s="301"/>
      <c r="I513" s="301"/>
      <c r="J513" s="301"/>
      <c r="K513" s="301"/>
      <c r="L513" s="301"/>
    </row>
    <row r="514" spans="1:12" x14ac:dyDescent="0.2">
      <c r="A514" s="301"/>
      <c r="B514" s="301"/>
      <c r="C514" s="301"/>
      <c r="D514" s="301"/>
      <c r="E514" s="301"/>
      <c r="F514" s="301"/>
      <c r="G514" s="301"/>
      <c r="H514" s="301"/>
      <c r="I514" s="301"/>
      <c r="J514" s="301"/>
      <c r="K514" s="301"/>
      <c r="L514" s="301"/>
    </row>
    <row r="515" spans="1:12" x14ac:dyDescent="0.2">
      <c r="A515" s="301"/>
      <c r="B515" s="301"/>
      <c r="C515" s="301"/>
      <c r="D515" s="301"/>
      <c r="E515" s="301"/>
      <c r="F515" s="301"/>
      <c r="G515" s="301"/>
      <c r="H515" s="301"/>
      <c r="I515" s="301"/>
      <c r="J515" s="301"/>
      <c r="K515" s="301"/>
      <c r="L515" s="301"/>
    </row>
    <row r="516" spans="1:12" x14ac:dyDescent="0.2">
      <c r="A516" s="301"/>
      <c r="B516" s="301"/>
      <c r="C516" s="301"/>
      <c r="D516" s="301"/>
      <c r="E516" s="301"/>
      <c r="F516" s="301"/>
      <c r="G516" s="301"/>
      <c r="H516" s="301"/>
      <c r="I516" s="301"/>
      <c r="J516" s="301"/>
      <c r="K516" s="301"/>
      <c r="L516" s="301"/>
    </row>
    <row r="517" spans="1:12" x14ac:dyDescent="0.2">
      <c r="A517" s="301"/>
      <c r="B517" s="301"/>
      <c r="C517" s="301"/>
      <c r="D517" s="301"/>
      <c r="E517" s="301"/>
      <c r="F517" s="301"/>
      <c r="G517" s="301"/>
      <c r="H517" s="301"/>
      <c r="I517" s="301"/>
      <c r="J517" s="301"/>
      <c r="K517" s="301"/>
      <c r="L517" s="301"/>
    </row>
    <row r="518" spans="1:12" x14ac:dyDescent="0.2">
      <c r="A518" s="301"/>
      <c r="B518" s="301"/>
      <c r="C518" s="301"/>
      <c r="D518" s="301"/>
      <c r="E518" s="301"/>
      <c r="F518" s="301"/>
      <c r="G518" s="301"/>
      <c r="H518" s="301"/>
      <c r="I518" s="301"/>
      <c r="J518" s="301"/>
      <c r="K518" s="301"/>
      <c r="L518" s="301"/>
    </row>
    <row r="519" spans="1:12" x14ac:dyDescent="0.2">
      <c r="A519" s="301"/>
      <c r="B519" s="301"/>
      <c r="C519" s="301"/>
      <c r="D519" s="301"/>
      <c r="E519" s="301"/>
      <c r="F519" s="301"/>
      <c r="G519" s="301"/>
      <c r="H519" s="301"/>
      <c r="I519" s="301"/>
      <c r="J519" s="301"/>
      <c r="K519" s="301"/>
      <c r="L519" s="301"/>
    </row>
    <row r="520" spans="1:12" x14ac:dyDescent="0.2">
      <c r="A520" s="301"/>
      <c r="B520" s="301"/>
      <c r="C520" s="301"/>
      <c r="D520" s="301"/>
      <c r="E520" s="301"/>
      <c r="F520" s="301"/>
      <c r="G520" s="301"/>
      <c r="H520" s="301"/>
      <c r="I520" s="301"/>
      <c r="J520" s="301"/>
      <c r="K520" s="301"/>
      <c r="L520" s="301"/>
    </row>
    <row r="521" spans="1:12" x14ac:dyDescent="0.2">
      <c r="A521" s="301"/>
      <c r="B521" s="301"/>
      <c r="C521" s="301"/>
      <c r="D521" s="301"/>
      <c r="E521" s="301"/>
      <c r="F521" s="301"/>
      <c r="G521" s="301"/>
      <c r="H521" s="301"/>
      <c r="I521" s="301"/>
      <c r="J521" s="301"/>
      <c r="K521" s="301"/>
      <c r="L521" s="301"/>
    </row>
    <row r="522" spans="1:12" x14ac:dyDescent="0.2">
      <c r="A522" s="301"/>
      <c r="B522" s="301"/>
      <c r="C522" s="301"/>
      <c r="D522" s="301"/>
      <c r="E522" s="301"/>
      <c r="F522" s="301"/>
      <c r="G522" s="301"/>
      <c r="H522" s="301"/>
      <c r="I522" s="301"/>
      <c r="J522" s="301"/>
      <c r="K522" s="301"/>
      <c r="L522" s="301"/>
    </row>
    <row r="523" spans="1:12" x14ac:dyDescent="0.2">
      <c r="A523" s="301"/>
      <c r="B523" s="301"/>
      <c r="C523" s="301"/>
      <c r="D523" s="301"/>
      <c r="E523" s="301"/>
      <c r="F523" s="301"/>
      <c r="G523" s="301"/>
      <c r="H523" s="301"/>
      <c r="I523" s="301"/>
      <c r="J523" s="301"/>
      <c r="K523" s="301"/>
      <c r="L523" s="301"/>
    </row>
    <row r="524" spans="1:12" x14ac:dyDescent="0.2">
      <c r="A524" s="301"/>
      <c r="B524" s="301"/>
      <c r="C524" s="301"/>
      <c r="D524" s="301"/>
      <c r="E524" s="301"/>
      <c r="F524" s="301"/>
      <c r="G524" s="301"/>
      <c r="H524" s="301"/>
      <c r="I524" s="301"/>
      <c r="J524" s="301"/>
      <c r="K524" s="301"/>
      <c r="L524" s="301"/>
    </row>
    <row r="525" spans="1:12" x14ac:dyDescent="0.2">
      <c r="A525" s="301"/>
      <c r="B525" s="301"/>
      <c r="C525" s="301"/>
      <c r="D525" s="301"/>
      <c r="E525" s="301"/>
      <c r="F525" s="301"/>
      <c r="G525" s="301"/>
      <c r="H525" s="301"/>
      <c r="I525" s="301"/>
      <c r="J525" s="301"/>
      <c r="K525" s="301"/>
      <c r="L525" s="301"/>
    </row>
    <row r="526" spans="1:12" x14ac:dyDescent="0.2">
      <c r="A526" s="301"/>
      <c r="B526" s="301"/>
      <c r="C526" s="301"/>
      <c r="D526" s="301"/>
      <c r="E526" s="301"/>
      <c r="F526" s="301"/>
      <c r="G526" s="301"/>
      <c r="H526" s="301"/>
      <c r="I526" s="301"/>
      <c r="J526" s="301"/>
      <c r="K526" s="301"/>
      <c r="L526" s="301"/>
    </row>
    <row r="527" spans="1:12" x14ac:dyDescent="0.2">
      <c r="A527" s="301"/>
      <c r="B527" s="301"/>
      <c r="C527" s="301"/>
      <c r="D527" s="301"/>
      <c r="E527" s="301"/>
      <c r="F527" s="301"/>
      <c r="G527" s="301"/>
      <c r="H527" s="301"/>
      <c r="I527" s="301"/>
      <c r="J527" s="301"/>
      <c r="K527" s="301"/>
      <c r="L527" s="301"/>
    </row>
    <row r="528" spans="1:12" x14ac:dyDescent="0.2">
      <c r="A528" s="301"/>
      <c r="B528" s="301"/>
      <c r="C528" s="301"/>
      <c r="D528" s="301"/>
      <c r="E528" s="301"/>
      <c r="F528" s="301"/>
      <c r="G528" s="301"/>
      <c r="H528" s="301"/>
      <c r="I528" s="301"/>
      <c r="J528" s="301"/>
      <c r="K528" s="301"/>
      <c r="L528" s="301"/>
    </row>
    <row r="529" spans="1:12" x14ac:dyDescent="0.2">
      <c r="A529" s="301"/>
      <c r="B529" s="301"/>
      <c r="C529" s="301"/>
      <c r="D529" s="301"/>
      <c r="E529" s="301"/>
      <c r="F529" s="301"/>
      <c r="G529" s="301"/>
      <c r="H529" s="301"/>
      <c r="I529" s="301"/>
      <c r="J529" s="301"/>
      <c r="K529" s="301"/>
      <c r="L529" s="301"/>
    </row>
    <row r="530" spans="1:12" x14ac:dyDescent="0.2">
      <c r="A530" s="301"/>
      <c r="B530" s="301"/>
      <c r="C530" s="301"/>
      <c r="D530" s="301"/>
      <c r="E530" s="301"/>
      <c r="F530" s="301"/>
      <c r="G530" s="301"/>
      <c r="H530" s="301"/>
      <c r="I530" s="301"/>
      <c r="J530" s="301"/>
      <c r="K530" s="301"/>
      <c r="L530" s="301"/>
    </row>
    <row r="531" spans="1:12" x14ac:dyDescent="0.2">
      <c r="A531" s="301"/>
      <c r="B531" s="301"/>
      <c r="C531" s="301"/>
      <c r="D531" s="301"/>
      <c r="E531" s="301"/>
      <c r="F531" s="301"/>
      <c r="G531" s="301"/>
      <c r="H531" s="301"/>
      <c r="I531" s="301"/>
      <c r="J531" s="301"/>
      <c r="K531" s="301"/>
      <c r="L531" s="301"/>
    </row>
    <row r="532" spans="1:12" x14ac:dyDescent="0.2">
      <c r="A532" s="301"/>
      <c r="B532" s="301"/>
      <c r="C532" s="301"/>
      <c r="D532" s="301"/>
      <c r="E532" s="301"/>
      <c r="F532" s="301"/>
      <c r="G532" s="301"/>
      <c r="H532" s="301"/>
      <c r="I532" s="301"/>
      <c r="J532" s="301"/>
      <c r="K532" s="301"/>
      <c r="L532" s="301"/>
    </row>
    <row r="533" spans="1:12" x14ac:dyDescent="0.2">
      <c r="A533" s="301"/>
      <c r="B533" s="301"/>
      <c r="C533" s="301"/>
      <c r="D533" s="301"/>
      <c r="E533" s="301"/>
      <c r="F533" s="301"/>
      <c r="G533" s="301"/>
      <c r="H533" s="301"/>
      <c r="I533" s="301"/>
      <c r="J533" s="301"/>
      <c r="K533" s="301"/>
      <c r="L533" s="301"/>
    </row>
    <row r="534" spans="1:12" x14ac:dyDescent="0.2">
      <c r="A534" s="301"/>
      <c r="B534" s="301"/>
      <c r="C534" s="301"/>
      <c r="D534" s="301"/>
      <c r="E534" s="301"/>
      <c r="F534" s="301"/>
      <c r="G534" s="301"/>
      <c r="H534" s="301"/>
      <c r="I534" s="301"/>
      <c r="J534" s="301"/>
      <c r="K534" s="301"/>
      <c r="L534" s="301"/>
    </row>
    <row r="535" spans="1:12" x14ac:dyDescent="0.2">
      <c r="A535" s="301"/>
      <c r="B535" s="301"/>
      <c r="C535" s="301"/>
      <c r="D535" s="301"/>
      <c r="E535" s="301"/>
      <c r="F535" s="301"/>
      <c r="G535" s="301"/>
      <c r="H535" s="301"/>
      <c r="I535" s="301"/>
      <c r="J535" s="301"/>
      <c r="K535" s="301"/>
      <c r="L535" s="301"/>
    </row>
    <row r="536" spans="1:12" x14ac:dyDescent="0.2">
      <c r="A536" s="301"/>
      <c r="B536" s="301"/>
      <c r="C536" s="301"/>
      <c r="D536" s="301"/>
      <c r="E536" s="301"/>
      <c r="F536" s="301"/>
      <c r="G536" s="301"/>
      <c r="H536" s="301"/>
      <c r="I536" s="301"/>
      <c r="J536" s="301"/>
      <c r="K536" s="301"/>
      <c r="L536" s="301"/>
    </row>
    <row r="537" spans="1:12" x14ac:dyDescent="0.2">
      <c r="A537" s="301"/>
      <c r="B537" s="301"/>
      <c r="C537" s="301"/>
      <c r="D537" s="301"/>
      <c r="E537" s="301"/>
      <c r="F537" s="301"/>
      <c r="G537" s="301"/>
      <c r="H537" s="301"/>
      <c r="I537" s="301"/>
      <c r="J537" s="301"/>
      <c r="K537" s="301"/>
      <c r="L537" s="301"/>
    </row>
    <row r="538" spans="1:12" x14ac:dyDescent="0.2">
      <c r="A538" s="301"/>
      <c r="B538" s="301"/>
      <c r="C538" s="301"/>
      <c r="D538" s="301"/>
      <c r="E538" s="301"/>
      <c r="F538" s="301"/>
      <c r="G538" s="301"/>
      <c r="H538" s="301"/>
      <c r="I538" s="301"/>
      <c r="J538" s="301"/>
      <c r="K538" s="301"/>
      <c r="L538" s="301"/>
    </row>
    <row r="539" spans="1:12" x14ac:dyDescent="0.2">
      <c r="A539" s="301"/>
      <c r="B539" s="301"/>
      <c r="C539" s="301"/>
      <c r="D539" s="301"/>
      <c r="E539" s="301"/>
      <c r="F539" s="301"/>
      <c r="G539" s="301"/>
      <c r="H539" s="301"/>
      <c r="I539" s="301"/>
      <c r="J539" s="301"/>
      <c r="K539" s="301"/>
      <c r="L539" s="301"/>
    </row>
    <row r="540" spans="1:12" x14ac:dyDescent="0.2">
      <c r="A540" s="301"/>
      <c r="B540" s="301"/>
      <c r="C540" s="301"/>
      <c r="D540" s="301"/>
      <c r="E540" s="301"/>
      <c r="F540" s="301"/>
      <c r="G540" s="301"/>
      <c r="H540" s="301"/>
      <c r="I540" s="301"/>
      <c r="J540" s="301"/>
      <c r="K540" s="301"/>
      <c r="L540" s="301"/>
    </row>
    <row r="541" spans="1:12" x14ac:dyDescent="0.2">
      <c r="A541" s="301"/>
      <c r="B541" s="301"/>
      <c r="C541" s="301"/>
      <c r="D541" s="301"/>
      <c r="E541" s="301"/>
      <c r="F541" s="301"/>
      <c r="G541" s="301"/>
      <c r="H541" s="301"/>
      <c r="I541" s="301"/>
      <c r="J541" s="301"/>
      <c r="K541" s="301"/>
      <c r="L541" s="301"/>
    </row>
    <row r="542" spans="1:12" x14ac:dyDescent="0.2">
      <c r="A542" s="301"/>
      <c r="B542" s="301"/>
      <c r="C542" s="301"/>
      <c r="D542" s="301"/>
      <c r="E542" s="301"/>
      <c r="F542" s="301"/>
      <c r="G542" s="301"/>
      <c r="H542" s="301"/>
      <c r="I542" s="301"/>
      <c r="J542" s="301"/>
      <c r="K542" s="301"/>
      <c r="L542" s="301"/>
    </row>
    <row r="543" spans="1:12" x14ac:dyDescent="0.2">
      <c r="A543" s="301"/>
      <c r="B543" s="301"/>
      <c r="C543" s="301"/>
      <c r="D543" s="301"/>
      <c r="E543" s="301"/>
      <c r="F543" s="301"/>
      <c r="G543" s="301"/>
      <c r="H543" s="301"/>
      <c r="I543" s="301"/>
      <c r="J543" s="301"/>
      <c r="K543" s="301"/>
      <c r="L543" s="301"/>
    </row>
    <row r="544" spans="1:12" x14ac:dyDescent="0.2">
      <c r="A544" s="301"/>
      <c r="B544" s="301"/>
      <c r="C544" s="301"/>
      <c r="D544" s="301"/>
      <c r="E544" s="301"/>
      <c r="F544" s="301"/>
      <c r="G544" s="301"/>
      <c r="H544" s="301"/>
      <c r="I544" s="301"/>
      <c r="J544" s="301"/>
      <c r="K544" s="301"/>
      <c r="L544" s="301"/>
    </row>
    <row r="545" spans="1:12" x14ac:dyDescent="0.2">
      <c r="A545" s="301"/>
      <c r="B545" s="301"/>
      <c r="C545" s="301"/>
      <c r="D545" s="301"/>
      <c r="E545" s="301"/>
      <c r="F545" s="301"/>
      <c r="G545" s="301"/>
      <c r="H545" s="301"/>
      <c r="I545" s="301"/>
      <c r="J545" s="301"/>
      <c r="K545" s="301"/>
      <c r="L545" s="301"/>
    </row>
    <row r="546" spans="1:12" x14ac:dyDescent="0.2">
      <c r="A546" s="301"/>
      <c r="B546" s="301"/>
      <c r="C546" s="301"/>
      <c r="D546" s="301"/>
      <c r="E546" s="301"/>
      <c r="F546" s="301"/>
      <c r="G546" s="301"/>
      <c r="H546" s="301"/>
      <c r="I546" s="301"/>
      <c r="J546" s="301"/>
      <c r="K546" s="301"/>
      <c r="L546" s="301"/>
    </row>
    <row r="547" spans="1:12" x14ac:dyDescent="0.2">
      <c r="A547" s="301"/>
      <c r="B547" s="301"/>
      <c r="C547" s="301"/>
      <c r="D547" s="301"/>
      <c r="E547" s="301"/>
      <c r="F547" s="301"/>
      <c r="G547" s="301"/>
      <c r="H547" s="301"/>
      <c r="I547" s="301"/>
      <c r="J547" s="301"/>
      <c r="K547" s="301"/>
      <c r="L547" s="301"/>
    </row>
    <row r="548" spans="1:12" x14ac:dyDescent="0.2">
      <c r="A548" s="301"/>
      <c r="B548" s="301"/>
      <c r="C548" s="301"/>
      <c r="D548" s="301"/>
      <c r="E548" s="301"/>
      <c r="F548" s="301"/>
      <c r="G548" s="301"/>
      <c r="H548" s="301"/>
      <c r="I548" s="301"/>
      <c r="J548" s="301"/>
      <c r="K548" s="301"/>
      <c r="L548" s="301"/>
    </row>
    <row r="549" spans="1:12" x14ac:dyDescent="0.2">
      <c r="A549" s="301"/>
      <c r="B549" s="301"/>
      <c r="C549" s="301"/>
      <c r="D549" s="301"/>
      <c r="E549" s="301"/>
      <c r="F549" s="301"/>
      <c r="G549" s="301"/>
      <c r="H549" s="301"/>
      <c r="I549" s="301"/>
      <c r="J549" s="301"/>
      <c r="K549" s="301"/>
      <c r="L549" s="301"/>
    </row>
    <row r="550" spans="1:12" x14ac:dyDescent="0.2">
      <c r="A550" s="301"/>
      <c r="B550" s="301"/>
      <c r="C550" s="301"/>
      <c r="D550" s="301"/>
      <c r="E550" s="301"/>
      <c r="F550" s="301"/>
      <c r="G550" s="301"/>
      <c r="H550" s="301"/>
      <c r="I550" s="301"/>
      <c r="J550" s="301"/>
      <c r="K550" s="301"/>
      <c r="L550" s="301"/>
    </row>
    <row r="551" spans="1:12" x14ac:dyDescent="0.2">
      <c r="A551" s="301"/>
      <c r="B551" s="301"/>
      <c r="C551" s="301"/>
      <c r="D551" s="301"/>
      <c r="E551" s="301"/>
      <c r="F551" s="301"/>
      <c r="G551" s="301"/>
      <c r="H551" s="301"/>
      <c r="I551" s="301"/>
      <c r="J551" s="301"/>
      <c r="K551" s="301"/>
      <c r="L551" s="301"/>
    </row>
    <row r="552" spans="1:12" x14ac:dyDescent="0.2">
      <c r="A552" s="301"/>
      <c r="B552" s="301"/>
      <c r="C552" s="301"/>
      <c r="D552" s="301"/>
      <c r="E552" s="301"/>
      <c r="F552" s="301"/>
      <c r="G552" s="301"/>
      <c r="H552" s="301"/>
      <c r="I552" s="301"/>
      <c r="J552" s="301"/>
      <c r="K552" s="301"/>
      <c r="L552" s="301"/>
    </row>
    <row r="553" spans="1:12" x14ac:dyDescent="0.2">
      <c r="A553" s="301"/>
      <c r="B553" s="301"/>
      <c r="C553" s="301"/>
      <c r="D553" s="301"/>
      <c r="E553" s="301"/>
      <c r="F553" s="301"/>
      <c r="G553" s="301"/>
      <c r="H553" s="301"/>
      <c r="I553" s="301"/>
      <c r="J553" s="301"/>
      <c r="K553" s="301"/>
      <c r="L553" s="301"/>
    </row>
    <row r="554" spans="1:12" x14ac:dyDescent="0.2">
      <c r="A554" s="301"/>
      <c r="B554" s="301"/>
      <c r="C554" s="301"/>
      <c r="D554" s="301"/>
      <c r="E554" s="301"/>
      <c r="F554" s="301"/>
      <c r="G554" s="301"/>
      <c r="H554" s="301"/>
      <c r="I554" s="301"/>
      <c r="J554" s="301"/>
      <c r="K554" s="301"/>
      <c r="L554" s="301"/>
    </row>
    <row r="555" spans="1:12" x14ac:dyDescent="0.2">
      <c r="A555" s="301"/>
      <c r="B555" s="301"/>
      <c r="C555" s="301"/>
      <c r="D555" s="301"/>
      <c r="E555" s="301"/>
      <c r="F555" s="301"/>
      <c r="G555" s="301"/>
      <c r="H555" s="301"/>
      <c r="I555" s="301"/>
      <c r="J555" s="301"/>
      <c r="K555" s="301"/>
      <c r="L555" s="301"/>
    </row>
    <row r="556" spans="1:12" x14ac:dyDescent="0.2">
      <c r="A556" s="301"/>
      <c r="B556" s="301"/>
      <c r="C556" s="301"/>
      <c r="D556" s="301"/>
      <c r="E556" s="301"/>
      <c r="F556" s="301"/>
      <c r="G556" s="301"/>
      <c r="H556" s="301"/>
      <c r="I556" s="301"/>
      <c r="J556" s="301"/>
      <c r="K556" s="301"/>
      <c r="L556" s="301"/>
    </row>
    <row r="557" spans="1:12" x14ac:dyDescent="0.2">
      <c r="A557" s="301"/>
      <c r="B557" s="301"/>
      <c r="C557" s="301"/>
      <c r="D557" s="301"/>
      <c r="E557" s="301"/>
      <c r="F557" s="301"/>
      <c r="G557" s="301"/>
      <c r="H557" s="301"/>
      <c r="I557" s="301"/>
      <c r="J557" s="301"/>
      <c r="K557" s="301"/>
      <c r="L557" s="301"/>
    </row>
    <row r="558" spans="1:12" x14ac:dyDescent="0.2">
      <c r="A558" s="301"/>
      <c r="B558" s="301"/>
      <c r="C558" s="301"/>
      <c r="D558" s="301"/>
      <c r="E558" s="301"/>
      <c r="F558" s="301"/>
      <c r="G558" s="301"/>
      <c r="H558" s="301"/>
      <c r="I558" s="301"/>
      <c r="J558" s="301"/>
      <c r="K558" s="301"/>
      <c r="L558" s="301"/>
    </row>
    <row r="559" spans="1:12" x14ac:dyDescent="0.2">
      <c r="A559" s="301"/>
      <c r="B559" s="301"/>
      <c r="C559" s="301"/>
      <c r="D559" s="301"/>
      <c r="E559" s="301"/>
      <c r="F559" s="301"/>
      <c r="G559" s="301"/>
      <c r="H559" s="301"/>
      <c r="I559" s="301"/>
      <c r="J559" s="301"/>
      <c r="K559" s="301"/>
      <c r="L559" s="301"/>
    </row>
    <row r="560" spans="1:12" x14ac:dyDescent="0.2">
      <c r="A560" s="301"/>
      <c r="B560" s="301"/>
      <c r="C560" s="301"/>
      <c r="D560" s="301"/>
      <c r="E560" s="301"/>
      <c r="F560" s="301"/>
      <c r="G560" s="301"/>
      <c r="H560" s="301"/>
      <c r="I560" s="301"/>
      <c r="J560" s="301"/>
      <c r="K560" s="301"/>
      <c r="L560" s="301"/>
    </row>
    <row r="561" spans="1:12" x14ac:dyDescent="0.2">
      <c r="A561" s="301"/>
      <c r="B561" s="301"/>
      <c r="C561" s="301"/>
      <c r="D561" s="301"/>
      <c r="E561" s="301"/>
      <c r="F561" s="301"/>
      <c r="G561" s="301"/>
      <c r="H561" s="301"/>
      <c r="I561" s="301"/>
      <c r="J561" s="301"/>
      <c r="K561" s="301"/>
      <c r="L561" s="301"/>
    </row>
    <row r="562" spans="1:12" x14ac:dyDescent="0.2">
      <c r="A562" s="301"/>
      <c r="B562" s="301"/>
      <c r="C562" s="301"/>
      <c r="D562" s="301"/>
      <c r="E562" s="301"/>
      <c r="F562" s="301"/>
      <c r="G562" s="301"/>
      <c r="H562" s="301"/>
      <c r="I562" s="301"/>
      <c r="J562" s="301"/>
      <c r="K562" s="301"/>
      <c r="L562" s="301"/>
    </row>
    <row r="563" spans="1:12" x14ac:dyDescent="0.2">
      <c r="A563" s="301"/>
      <c r="B563" s="301"/>
      <c r="C563" s="301"/>
      <c r="D563" s="301"/>
      <c r="E563" s="301"/>
      <c r="F563" s="301"/>
      <c r="G563" s="301"/>
      <c r="H563" s="301"/>
      <c r="I563" s="301"/>
      <c r="J563" s="301"/>
      <c r="K563" s="301"/>
      <c r="L563" s="301"/>
    </row>
    <row r="564" spans="1:12" x14ac:dyDescent="0.2">
      <c r="A564" s="301"/>
      <c r="B564" s="301"/>
      <c r="C564" s="301"/>
      <c r="D564" s="301"/>
      <c r="E564" s="301"/>
      <c r="F564" s="301"/>
      <c r="G564" s="301"/>
      <c r="H564" s="301"/>
      <c r="I564" s="301"/>
      <c r="J564" s="301"/>
      <c r="K564" s="301"/>
      <c r="L564" s="301"/>
    </row>
    <row r="565" spans="1:12" x14ac:dyDescent="0.2">
      <c r="A565" s="301"/>
      <c r="B565" s="301"/>
      <c r="C565" s="301"/>
      <c r="D565" s="301"/>
      <c r="E565" s="301"/>
      <c r="F565" s="301"/>
      <c r="G565" s="301"/>
      <c r="H565" s="301"/>
      <c r="I565" s="301"/>
      <c r="J565" s="301"/>
      <c r="K565" s="301"/>
      <c r="L565" s="301"/>
    </row>
    <row r="566" spans="1:12" x14ac:dyDescent="0.2">
      <c r="A566" s="301"/>
      <c r="B566" s="301"/>
      <c r="C566" s="301"/>
      <c r="D566" s="301"/>
      <c r="E566" s="301"/>
      <c r="F566" s="301"/>
      <c r="G566" s="301"/>
      <c r="H566" s="301"/>
      <c r="I566" s="301"/>
      <c r="J566" s="301"/>
      <c r="K566" s="301"/>
      <c r="L566" s="301"/>
    </row>
    <row r="567" spans="1:12" x14ac:dyDescent="0.2">
      <c r="A567" s="301"/>
      <c r="B567" s="301"/>
      <c r="C567" s="301"/>
      <c r="D567" s="301"/>
      <c r="E567" s="301"/>
      <c r="F567" s="301"/>
      <c r="G567" s="301"/>
      <c r="H567" s="301"/>
      <c r="I567" s="301"/>
      <c r="J567" s="301"/>
      <c r="K567" s="301"/>
      <c r="L567" s="301"/>
    </row>
    <row r="568" spans="1:12" x14ac:dyDescent="0.2">
      <c r="A568" s="301"/>
      <c r="B568" s="301"/>
      <c r="C568" s="301"/>
      <c r="D568" s="301"/>
      <c r="E568" s="301"/>
      <c r="F568" s="301"/>
      <c r="G568" s="301"/>
      <c r="H568" s="301"/>
      <c r="I568" s="301"/>
      <c r="J568" s="301"/>
      <c r="K568" s="301"/>
      <c r="L568" s="301"/>
    </row>
    <row r="569" spans="1:12" x14ac:dyDescent="0.2">
      <c r="A569" s="301"/>
      <c r="B569" s="301"/>
      <c r="C569" s="301"/>
      <c r="D569" s="301"/>
      <c r="E569" s="301"/>
      <c r="F569" s="301"/>
      <c r="G569" s="301"/>
      <c r="H569" s="301"/>
      <c r="I569" s="301"/>
      <c r="J569" s="301"/>
      <c r="K569" s="301"/>
      <c r="L569" s="301"/>
    </row>
    <row r="570" spans="1:12" x14ac:dyDescent="0.2">
      <c r="A570" s="301"/>
      <c r="B570" s="301"/>
      <c r="C570" s="301"/>
      <c r="D570" s="301"/>
      <c r="E570" s="301"/>
      <c r="F570" s="301"/>
      <c r="G570" s="301"/>
      <c r="H570" s="301"/>
      <c r="I570" s="301"/>
      <c r="J570" s="301"/>
      <c r="K570" s="301"/>
      <c r="L570" s="301"/>
    </row>
    <row r="571" spans="1:12" x14ac:dyDescent="0.2">
      <c r="A571" s="301"/>
      <c r="B571" s="301"/>
      <c r="C571" s="301"/>
      <c r="D571" s="301"/>
      <c r="E571" s="301"/>
      <c r="F571" s="301"/>
      <c r="G571" s="301"/>
      <c r="H571" s="301"/>
      <c r="I571" s="301"/>
      <c r="J571" s="301"/>
      <c r="K571" s="301"/>
      <c r="L571" s="301"/>
    </row>
    <row r="572" spans="1:12" x14ac:dyDescent="0.2">
      <c r="A572" s="301"/>
      <c r="B572" s="301"/>
      <c r="C572" s="301"/>
      <c r="D572" s="301"/>
      <c r="E572" s="301"/>
      <c r="F572" s="301"/>
      <c r="G572" s="301"/>
      <c r="H572" s="301"/>
      <c r="I572" s="301"/>
      <c r="J572" s="301"/>
      <c r="K572" s="301"/>
      <c r="L572" s="301"/>
    </row>
    <row r="573" spans="1:12" x14ac:dyDescent="0.2">
      <c r="A573" s="301"/>
      <c r="B573" s="301"/>
      <c r="C573" s="301"/>
      <c r="D573" s="301"/>
      <c r="E573" s="301"/>
      <c r="F573" s="301"/>
      <c r="G573" s="301"/>
      <c r="H573" s="301"/>
      <c r="I573" s="301"/>
      <c r="J573" s="301"/>
      <c r="K573" s="301"/>
      <c r="L573" s="301"/>
    </row>
    <row r="574" spans="1:12" x14ac:dyDescent="0.2">
      <c r="A574" s="301"/>
      <c r="B574" s="301"/>
      <c r="C574" s="301"/>
      <c r="D574" s="301"/>
      <c r="E574" s="301"/>
      <c r="F574" s="301"/>
      <c r="G574" s="301"/>
      <c r="H574" s="301"/>
      <c r="I574" s="301"/>
      <c r="J574" s="301"/>
      <c r="K574" s="301"/>
      <c r="L574" s="301"/>
    </row>
    <row r="575" spans="1:12" x14ac:dyDescent="0.2">
      <c r="A575" s="301"/>
      <c r="B575" s="301"/>
      <c r="C575" s="301"/>
      <c r="D575" s="301"/>
      <c r="E575" s="301"/>
      <c r="F575" s="301"/>
      <c r="G575" s="301"/>
      <c r="H575" s="301"/>
      <c r="I575" s="301"/>
      <c r="J575" s="301"/>
      <c r="K575" s="301"/>
      <c r="L575" s="301"/>
    </row>
    <row r="576" spans="1:12" x14ac:dyDescent="0.2">
      <c r="A576" s="301"/>
      <c r="B576" s="301"/>
      <c r="C576" s="301"/>
      <c r="D576" s="301"/>
      <c r="E576" s="301"/>
      <c r="F576" s="301"/>
      <c r="G576" s="301"/>
      <c r="H576" s="301"/>
      <c r="I576" s="301"/>
      <c r="J576" s="301"/>
      <c r="K576" s="301"/>
      <c r="L576" s="301"/>
    </row>
    <row r="577" spans="1:12" x14ac:dyDescent="0.2">
      <c r="A577" s="301"/>
      <c r="B577" s="301"/>
      <c r="C577" s="301"/>
      <c r="D577" s="301"/>
      <c r="E577" s="301"/>
      <c r="F577" s="301"/>
      <c r="G577" s="301"/>
      <c r="H577" s="301"/>
      <c r="I577" s="301"/>
      <c r="J577" s="301"/>
      <c r="K577" s="301"/>
      <c r="L577" s="301"/>
    </row>
    <row r="578" spans="1:12" x14ac:dyDescent="0.2">
      <c r="A578" s="301"/>
      <c r="B578" s="301"/>
      <c r="C578" s="301"/>
      <c r="D578" s="301"/>
      <c r="E578" s="301"/>
      <c r="F578" s="301"/>
      <c r="G578" s="301"/>
      <c r="H578" s="301"/>
      <c r="I578" s="301"/>
      <c r="J578" s="301"/>
      <c r="K578" s="301"/>
      <c r="L578" s="301"/>
    </row>
    <row r="579" spans="1:12" x14ac:dyDescent="0.2">
      <c r="A579" s="301"/>
      <c r="B579" s="301"/>
      <c r="C579" s="301"/>
      <c r="D579" s="301"/>
      <c r="E579" s="301"/>
      <c r="F579" s="301"/>
      <c r="G579" s="301"/>
      <c r="H579" s="301"/>
      <c r="I579" s="301"/>
      <c r="J579" s="301"/>
      <c r="K579" s="301"/>
      <c r="L579" s="301"/>
    </row>
    <row r="580" spans="1:12" x14ac:dyDescent="0.2">
      <c r="A580" s="301"/>
      <c r="B580" s="301"/>
      <c r="C580" s="301"/>
      <c r="D580" s="301"/>
      <c r="E580" s="301"/>
      <c r="F580" s="301"/>
      <c r="G580" s="301"/>
      <c r="H580" s="301"/>
      <c r="I580" s="301"/>
      <c r="J580" s="301"/>
      <c r="K580" s="301"/>
      <c r="L580" s="301"/>
    </row>
    <row r="581" spans="1:12" x14ac:dyDescent="0.2">
      <c r="A581" s="301"/>
      <c r="B581" s="301"/>
      <c r="C581" s="301"/>
      <c r="D581" s="301"/>
      <c r="E581" s="301"/>
      <c r="F581" s="301"/>
      <c r="G581" s="301"/>
      <c r="H581" s="301"/>
      <c r="I581" s="301"/>
      <c r="J581" s="301"/>
      <c r="K581" s="301"/>
      <c r="L581" s="301"/>
    </row>
    <row r="582" spans="1:12" x14ac:dyDescent="0.2">
      <c r="A582" s="301"/>
      <c r="B582" s="301"/>
      <c r="C582" s="301"/>
      <c r="D582" s="301"/>
      <c r="E582" s="301"/>
      <c r="F582" s="301"/>
      <c r="G582" s="301"/>
      <c r="H582" s="301"/>
      <c r="I582" s="301"/>
      <c r="J582" s="301"/>
      <c r="K582" s="301"/>
      <c r="L582" s="301"/>
    </row>
    <row r="583" spans="1:12" x14ac:dyDescent="0.2">
      <c r="A583" s="301"/>
      <c r="B583" s="301"/>
      <c r="C583" s="301"/>
      <c r="D583" s="301"/>
      <c r="E583" s="301"/>
      <c r="F583" s="301"/>
      <c r="G583" s="301"/>
      <c r="H583" s="301"/>
      <c r="I583" s="301"/>
      <c r="J583" s="301"/>
      <c r="K583" s="301"/>
      <c r="L583" s="301"/>
    </row>
    <row r="584" spans="1:12" x14ac:dyDescent="0.2">
      <c r="A584" s="301"/>
      <c r="B584" s="301"/>
      <c r="C584" s="301"/>
      <c r="D584" s="301"/>
      <c r="E584" s="301"/>
      <c r="F584" s="301"/>
      <c r="G584" s="301"/>
      <c r="H584" s="301"/>
      <c r="I584" s="301"/>
      <c r="J584" s="301"/>
      <c r="K584" s="301"/>
      <c r="L584" s="301"/>
    </row>
    <row r="585" spans="1:12" x14ac:dyDescent="0.2">
      <c r="A585" s="301"/>
      <c r="B585" s="301"/>
      <c r="C585" s="301"/>
      <c r="D585" s="301"/>
      <c r="E585" s="301"/>
      <c r="F585" s="301"/>
      <c r="G585" s="301"/>
      <c r="H585" s="301"/>
      <c r="I585" s="301"/>
      <c r="J585" s="301"/>
      <c r="K585" s="301"/>
      <c r="L585" s="301"/>
    </row>
    <row r="586" spans="1:12" x14ac:dyDescent="0.2">
      <c r="A586" s="301"/>
      <c r="B586" s="301"/>
      <c r="C586" s="301"/>
      <c r="D586" s="301"/>
      <c r="E586" s="301"/>
      <c r="F586" s="301"/>
      <c r="G586" s="301"/>
      <c r="H586" s="301"/>
      <c r="I586" s="301"/>
      <c r="J586" s="301"/>
      <c r="K586" s="301"/>
      <c r="L586" s="301"/>
    </row>
    <row r="587" spans="1:12" x14ac:dyDescent="0.2">
      <c r="A587" s="301"/>
      <c r="B587" s="301"/>
      <c r="C587" s="301"/>
      <c r="D587" s="301"/>
      <c r="E587" s="301"/>
      <c r="F587" s="301"/>
      <c r="G587" s="301"/>
      <c r="H587" s="301"/>
      <c r="I587" s="301"/>
      <c r="J587" s="301"/>
      <c r="K587" s="301"/>
      <c r="L587" s="301"/>
    </row>
    <row r="588" spans="1:12" x14ac:dyDescent="0.2">
      <c r="A588" s="301"/>
      <c r="B588" s="301"/>
      <c r="C588" s="301"/>
      <c r="D588" s="301"/>
      <c r="E588" s="301"/>
      <c r="F588" s="301"/>
      <c r="G588" s="301"/>
      <c r="H588" s="301"/>
      <c r="I588" s="301"/>
      <c r="J588" s="301"/>
      <c r="K588" s="301"/>
      <c r="L588" s="301"/>
    </row>
    <row r="589" spans="1:12" x14ac:dyDescent="0.2">
      <c r="A589" s="301"/>
      <c r="B589" s="301"/>
      <c r="C589" s="301"/>
      <c r="D589" s="301"/>
      <c r="E589" s="301"/>
      <c r="F589" s="301"/>
      <c r="G589" s="301"/>
      <c r="H589" s="301"/>
      <c r="I589" s="301"/>
      <c r="J589" s="301"/>
      <c r="K589" s="301"/>
      <c r="L589" s="301"/>
    </row>
    <row r="590" spans="1:12" x14ac:dyDescent="0.2">
      <c r="A590" s="301"/>
      <c r="B590" s="301"/>
      <c r="C590" s="301"/>
      <c r="D590" s="301"/>
      <c r="E590" s="301"/>
      <c r="F590" s="301"/>
      <c r="G590" s="301"/>
      <c r="H590" s="301"/>
      <c r="I590" s="301"/>
      <c r="J590" s="301"/>
      <c r="K590" s="301"/>
      <c r="L590" s="301"/>
    </row>
    <row r="591" spans="1:12" x14ac:dyDescent="0.2">
      <c r="A591" s="301"/>
      <c r="B591" s="301"/>
      <c r="C591" s="301"/>
      <c r="D591" s="301"/>
      <c r="E591" s="301"/>
      <c r="F591" s="301"/>
      <c r="G591" s="301"/>
      <c r="H591" s="301"/>
      <c r="I591" s="301"/>
      <c r="J591" s="301"/>
      <c r="K591" s="301"/>
      <c r="L591" s="301"/>
    </row>
    <row r="592" spans="1:12" x14ac:dyDescent="0.2">
      <c r="A592" s="301"/>
      <c r="B592" s="301"/>
      <c r="C592" s="301"/>
      <c r="D592" s="301"/>
      <c r="E592" s="301"/>
      <c r="F592" s="301"/>
      <c r="G592" s="301"/>
      <c r="H592" s="301"/>
      <c r="I592" s="301"/>
      <c r="J592" s="301"/>
      <c r="K592" s="301"/>
      <c r="L592" s="301"/>
    </row>
    <row r="593" spans="1:12" x14ac:dyDescent="0.2">
      <c r="A593" s="301"/>
      <c r="B593" s="301"/>
      <c r="C593" s="301"/>
      <c r="D593" s="301"/>
      <c r="E593" s="301"/>
      <c r="F593" s="301"/>
      <c r="G593" s="301"/>
      <c r="H593" s="301"/>
      <c r="I593" s="301"/>
      <c r="J593" s="301"/>
      <c r="K593" s="301"/>
      <c r="L593" s="301"/>
    </row>
    <row r="594" spans="1:12" x14ac:dyDescent="0.2">
      <c r="A594" s="301"/>
      <c r="B594" s="301"/>
      <c r="C594" s="301"/>
      <c r="D594" s="301"/>
      <c r="E594" s="301"/>
      <c r="F594" s="301"/>
      <c r="G594" s="301"/>
      <c r="H594" s="301"/>
      <c r="I594" s="301"/>
      <c r="J594" s="301"/>
      <c r="K594" s="301"/>
      <c r="L594" s="301"/>
    </row>
    <row r="595" spans="1:12" x14ac:dyDescent="0.2">
      <c r="A595" s="301"/>
      <c r="B595" s="301"/>
      <c r="C595" s="301"/>
      <c r="D595" s="301"/>
      <c r="E595" s="301"/>
      <c r="F595" s="301"/>
      <c r="G595" s="301"/>
      <c r="H595" s="301"/>
      <c r="I595" s="301"/>
      <c r="J595" s="301"/>
      <c r="K595" s="301"/>
      <c r="L595" s="301"/>
    </row>
    <row r="596" spans="1:12" x14ac:dyDescent="0.2">
      <c r="A596" s="301"/>
      <c r="B596" s="301"/>
      <c r="C596" s="301"/>
      <c r="D596" s="301"/>
      <c r="E596" s="301"/>
      <c r="F596" s="301"/>
      <c r="G596" s="301"/>
      <c r="H596" s="301"/>
      <c r="I596" s="301"/>
      <c r="J596" s="301"/>
      <c r="K596" s="301"/>
      <c r="L596" s="301"/>
    </row>
    <row r="597" spans="1:12" x14ac:dyDescent="0.2">
      <c r="A597" s="301"/>
      <c r="B597" s="301"/>
      <c r="C597" s="301"/>
      <c r="D597" s="301"/>
      <c r="E597" s="301"/>
      <c r="F597" s="301"/>
      <c r="G597" s="301"/>
      <c r="H597" s="301"/>
      <c r="I597" s="301"/>
      <c r="J597" s="301"/>
      <c r="K597" s="301"/>
      <c r="L597" s="301"/>
    </row>
    <row r="598" spans="1:12" x14ac:dyDescent="0.2">
      <c r="A598" s="301"/>
      <c r="B598" s="301"/>
      <c r="C598" s="301"/>
      <c r="D598" s="301"/>
      <c r="E598" s="301"/>
      <c r="F598" s="301"/>
      <c r="G598" s="301"/>
      <c r="H598" s="301"/>
      <c r="I598" s="301"/>
      <c r="J598" s="301"/>
      <c r="K598" s="301"/>
      <c r="L598" s="301"/>
    </row>
    <row r="599" spans="1:12" x14ac:dyDescent="0.2">
      <c r="A599" s="301"/>
      <c r="B599" s="301"/>
      <c r="C599" s="301"/>
      <c r="D599" s="301"/>
      <c r="E599" s="301"/>
      <c r="F599" s="301"/>
      <c r="G599" s="301"/>
      <c r="H599" s="301"/>
      <c r="I599" s="301"/>
      <c r="J599" s="301"/>
      <c r="K599" s="301"/>
      <c r="L599" s="301"/>
    </row>
    <row r="600" spans="1:12" x14ac:dyDescent="0.2">
      <c r="A600" s="301"/>
      <c r="B600" s="301"/>
      <c r="C600" s="301"/>
      <c r="D600" s="301"/>
      <c r="E600" s="301"/>
      <c r="F600" s="301"/>
      <c r="G600" s="301"/>
      <c r="H600" s="301"/>
      <c r="I600" s="301"/>
      <c r="J600" s="301"/>
      <c r="K600" s="301"/>
      <c r="L600" s="301"/>
    </row>
    <row r="601" spans="1:12" x14ac:dyDescent="0.2">
      <c r="A601" s="301"/>
      <c r="B601" s="301"/>
      <c r="C601" s="301"/>
      <c r="D601" s="301"/>
      <c r="E601" s="301"/>
      <c r="F601" s="301"/>
      <c r="G601" s="301"/>
      <c r="H601" s="301"/>
      <c r="I601" s="301"/>
      <c r="J601" s="301"/>
      <c r="K601" s="301"/>
      <c r="L601" s="301"/>
    </row>
    <row r="602" spans="1:12" x14ac:dyDescent="0.2">
      <c r="A602" s="301"/>
      <c r="B602" s="301"/>
      <c r="C602" s="301"/>
      <c r="D602" s="301"/>
      <c r="E602" s="301"/>
      <c r="F602" s="301"/>
      <c r="G602" s="301"/>
      <c r="H602" s="301"/>
      <c r="I602" s="301"/>
      <c r="J602" s="301"/>
      <c r="K602" s="301"/>
      <c r="L602" s="301"/>
    </row>
    <row r="603" spans="1:12" x14ac:dyDescent="0.2">
      <c r="A603" s="301"/>
      <c r="B603" s="301"/>
      <c r="C603" s="301"/>
      <c r="D603" s="301"/>
      <c r="E603" s="301"/>
      <c r="F603" s="301"/>
      <c r="G603" s="301"/>
      <c r="H603" s="301"/>
      <c r="I603" s="301"/>
      <c r="J603" s="301"/>
      <c r="K603" s="301"/>
      <c r="L603" s="301"/>
    </row>
    <row r="604" spans="1:12" x14ac:dyDescent="0.2">
      <c r="A604" s="301"/>
      <c r="B604" s="301"/>
      <c r="C604" s="301"/>
      <c r="D604" s="301"/>
      <c r="E604" s="301"/>
      <c r="F604" s="301"/>
      <c r="G604" s="301"/>
      <c r="H604" s="301"/>
      <c r="I604" s="301"/>
      <c r="J604" s="301"/>
      <c r="K604" s="301"/>
      <c r="L604" s="301"/>
    </row>
    <row r="605" spans="1:12" x14ac:dyDescent="0.2">
      <c r="A605" s="301"/>
      <c r="B605" s="301"/>
      <c r="C605" s="301"/>
      <c r="D605" s="301"/>
      <c r="E605" s="301"/>
      <c r="F605" s="301"/>
      <c r="G605" s="301"/>
      <c r="H605" s="301"/>
      <c r="I605" s="301"/>
      <c r="J605" s="301"/>
      <c r="K605" s="301"/>
      <c r="L605" s="301"/>
    </row>
    <row r="606" spans="1:12" x14ac:dyDescent="0.2">
      <c r="A606" s="301"/>
      <c r="B606" s="301"/>
      <c r="C606" s="301"/>
      <c r="D606" s="301"/>
      <c r="E606" s="301"/>
      <c r="F606" s="301"/>
      <c r="G606" s="301"/>
      <c r="H606" s="301"/>
      <c r="I606" s="301"/>
      <c r="J606" s="301"/>
      <c r="K606" s="301"/>
      <c r="L606" s="301"/>
    </row>
    <row r="607" spans="1:12" x14ac:dyDescent="0.2">
      <c r="A607" s="301"/>
      <c r="B607" s="301"/>
      <c r="C607" s="301"/>
      <c r="D607" s="301"/>
      <c r="E607" s="301"/>
      <c r="F607" s="301"/>
      <c r="G607" s="301"/>
      <c r="H607" s="301"/>
      <c r="I607" s="301"/>
      <c r="J607" s="301"/>
      <c r="K607" s="301"/>
      <c r="L607" s="301"/>
    </row>
    <row r="608" spans="1:12" x14ac:dyDescent="0.2">
      <c r="A608" s="301"/>
      <c r="B608" s="301"/>
      <c r="C608" s="301"/>
      <c r="D608" s="301"/>
      <c r="E608" s="301"/>
      <c r="F608" s="301"/>
      <c r="G608" s="301"/>
      <c r="H608" s="301"/>
      <c r="I608" s="301"/>
      <c r="J608" s="301"/>
      <c r="K608" s="301"/>
      <c r="L608" s="301"/>
    </row>
    <row r="609" spans="1:12" x14ac:dyDescent="0.2">
      <c r="A609" s="301"/>
      <c r="B609" s="301"/>
      <c r="C609" s="301"/>
      <c r="D609" s="301"/>
      <c r="E609" s="301"/>
      <c r="F609" s="301"/>
      <c r="G609" s="301"/>
      <c r="H609" s="301"/>
      <c r="I609" s="301"/>
      <c r="J609" s="301"/>
      <c r="K609" s="301"/>
      <c r="L609" s="301"/>
    </row>
    <row r="610" spans="1:12" x14ac:dyDescent="0.2">
      <c r="A610" s="301"/>
      <c r="B610" s="301"/>
      <c r="C610" s="301"/>
      <c r="D610" s="301"/>
      <c r="E610" s="301"/>
      <c r="F610" s="301"/>
      <c r="G610" s="301"/>
      <c r="H610" s="301"/>
      <c r="I610" s="301"/>
      <c r="J610" s="301"/>
      <c r="K610" s="301"/>
      <c r="L610" s="301"/>
    </row>
    <row r="611" spans="1:12" x14ac:dyDescent="0.2">
      <c r="A611" s="301"/>
      <c r="B611" s="301"/>
      <c r="C611" s="301"/>
      <c r="D611" s="301"/>
      <c r="E611" s="301"/>
      <c r="F611" s="301"/>
      <c r="G611" s="301"/>
      <c r="H611" s="301"/>
      <c r="I611" s="301"/>
      <c r="J611" s="301"/>
      <c r="K611" s="301"/>
      <c r="L611" s="301"/>
    </row>
    <row r="612" spans="1:12" x14ac:dyDescent="0.2">
      <c r="A612" s="301"/>
      <c r="B612" s="301"/>
      <c r="C612" s="301"/>
      <c r="D612" s="301"/>
      <c r="E612" s="301"/>
      <c r="F612" s="301"/>
      <c r="G612" s="301"/>
      <c r="H612" s="301"/>
      <c r="I612" s="301"/>
      <c r="J612" s="301"/>
      <c r="K612" s="301"/>
      <c r="L612" s="301"/>
    </row>
    <row r="613" spans="1:12" x14ac:dyDescent="0.2">
      <c r="A613" s="301"/>
      <c r="B613" s="301"/>
      <c r="C613" s="301"/>
      <c r="D613" s="301"/>
      <c r="E613" s="301"/>
      <c r="F613" s="301"/>
      <c r="G613" s="301"/>
      <c r="H613" s="301"/>
      <c r="I613" s="301"/>
      <c r="J613" s="301"/>
      <c r="K613" s="301"/>
      <c r="L613" s="301"/>
    </row>
    <row r="614" spans="1:12" x14ac:dyDescent="0.2">
      <c r="A614" s="301"/>
      <c r="B614" s="301"/>
      <c r="C614" s="301"/>
      <c r="D614" s="301"/>
      <c r="E614" s="301"/>
      <c r="F614" s="301"/>
      <c r="G614" s="301"/>
      <c r="H614" s="301"/>
      <c r="I614" s="301"/>
      <c r="J614" s="301"/>
      <c r="K614" s="301"/>
      <c r="L614" s="301"/>
    </row>
    <row r="615" spans="1:12" x14ac:dyDescent="0.2">
      <c r="A615" s="301"/>
      <c r="B615" s="301"/>
      <c r="C615" s="301"/>
      <c r="D615" s="301"/>
      <c r="E615" s="301"/>
      <c r="F615" s="301"/>
      <c r="G615" s="301"/>
      <c r="H615" s="301"/>
      <c r="I615" s="301"/>
      <c r="J615" s="301"/>
      <c r="K615" s="301"/>
      <c r="L615" s="301"/>
    </row>
    <row r="616" spans="1:12" x14ac:dyDescent="0.2">
      <c r="A616" s="301"/>
      <c r="B616" s="301"/>
      <c r="C616" s="301"/>
      <c r="D616" s="301"/>
      <c r="E616" s="301"/>
      <c r="F616" s="301"/>
      <c r="G616" s="301"/>
      <c r="H616" s="301"/>
      <c r="I616" s="301"/>
      <c r="J616" s="301"/>
      <c r="K616" s="301"/>
      <c r="L616" s="301"/>
    </row>
    <row r="617" spans="1:12" x14ac:dyDescent="0.2">
      <c r="A617" s="301"/>
      <c r="B617" s="301"/>
      <c r="C617" s="301"/>
      <c r="D617" s="301"/>
      <c r="E617" s="301"/>
      <c r="F617" s="301"/>
      <c r="G617" s="301"/>
      <c r="H617" s="301"/>
      <c r="I617" s="301"/>
      <c r="J617" s="301"/>
      <c r="K617" s="301"/>
      <c r="L617" s="301"/>
    </row>
    <row r="618" spans="1:12" x14ac:dyDescent="0.2">
      <c r="A618" s="301"/>
      <c r="B618" s="301"/>
      <c r="C618" s="301"/>
      <c r="D618" s="301"/>
      <c r="E618" s="301"/>
      <c r="F618" s="301"/>
      <c r="G618" s="301"/>
      <c r="H618" s="301"/>
      <c r="I618" s="301"/>
      <c r="J618" s="301"/>
      <c r="K618" s="301"/>
      <c r="L618" s="301"/>
    </row>
    <row r="619" spans="1:12" x14ac:dyDescent="0.2">
      <c r="A619" s="301"/>
      <c r="B619" s="301"/>
      <c r="C619" s="301"/>
      <c r="D619" s="301"/>
      <c r="E619" s="301"/>
      <c r="F619" s="301"/>
      <c r="G619" s="301"/>
      <c r="H619" s="301"/>
      <c r="I619" s="301"/>
      <c r="J619" s="301"/>
      <c r="K619" s="301"/>
      <c r="L619" s="301"/>
    </row>
    <row r="620" spans="1:12" x14ac:dyDescent="0.2">
      <c r="A620" s="301"/>
      <c r="B620" s="301"/>
      <c r="C620" s="301"/>
      <c r="D620" s="301"/>
      <c r="E620" s="301"/>
      <c r="F620" s="301"/>
      <c r="G620" s="301"/>
      <c r="H620" s="301"/>
      <c r="I620" s="301"/>
      <c r="J620" s="301"/>
      <c r="K620" s="301"/>
      <c r="L620" s="301"/>
    </row>
    <row r="621" spans="1:12" x14ac:dyDescent="0.2">
      <c r="A621" s="301"/>
      <c r="B621" s="301"/>
      <c r="C621" s="301"/>
      <c r="D621" s="301"/>
      <c r="E621" s="301"/>
      <c r="F621" s="301"/>
      <c r="G621" s="301"/>
      <c r="H621" s="301"/>
      <c r="I621" s="301"/>
      <c r="J621" s="301"/>
      <c r="K621" s="301"/>
      <c r="L621" s="301"/>
    </row>
    <row r="622" spans="1:12" x14ac:dyDescent="0.2">
      <c r="A622" s="301"/>
      <c r="B622" s="301"/>
      <c r="C622" s="301"/>
      <c r="D622" s="301"/>
      <c r="E622" s="301"/>
      <c r="F622" s="301"/>
      <c r="G622" s="301"/>
      <c r="H622" s="301"/>
      <c r="I622" s="301"/>
      <c r="J622" s="301"/>
      <c r="K622" s="301"/>
      <c r="L622" s="301"/>
    </row>
    <row r="623" spans="1:12" x14ac:dyDescent="0.2">
      <c r="A623" s="301"/>
      <c r="B623" s="301"/>
      <c r="C623" s="301"/>
      <c r="D623" s="301"/>
      <c r="E623" s="301"/>
      <c r="F623" s="301"/>
      <c r="G623" s="301"/>
      <c r="H623" s="301"/>
      <c r="I623" s="301"/>
      <c r="J623" s="301"/>
      <c r="K623" s="301"/>
      <c r="L623" s="301"/>
    </row>
    <row r="624" spans="1:12" x14ac:dyDescent="0.2">
      <c r="A624" s="301"/>
      <c r="B624" s="301"/>
      <c r="C624" s="301"/>
      <c r="D624" s="301"/>
      <c r="E624" s="301"/>
      <c r="F624" s="301"/>
      <c r="G624" s="301"/>
      <c r="H624" s="301"/>
      <c r="I624" s="301"/>
      <c r="J624" s="301"/>
      <c r="K624" s="301"/>
      <c r="L624" s="301"/>
    </row>
    <row r="625" spans="1:12" x14ac:dyDescent="0.2">
      <c r="A625" s="301"/>
      <c r="B625" s="301"/>
      <c r="C625" s="301"/>
      <c r="D625" s="301"/>
      <c r="E625" s="301"/>
      <c r="F625" s="301"/>
      <c r="G625" s="301"/>
      <c r="H625" s="301"/>
      <c r="I625" s="301"/>
      <c r="J625" s="301"/>
      <c r="K625" s="301"/>
      <c r="L625" s="301"/>
    </row>
    <row r="626" spans="1:12" x14ac:dyDescent="0.2">
      <c r="A626" s="301"/>
      <c r="B626" s="301"/>
      <c r="C626" s="301"/>
      <c r="D626" s="301"/>
      <c r="E626" s="301"/>
      <c r="F626" s="301"/>
      <c r="G626" s="301"/>
      <c r="H626" s="301"/>
      <c r="I626" s="301"/>
      <c r="J626" s="301"/>
      <c r="K626" s="301"/>
      <c r="L626" s="301"/>
    </row>
    <row r="627" spans="1:12" x14ac:dyDescent="0.2">
      <c r="A627" s="301"/>
      <c r="B627" s="301"/>
      <c r="C627" s="301"/>
      <c r="D627" s="301"/>
      <c r="E627" s="301"/>
      <c r="F627" s="301"/>
      <c r="G627" s="301"/>
      <c r="H627" s="301"/>
      <c r="I627" s="301"/>
      <c r="J627" s="301"/>
      <c r="K627" s="301"/>
      <c r="L627" s="301"/>
    </row>
    <row r="628" spans="1:12" x14ac:dyDescent="0.2">
      <c r="A628" s="301"/>
      <c r="B628" s="301"/>
      <c r="C628" s="301"/>
      <c r="D628" s="301"/>
      <c r="E628" s="301"/>
      <c r="F628" s="301"/>
      <c r="G628" s="301"/>
      <c r="H628" s="301"/>
      <c r="I628" s="301"/>
      <c r="J628" s="301"/>
      <c r="K628" s="301"/>
      <c r="L628" s="301"/>
    </row>
    <row r="629" spans="1:12" x14ac:dyDescent="0.2">
      <c r="A629" s="301"/>
      <c r="B629" s="301"/>
      <c r="C629" s="301"/>
      <c r="D629" s="301"/>
      <c r="E629" s="301"/>
      <c r="F629" s="301"/>
      <c r="G629" s="301"/>
      <c r="H629" s="301"/>
      <c r="I629" s="301"/>
      <c r="J629" s="301"/>
      <c r="K629" s="301"/>
      <c r="L629" s="301"/>
    </row>
    <row r="630" spans="1:12" x14ac:dyDescent="0.2">
      <c r="A630" s="301"/>
      <c r="B630" s="301"/>
      <c r="C630" s="301"/>
      <c r="D630" s="301"/>
      <c r="E630" s="301"/>
      <c r="F630" s="301"/>
      <c r="G630" s="301"/>
      <c r="H630" s="301"/>
      <c r="I630" s="301"/>
      <c r="J630" s="301"/>
      <c r="K630" s="301"/>
      <c r="L630" s="301"/>
    </row>
    <row r="631" spans="1:12" x14ac:dyDescent="0.2">
      <c r="A631" s="301"/>
      <c r="B631" s="301"/>
      <c r="C631" s="301"/>
      <c r="D631" s="301"/>
      <c r="E631" s="301"/>
      <c r="F631" s="301"/>
      <c r="G631" s="301"/>
      <c r="H631" s="301"/>
      <c r="I631" s="301"/>
      <c r="J631" s="301"/>
      <c r="K631" s="301"/>
      <c r="L631" s="301"/>
    </row>
    <row r="632" spans="1:12" x14ac:dyDescent="0.2">
      <c r="A632" s="301"/>
      <c r="B632" s="301"/>
      <c r="C632" s="301"/>
      <c r="D632" s="301"/>
      <c r="E632" s="301"/>
      <c r="F632" s="301"/>
      <c r="G632" s="301"/>
      <c r="H632" s="301"/>
      <c r="I632" s="301"/>
      <c r="J632" s="301"/>
      <c r="K632" s="301"/>
      <c r="L632" s="301"/>
    </row>
    <row r="633" spans="1:12" x14ac:dyDescent="0.2">
      <c r="A633" s="301"/>
      <c r="B633" s="301"/>
      <c r="C633" s="301"/>
      <c r="D633" s="301"/>
      <c r="E633" s="301"/>
      <c r="F633" s="301"/>
      <c r="G633" s="301"/>
      <c r="H633" s="301"/>
      <c r="I633" s="301"/>
      <c r="J633" s="301"/>
      <c r="K633" s="301"/>
      <c r="L633" s="301"/>
    </row>
    <row r="634" spans="1:12" x14ac:dyDescent="0.2">
      <c r="A634" s="301"/>
      <c r="B634" s="301"/>
      <c r="C634" s="301"/>
      <c r="D634" s="301"/>
      <c r="E634" s="301"/>
      <c r="F634" s="301"/>
      <c r="G634" s="301"/>
      <c r="H634" s="301"/>
      <c r="I634" s="301"/>
      <c r="J634" s="301"/>
      <c r="K634" s="301"/>
      <c r="L634" s="301"/>
    </row>
    <row r="635" spans="1:12" x14ac:dyDescent="0.2">
      <c r="A635" s="301"/>
      <c r="B635" s="301"/>
      <c r="C635" s="301"/>
      <c r="D635" s="301"/>
      <c r="E635" s="301"/>
      <c r="F635" s="301"/>
      <c r="G635" s="301"/>
      <c r="H635" s="301"/>
      <c r="I635" s="301"/>
      <c r="J635" s="301"/>
      <c r="K635" s="301"/>
      <c r="L635" s="301"/>
    </row>
    <row r="636" spans="1:12" x14ac:dyDescent="0.2">
      <c r="A636" s="301"/>
      <c r="B636" s="301"/>
      <c r="C636" s="301"/>
      <c r="D636" s="301"/>
      <c r="E636" s="301"/>
      <c r="F636" s="301"/>
      <c r="G636" s="301"/>
      <c r="H636" s="301"/>
      <c r="I636" s="301"/>
      <c r="J636" s="301"/>
      <c r="K636" s="301"/>
      <c r="L636" s="301"/>
    </row>
    <row r="637" spans="1:12" x14ac:dyDescent="0.2">
      <c r="A637" s="301"/>
      <c r="B637" s="301"/>
      <c r="C637" s="301"/>
      <c r="D637" s="301"/>
      <c r="E637" s="301"/>
      <c r="F637" s="301"/>
      <c r="G637" s="301"/>
      <c r="H637" s="301"/>
      <c r="I637" s="301"/>
      <c r="J637" s="301"/>
      <c r="K637" s="301"/>
      <c r="L637" s="301"/>
    </row>
    <row r="638" spans="1:12" x14ac:dyDescent="0.2">
      <c r="A638" s="301"/>
      <c r="B638" s="301"/>
      <c r="C638" s="301"/>
      <c r="D638" s="301"/>
      <c r="E638" s="301"/>
      <c r="F638" s="301"/>
      <c r="G638" s="301"/>
      <c r="H638" s="301"/>
      <c r="I638" s="301"/>
      <c r="J638" s="301"/>
      <c r="K638" s="301"/>
      <c r="L638" s="301"/>
    </row>
    <row r="639" spans="1:12" x14ac:dyDescent="0.2">
      <c r="A639" s="301"/>
      <c r="B639" s="301"/>
      <c r="C639" s="301"/>
      <c r="D639" s="301"/>
      <c r="E639" s="301"/>
      <c r="F639" s="301"/>
      <c r="G639" s="301"/>
      <c r="H639" s="301"/>
      <c r="I639" s="301"/>
      <c r="J639" s="301"/>
      <c r="K639" s="301"/>
      <c r="L639" s="301"/>
    </row>
    <row r="640" spans="1:12" x14ac:dyDescent="0.2">
      <c r="A640" s="301"/>
      <c r="B640" s="301"/>
      <c r="C640" s="301"/>
      <c r="D640" s="301"/>
      <c r="E640" s="301"/>
      <c r="F640" s="301"/>
      <c r="G640" s="301"/>
      <c r="H640" s="301"/>
      <c r="I640" s="301"/>
      <c r="J640" s="301"/>
      <c r="K640" s="301"/>
      <c r="L640" s="301"/>
    </row>
    <row r="641" spans="1:12" x14ac:dyDescent="0.2">
      <c r="A641" s="301"/>
      <c r="B641" s="301"/>
      <c r="C641" s="301"/>
      <c r="D641" s="301"/>
      <c r="E641" s="301"/>
      <c r="F641" s="301"/>
      <c r="G641" s="301"/>
      <c r="H641" s="301"/>
      <c r="I641" s="301"/>
      <c r="J641" s="301"/>
      <c r="K641" s="301"/>
      <c r="L641" s="301"/>
    </row>
    <row r="642" spans="1:12" x14ac:dyDescent="0.2">
      <c r="A642" s="301"/>
      <c r="B642" s="301"/>
      <c r="C642" s="301"/>
      <c r="D642" s="301"/>
      <c r="E642" s="301"/>
      <c r="F642" s="301"/>
      <c r="G642" s="301"/>
      <c r="H642" s="301"/>
      <c r="I642" s="301"/>
      <c r="J642" s="301"/>
      <c r="K642" s="301"/>
      <c r="L642" s="301"/>
    </row>
    <row r="643" spans="1:12" x14ac:dyDescent="0.2">
      <c r="A643" s="301"/>
      <c r="B643" s="301"/>
      <c r="C643" s="301"/>
      <c r="D643" s="301"/>
      <c r="E643" s="301"/>
      <c r="F643" s="301"/>
      <c r="G643" s="301"/>
      <c r="H643" s="301"/>
      <c r="I643" s="301"/>
      <c r="J643" s="301"/>
      <c r="K643" s="301"/>
      <c r="L643" s="301"/>
    </row>
    <row r="644" spans="1:12" x14ac:dyDescent="0.2">
      <c r="A644" s="301"/>
      <c r="B644" s="301"/>
      <c r="C644" s="301"/>
      <c r="D644" s="301"/>
      <c r="E644" s="301"/>
      <c r="F644" s="301"/>
      <c r="G644" s="301"/>
      <c r="H644" s="301"/>
      <c r="I644" s="301"/>
      <c r="J644" s="301"/>
      <c r="K644" s="301"/>
      <c r="L644" s="301"/>
    </row>
    <row r="645" spans="1:12" x14ac:dyDescent="0.2">
      <c r="A645" s="301"/>
      <c r="B645" s="301"/>
      <c r="C645" s="301"/>
      <c r="D645" s="301"/>
      <c r="E645" s="301"/>
      <c r="F645" s="301"/>
      <c r="G645" s="301"/>
      <c r="H645" s="301"/>
      <c r="I645" s="301"/>
      <c r="J645" s="301"/>
      <c r="K645" s="301"/>
      <c r="L645" s="301"/>
    </row>
    <row r="646" spans="1:12" x14ac:dyDescent="0.2">
      <c r="A646" s="301"/>
      <c r="B646" s="301"/>
      <c r="C646" s="301"/>
      <c r="D646" s="301"/>
      <c r="E646" s="301"/>
      <c r="F646" s="301"/>
      <c r="G646" s="301"/>
      <c r="H646" s="301"/>
      <c r="I646" s="301"/>
      <c r="J646" s="301"/>
      <c r="K646" s="301"/>
      <c r="L646" s="301"/>
    </row>
    <row r="647" spans="1:12" x14ac:dyDescent="0.2">
      <c r="A647" s="301"/>
      <c r="B647" s="301"/>
      <c r="C647" s="301"/>
      <c r="D647" s="301"/>
      <c r="E647" s="301"/>
      <c r="F647" s="301"/>
      <c r="G647" s="301"/>
      <c r="H647" s="301"/>
      <c r="I647" s="301"/>
      <c r="J647" s="301"/>
      <c r="K647" s="301"/>
      <c r="L647" s="301"/>
    </row>
    <row r="648" spans="1:12" x14ac:dyDescent="0.2">
      <c r="A648" s="301"/>
      <c r="B648" s="301"/>
      <c r="C648" s="301"/>
      <c r="D648" s="301"/>
      <c r="E648" s="301"/>
      <c r="F648" s="301"/>
      <c r="G648" s="301"/>
      <c r="H648" s="301"/>
      <c r="I648" s="301"/>
      <c r="J648" s="301"/>
      <c r="K648" s="301"/>
      <c r="L648" s="301"/>
    </row>
    <row r="649" spans="1:12" x14ac:dyDescent="0.2">
      <c r="A649" s="301"/>
      <c r="B649" s="301"/>
      <c r="C649" s="301"/>
      <c r="D649" s="301"/>
      <c r="E649" s="301"/>
      <c r="F649" s="301"/>
      <c r="G649" s="301"/>
      <c r="H649" s="301"/>
      <c r="I649" s="301"/>
      <c r="J649" s="301"/>
      <c r="K649" s="301"/>
      <c r="L649" s="301"/>
    </row>
    <row r="650" spans="1:12" x14ac:dyDescent="0.2">
      <c r="A650" s="301"/>
      <c r="B650" s="301"/>
      <c r="C650" s="301"/>
      <c r="D650" s="301"/>
      <c r="E650" s="301"/>
      <c r="F650" s="301"/>
      <c r="G650" s="301"/>
      <c r="H650" s="301"/>
      <c r="I650" s="301"/>
      <c r="J650" s="301"/>
      <c r="K650" s="301"/>
      <c r="L650" s="301"/>
    </row>
    <row r="651" spans="1:12" x14ac:dyDescent="0.2">
      <c r="A651" s="301"/>
      <c r="B651" s="301"/>
      <c r="C651" s="301"/>
      <c r="D651" s="301"/>
      <c r="E651" s="301"/>
      <c r="F651" s="301"/>
      <c r="G651" s="301"/>
      <c r="H651" s="301"/>
      <c r="I651" s="301"/>
      <c r="J651" s="301"/>
      <c r="K651" s="301"/>
      <c r="L651" s="301"/>
    </row>
    <row r="652" spans="1:12" x14ac:dyDescent="0.2">
      <c r="A652" s="301"/>
      <c r="B652" s="301"/>
      <c r="C652" s="301"/>
      <c r="D652" s="301"/>
      <c r="E652" s="301"/>
      <c r="F652" s="301"/>
      <c r="G652" s="301"/>
      <c r="H652" s="301"/>
      <c r="I652" s="301"/>
      <c r="J652" s="301"/>
      <c r="K652" s="301"/>
      <c r="L652" s="301"/>
    </row>
    <row r="653" spans="1:12" x14ac:dyDescent="0.2">
      <c r="A653" s="301"/>
      <c r="B653" s="301"/>
      <c r="C653" s="301"/>
      <c r="D653" s="301"/>
      <c r="E653" s="301"/>
      <c r="F653" s="301"/>
      <c r="G653" s="301"/>
      <c r="H653" s="301"/>
      <c r="I653" s="301"/>
      <c r="J653" s="301"/>
      <c r="K653" s="301"/>
      <c r="L653" s="301"/>
    </row>
    <row r="654" spans="1:12" x14ac:dyDescent="0.2">
      <c r="A654" s="301"/>
      <c r="B654" s="301"/>
      <c r="C654" s="301"/>
      <c r="D654" s="301"/>
      <c r="E654" s="301"/>
      <c r="F654" s="301"/>
      <c r="G654" s="301"/>
      <c r="H654" s="301"/>
      <c r="I654" s="301"/>
      <c r="J654" s="301"/>
      <c r="K654" s="301"/>
      <c r="L654" s="301"/>
    </row>
    <row r="655" spans="1:12" x14ac:dyDescent="0.2">
      <c r="A655" s="301"/>
      <c r="B655" s="301"/>
      <c r="C655" s="301"/>
      <c r="D655" s="301"/>
      <c r="E655" s="301"/>
      <c r="F655" s="301"/>
      <c r="G655" s="301"/>
      <c r="H655" s="301"/>
      <c r="I655" s="301"/>
      <c r="J655" s="301"/>
      <c r="K655" s="301"/>
      <c r="L655" s="301"/>
    </row>
    <row r="656" spans="1:12" x14ac:dyDescent="0.2">
      <c r="A656" s="301"/>
      <c r="B656" s="301"/>
      <c r="C656" s="301"/>
      <c r="D656" s="301"/>
      <c r="E656" s="301"/>
      <c r="F656" s="301"/>
      <c r="G656" s="301"/>
      <c r="H656" s="301"/>
      <c r="I656" s="301"/>
      <c r="J656" s="301"/>
      <c r="K656" s="301"/>
      <c r="L656" s="301"/>
    </row>
    <row r="657" spans="1:12" x14ac:dyDescent="0.2">
      <c r="A657" s="301"/>
      <c r="B657" s="301"/>
      <c r="C657" s="301"/>
      <c r="D657" s="301"/>
      <c r="E657" s="301"/>
      <c r="F657" s="301"/>
      <c r="G657" s="301"/>
      <c r="H657" s="301"/>
      <c r="I657" s="301"/>
      <c r="J657" s="301"/>
      <c r="K657" s="301"/>
      <c r="L657" s="301"/>
    </row>
    <row r="658" spans="1:12" x14ac:dyDescent="0.2">
      <c r="A658" s="301"/>
      <c r="B658" s="301"/>
      <c r="C658" s="301"/>
      <c r="D658" s="301"/>
      <c r="E658" s="301"/>
      <c r="F658" s="301"/>
      <c r="G658" s="301"/>
      <c r="H658" s="301"/>
      <c r="I658" s="301"/>
      <c r="J658" s="301"/>
      <c r="K658" s="301"/>
      <c r="L658" s="301"/>
    </row>
    <row r="659" spans="1:12" x14ac:dyDescent="0.2">
      <c r="A659" s="301"/>
      <c r="B659" s="301"/>
      <c r="C659" s="301"/>
      <c r="D659" s="301"/>
      <c r="E659" s="301"/>
      <c r="F659" s="301"/>
      <c r="G659" s="301"/>
      <c r="H659" s="301"/>
      <c r="I659" s="301"/>
      <c r="J659" s="301"/>
      <c r="K659" s="301"/>
      <c r="L659" s="301"/>
    </row>
    <row r="660" spans="1:12" x14ac:dyDescent="0.2">
      <c r="A660" s="301"/>
      <c r="B660" s="301"/>
      <c r="C660" s="301"/>
      <c r="D660" s="301"/>
      <c r="E660" s="301"/>
      <c r="F660" s="301"/>
      <c r="G660" s="301"/>
      <c r="H660" s="301"/>
      <c r="I660" s="301"/>
      <c r="J660" s="301"/>
      <c r="K660" s="301"/>
      <c r="L660" s="301"/>
    </row>
    <row r="661" spans="1:12" x14ac:dyDescent="0.2">
      <c r="A661" s="301"/>
      <c r="B661" s="301"/>
      <c r="C661" s="301"/>
      <c r="D661" s="301"/>
      <c r="E661" s="301"/>
      <c r="F661" s="301"/>
      <c r="G661" s="301"/>
      <c r="H661" s="301"/>
      <c r="I661" s="301"/>
      <c r="J661" s="301"/>
      <c r="K661" s="301"/>
      <c r="L661" s="301"/>
    </row>
    <row r="662" spans="1:12" x14ac:dyDescent="0.2">
      <c r="A662" s="301"/>
      <c r="B662" s="301"/>
      <c r="C662" s="301"/>
      <c r="D662" s="301"/>
      <c r="E662" s="301"/>
      <c r="F662" s="301"/>
      <c r="G662" s="301"/>
      <c r="H662" s="301"/>
      <c r="I662" s="301"/>
      <c r="J662" s="301"/>
      <c r="K662" s="301"/>
      <c r="L662" s="301"/>
    </row>
    <row r="663" spans="1:12" x14ac:dyDescent="0.2">
      <c r="A663" s="301"/>
      <c r="B663" s="301"/>
      <c r="C663" s="301"/>
      <c r="D663" s="301"/>
      <c r="E663" s="301"/>
      <c r="F663" s="301"/>
      <c r="G663" s="301"/>
      <c r="H663" s="301"/>
      <c r="I663" s="301"/>
      <c r="J663" s="301"/>
      <c r="K663" s="301"/>
      <c r="L663" s="301"/>
    </row>
    <row r="664" spans="1:12" x14ac:dyDescent="0.2">
      <c r="A664" s="301"/>
      <c r="B664" s="301"/>
      <c r="C664" s="301"/>
      <c r="D664" s="301"/>
      <c r="E664" s="301"/>
      <c r="F664" s="301"/>
      <c r="G664" s="301"/>
      <c r="H664" s="301"/>
      <c r="I664" s="301"/>
      <c r="J664" s="301"/>
      <c r="K664" s="301"/>
      <c r="L664" s="301"/>
    </row>
    <row r="665" spans="1:12" x14ac:dyDescent="0.2">
      <c r="A665" s="301"/>
      <c r="B665" s="301"/>
      <c r="C665" s="301"/>
      <c r="D665" s="301"/>
      <c r="E665" s="301"/>
      <c r="F665" s="301"/>
      <c r="G665" s="301"/>
      <c r="H665" s="301"/>
      <c r="I665" s="301"/>
      <c r="J665" s="301"/>
      <c r="K665" s="301"/>
      <c r="L665" s="301"/>
    </row>
    <row r="666" spans="1:12" x14ac:dyDescent="0.2">
      <c r="A666" s="301"/>
      <c r="B666" s="301"/>
      <c r="C666" s="301"/>
      <c r="D666" s="301"/>
      <c r="E666" s="301"/>
      <c r="F666" s="301"/>
      <c r="G666" s="301"/>
      <c r="H666" s="301"/>
      <c r="I666" s="301"/>
      <c r="J666" s="301"/>
      <c r="K666" s="301"/>
      <c r="L666" s="301"/>
    </row>
    <row r="667" spans="1:12" x14ac:dyDescent="0.2">
      <c r="A667" s="301"/>
      <c r="B667" s="301"/>
      <c r="C667" s="301"/>
      <c r="D667" s="301"/>
      <c r="E667" s="301"/>
      <c r="F667" s="301"/>
      <c r="G667" s="301"/>
      <c r="H667" s="301"/>
      <c r="I667" s="301"/>
      <c r="J667" s="301"/>
      <c r="K667" s="301"/>
      <c r="L667" s="301"/>
    </row>
    <row r="668" spans="1:12" x14ac:dyDescent="0.2">
      <c r="A668" s="301"/>
      <c r="B668" s="301"/>
      <c r="C668" s="301"/>
      <c r="D668" s="301"/>
      <c r="E668" s="301"/>
      <c r="F668" s="301"/>
      <c r="G668" s="301"/>
      <c r="H668" s="301"/>
      <c r="I668" s="301"/>
      <c r="J668" s="301"/>
      <c r="K668" s="301"/>
      <c r="L668" s="301"/>
    </row>
    <row r="669" spans="1:12" x14ac:dyDescent="0.2">
      <c r="A669" s="301"/>
      <c r="B669" s="301"/>
      <c r="C669" s="301"/>
      <c r="D669" s="301"/>
      <c r="E669" s="301"/>
      <c r="F669" s="301"/>
      <c r="G669" s="301"/>
      <c r="H669" s="301"/>
      <c r="I669" s="301"/>
      <c r="J669" s="301"/>
      <c r="K669" s="301"/>
      <c r="L669" s="301"/>
    </row>
    <row r="670" spans="1:12" x14ac:dyDescent="0.2">
      <c r="A670" s="301"/>
      <c r="B670" s="301"/>
      <c r="C670" s="301"/>
      <c r="D670" s="301"/>
      <c r="E670" s="301"/>
      <c r="F670" s="301"/>
      <c r="G670" s="301"/>
      <c r="H670" s="301"/>
      <c r="I670" s="301"/>
      <c r="J670" s="301"/>
      <c r="K670" s="301"/>
      <c r="L670" s="301"/>
    </row>
    <row r="671" spans="1:12" x14ac:dyDescent="0.2">
      <c r="A671" s="301"/>
      <c r="B671" s="301"/>
      <c r="C671" s="301"/>
      <c r="D671" s="301"/>
      <c r="E671" s="301"/>
      <c r="F671" s="301"/>
      <c r="G671" s="301"/>
      <c r="H671" s="301"/>
      <c r="I671" s="301"/>
      <c r="J671" s="301"/>
      <c r="K671" s="301"/>
      <c r="L671" s="301"/>
    </row>
    <row r="672" spans="1:12" x14ac:dyDescent="0.2">
      <c r="A672" s="301"/>
      <c r="B672" s="301"/>
      <c r="C672" s="301"/>
      <c r="D672" s="301"/>
      <c r="E672" s="301"/>
      <c r="F672" s="301"/>
      <c r="G672" s="301"/>
      <c r="H672" s="301"/>
      <c r="I672" s="301"/>
      <c r="J672" s="301"/>
      <c r="K672" s="301"/>
      <c r="L672" s="301"/>
    </row>
    <row r="673" spans="1:12" x14ac:dyDescent="0.2">
      <c r="A673" s="301"/>
      <c r="B673" s="301"/>
      <c r="C673" s="301"/>
      <c r="D673" s="301"/>
      <c r="E673" s="301"/>
      <c r="F673" s="301"/>
      <c r="G673" s="301"/>
      <c r="H673" s="301"/>
      <c r="I673" s="301"/>
      <c r="J673" s="301"/>
      <c r="K673" s="301"/>
      <c r="L673" s="301"/>
    </row>
    <row r="674" spans="1:12" x14ac:dyDescent="0.2">
      <c r="A674" s="301"/>
      <c r="B674" s="301"/>
      <c r="C674" s="301"/>
      <c r="D674" s="301"/>
      <c r="E674" s="301"/>
      <c r="F674" s="301"/>
      <c r="G674" s="301"/>
      <c r="H674" s="301"/>
      <c r="I674" s="301"/>
      <c r="J674" s="301"/>
      <c r="K674" s="301"/>
      <c r="L674" s="301"/>
    </row>
    <row r="675" spans="1:12" x14ac:dyDescent="0.2">
      <c r="A675" s="301"/>
      <c r="B675" s="301"/>
      <c r="C675" s="301"/>
      <c r="D675" s="301"/>
      <c r="E675" s="301"/>
      <c r="F675" s="301"/>
      <c r="G675" s="301"/>
      <c r="H675" s="301"/>
      <c r="I675" s="301"/>
      <c r="J675" s="301"/>
      <c r="K675" s="301"/>
      <c r="L675" s="301"/>
    </row>
    <row r="676" spans="1:12" x14ac:dyDescent="0.2">
      <c r="A676" s="301"/>
      <c r="B676" s="301"/>
      <c r="C676" s="301"/>
      <c r="D676" s="301"/>
      <c r="E676" s="301"/>
      <c r="F676" s="301"/>
      <c r="G676" s="301"/>
      <c r="H676" s="301"/>
      <c r="I676" s="301"/>
      <c r="J676" s="301"/>
      <c r="K676" s="301"/>
      <c r="L676" s="301"/>
    </row>
    <row r="677" spans="1:12" x14ac:dyDescent="0.2">
      <c r="A677" s="301"/>
      <c r="B677" s="301"/>
      <c r="C677" s="301"/>
      <c r="D677" s="301"/>
      <c r="E677" s="301"/>
      <c r="F677" s="301"/>
      <c r="G677" s="301"/>
      <c r="H677" s="301"/>
      <c r="I677" s="301"/>
      <c r="J677" s="301"/>
      <c r="K677" s="301"/>
      <c r="L677" s="301"/>
    </row>
    <row r="678" spans="1:12" x14ac:dyDescent="0.2">
      <c r="A678" s="301"/>
      <c r="B678" s="301"/>
      <c r="C678" s="301"/>
      <c r="D678" s="301"/>
      <c r="E678" s="301"/>
      <c r="F678" s="301"/>
      <c r="G678" s="301"/>
      <c r="H678" s="301"/>
      <c r="I678" s="301"/>
      <c r="J678" s="301"/>
      <c r="K678" s="301"/>
      <c r="L678" s="301"/>
    </row>
    <row r="679" spans="1:12" x14ac:dyDescent="0.2">
      <c r="A679" s="301"/>
      <c r="B679" s="301"/>
      <c r="C679" s="301"/>
      <c r="D679" s="301"/>
      <c r="E679" s="301"/>
      <c r="F679" s="301"/>
      <c r="G679" s="301"/>
      <c r="H679" s="301"/>
      <c r="I679" s="301"/>
      <c r="J679" s="301"/>
      <c r="K679" s="301"/>
      <c r="L679" s="301"/>
    </row>
    <row r="680" spans="1:12" x14ac:dyDescent="0.2">
      <c r="A680" s="301"/>
      <c r="B680" s="301"/>
      <c r="C680" s="301"/>
      <c r="D680" s="301"/>
      <c r="E680" s="301"/>
      <c r="F680" s="301"/>
      <c r="G680" s="301"/>
      <c r="H680" s="301"/>
      <c r="I680" s="301"/>
      <c r="J680" s="301"/>
      <c r="K680" s="301"/>
      <c r="L680" s="301"/>
    </row>
    <row r="681" spans="1:12" x14ac:dyDescent="0.2">
      <c r="A681" s="301"/>
      <c r="B681" s="301"/>
      <c r="C681" s="301"/>
      <c r="D681" s="301"/>
      <c r="E681" s="301"/>
      <c r="F681" s="301"/>
      <c r="G681" s="301"/>
      <c r="H681" s="301"/>
      <c r="I681" s="301"/>
      <c r="J681" s="301"/>
      <c r="K681" s="301"/>
      <c r="L681" s="301"/>
    </row>
    <row r="682" spans="1:12" x14ac:dyDescent="0.2">
      <c r="A682" s="301"/>
      <c r="B682" s="301"/>
      <c r="C682" s="301"/>
      <c r="D682" s="301"/>
      <c r="E682" s="301"/>
      <c r="F682" s="301"/>
      <c r="G682" s="301"/>
      <c r="H682" s="301"/>
      <c r="I682" s="301"/>
      <c r="J682" s="301"/>
      <c r="K682" s="301"/>
      <c r="L682" s="301"/>
    </row>
    <row r="683" spans="1:12" x14ac:dyDescent="0.2">
      <c r="A683" s="301"/>
      <c r="B683" s="301"/>
      <c r="C683" s="301"/>
      <c r="D683" s="301"/>
      <c r="E683" s="301"/>
      <c r="F683" s="301"/>
      <c r="G683" s="301"/>
      <c r="H683" s="301"/>
      <c r="I683" s="301"/>
      <c r="J683" s="301"/>
      <c r="K683" s="301"/>
      <c r="L683" s="301"/>
    </row>
    <row r="684" spans="1:12" x14ac:dyDescent="0.2">
      <c r="A684" s="301"/>
      <c r="B684" s="301"/>
      <c r="C684" s="301"/>
      <c r="D684" s="301"/>
      <c r="E684" s="301"/>
      <c r="F684" s="301"/>
      <c r="G684" s="301"/>
      <c r="H684" s="301"/>
      <c r="I684" s="301"/>
      <c r="J684" s="301"/>
      <c r="K684" s="301"/>
      <c r="L684" s="301"/>
    </row>
    <row r="685" spans="1:12" x14ac:dyDescent="0.2">
      <c r="A685" s="301"/>
      <c r="B685" s="301"/>
      <c r="C685" s="301"/>
      <c r="D685" s="301"/>
      <c r="E685" s="301"/>
      <c r="F685" s="301"/>
      <c r="G685" s="301"/>
      <c r="H685" s="301"/>
      <c r="I685" s="301"/>
      <c r="J685" s="301"/>
      <c r="K685" s="301"/>
      <c r="L685" s="301"/>
    </row>
    <row r="686" spans="1:12" x14ac:dyDescent="0.2">
      <c r="A686" s="301"/>
      <c r="B686" s="301"/>
      <c r="C686" s="301"/>
      <c r="D686" s="301"/>
      <c r="E686" s="301"/>
      <c r="F686" s="301"/>
      <c r="G686" s="301"/>
      <c r="H686" s="301"/>
      <c r="I686" s="301"/>
      <c r="J686" s="301"/>
      <c r="K686" s="301"/>
      <c r="L686" s="301"/>
    </row>
    <row r="687" spans="1:12" x14ac:dyDescent="0.2">
      <c r="A687" s="301"/>
      <c r="B687" s="301"/>
      <c r="C687" s="301"/>
      <c r="D687" s="301"/>
      <c r="E687" s="301"/>
      <c r="F687" s="301"/>
      <c r="G687" s="301"/>
      <c r="H687" s="301"/>
      <c r="I687" s="301"/>
      <c r="J687" s="301"/>
      <c r="K687" s="301"/>
      <c r="L687" s="301"/>
    </row>
    <row r="688" spans="1:12" x14ac:dyDescent="0.2">
      <c r="A688" s="301"/>
      <c r="B688" s="301"/>
      <c r="C688" s="301"/>
      <c r="D688" s="301"/>
      <c r="E688" s="301"/>
      <c r="F688" s="301"/>
      <c r="G688" s="301"/>
      <c r="H688" s="301"/>
      <c r="I688" s="301"/>
      <c r="J688" s="301"/>
      <c r="K688" s="301"/>
      <c r="L688" s="301"/>
    </row>
    <row r="689" spans="1:12" x14ac:dyDescent="0.2">
      <c r="A689" s="301"/>
      <c r="B689" s="301"/>
      <c r="C689" s="301"/>
      <c r="D689" s="301"/>
      <c r="E689" s="301"/>
      <c r="F689" s="301"/>
      <c r="G689" s="301"/>
      <c r="H689" s="301"/>
      <c r="I689" s="301"/>
      <c r="J689" s="301"/>
      <c r="K689" s="301"/>
      <c r="L689" s="301"/>
    </row>
    <row r="690" spans="1:12" x14ac:dyDescent="0.2">
      <c r="A690" s="301"/>
      <c r="B690" s="301"/>
      <c r="C690" s="301"/>
      <c r="D690" s="301"/>
      <c r="E690" s="301"/>
      <c r="F690" s="301"/>
      <c r="G690" s="301"/>
      <c r="H690" s="301"/>
      <c r="I690" s="301"/>
      <c r="J690" s="301"/>
      <c r="K690" s="301"/>
      <c r="L690" s="301"/>
    </row>
    <row r="691" spans="1:12" x14ac:dyDescent="0.2">
      <c r="A691" s="301"/>
      <c r="B691" s="301"/>
      <c r="C691" s="301"/>
      <c r="D691" s="301"/>
      <c r="E691" s="301"/>
      <c r="F691" s="301"/>
      <c r="G691" s="301"/>
      <c r="H691" s="301"/>
      <c r="I691" s="301"/>
      <c r="J691" s="301"/>
      <c r="K691" s="301"/>
      <c r="L691" s="301"/>
    </row>
    <row r="692" spans="1:12" x14ac:dyDescent="0.2">
      <c r="A692" s="301"/>
      <c r="B692" s="301"/>
      <c r="C692" s="301"/>
      <c r="D692" s="301"/>
      <c r="E692" s="301"/>
      <c r="F692" s="301"/>
      <c r="G692" s="301"/>
      <c r="H692" s="301"/>
      <c r="I692" s="301"/>
      <c r="J692" s="301"/>
      <c r="K692" s="301"/>
      <c r="L692" s="301"/>
    </row>
    <row r="693" spans="1:12" x14ac:dyDescent="0.2">
      <c r="A693" s="301"/>
      <c r="B693" s="301"/>
      <c r="C693" s="301"/>
      <c r="D693" s="301"/>
      <c r="E693" s="301"/>
      <c r="F693" s="301"/>
      <c r="G693" s="301"/>
      <c r="H693" s="301"/>
      <c r="I693" s="301"/>
      <c r="J693" s="301"/>
      <c r="K693" s="301"/>
      <c r="L693" s="301"/>
    </row>
    <row r="694" spans="1:12" x14ac:dyDescent="0.2">
      <c r="A694" s="301"/>
      <c r="B694" s="301"/>
      <c r="C694" s="301"/>
      <c r="D694" s="301"/>
      <c r="E694" s="301"/>
      <c r="F694" s="301"/>
      <c r="G694" s="301"/>
      <c r="H694" s="301"/>
      <c r="I694" s="301"/>
      <c r="J694" s="301"/>
      <c r="K694" s="301"/>
      <c r="L694" s="301"/>
    </row>
    <row r="695" spans="1:12" x14ac:dyDescent="0.2">
      <c r="A695" s="301"/>
      <c r="B695" s="301"/>
      <c r="C695" s="301"/>
      <c r="D695" s="301"/>
      <c r="E695" s="301"/>
      <c r="F695" s="301"/>
      <c r="G695" s="301"/>
      <c r="H695" s="301"/>
      <c r="I695" s="301"/>
      <c r="J695" s="301"/>
      <c r="K695" s="301"/>
      <c r="L695" s="301"/>
    </row>
    <row r="696" spans="1:12" x14ac:dyDescent="0.2">
      <c r="A696" s="301"/>
      <c r="B696" s="301"/>
      <c r="C696" s="301"/>
      <c r="D696" s="301"/>
      <c r="E696" s="301"/>
      <c r="F696" s="301"/>
      <c r="G696" s="301"/>
      <c r="H696" s="301"/>
      <c r="I696" s="301"/>
      <c r="J696" s="301"/>
      <c r="K696" s="301"/>
      <c r="L696" s="301"/>
    </row>
    <row r="697" spans="1:12" x14ac:dyDescent="0.2">
      <c r="A697" s="301"/>
      <c r="B697" s="301"/>
      <c r="C697" s="301"/>
      <c r="D697" s="301"/>
      <c r="E697" s="301"/>
      <c r="F697" s="301"/>
      <c r="G697" s="301"/>
      <c r="H697" s="301"/>
      <c r="I697" s="301"/>
      <c r="J697" s="301"/>
      <c r="K697" s="301"/>
      <c r="L697" s="301"/>
    </row>
    <row r="698" spans="1:12" x14ac:dyDescent="0.2">
      <c r="A698" s="301"/>
      <c r="B698" s="301"/>
      <c r="C698" s="301"/>
      <c r="D698" s="301"/>
      <c r="E698" s="301"/>
      <c r="F698" s="301"/>
      <c r="G698" s="301"/>
      <c r="H698" s="301"/>
      <c r="I698" s="301"/>
      <c r="J698" s="301"/>
      <c r="K698" s="301"/>
      <c r="L698" s="301"/>
    </row>
    <row r="699" spans="1:12" x14ac:dyDescent="0.2">
      <c r="A699" s="301"/>
      <c r="B699" s="301"/>
      <c r="C699" s="301"/>
      <c r="D699" s="301"/>
      <c r="E699" s="301"/>
      <c r="F699" s="301"/>
      <c r="G699" s="301"/>
      <c r="H699" s="301"/>
      <c r="I699" s="301"/>
      <c r="J699" s="301"/>
      <c r="K699" s="301"/>
      <c r="L699" s="301"/>
    </row>
    <row r="700" spans="1:12" x14ac:dyDescent="0.2">
      <c r="A700" s="301"/>
      <c r="B700" s="301"/>
      <c r="C700" s="301"/>
      <c r="D700" s="301"/>
      <c r="E700" s="301"/>
      <c r="F700" s="301"/>
      <c r="G700" s="301"/>
      <c r="H700" s="301"/>
      <c r="I700" s="301"/>
      <c r="J700" s="301"/>
      <c r="K700" s="301"/>
      <c r="L700" s="301"/>
    </row>
    <row r="701" spans="1:12" x14ac:dyDescent="0.2">
      <c r="A701" s="301"/>
      <c r="B701" s="301"/>
      <c r="C701" s="301"/>
      <c r="D701" s="301"/>
      <c r="E701" s="301"/>
      <c r="F701" s="301"/>
      <c r="G701" s="301"/>
      <c r="H701" s="301"/>
      <c r="I701" s="301"/>
      <c r="J701" s="301"/>
      <c r="K701" s="301"/>
      <c r="L701" s="301"/>
    </row>
    <row r="702" spans="1:12" x14ac:dyDescent="0.2">
      <c r="A702" s="301"/>
      <c r="B702" s="301"/>
      <c r="C702" s="301"/>
      <c r="D702" s="301"/>
      <c r="E702" s="301"/>
      <c r="F702" s="301"/>
      <c r="G702" s="301"/>
      <c r="H702" s="301"/>
      <c r="I702" s="301"/>
      <c r="J702" s="301"/>
      <c r="K702" s="301"/>
      <c r="L702" s="301"/>
    </row>
    <row r="703" spans="1:12" x14ac:dyDescent="0.2">
      <c r="A703" s="301"/>
      <c r="B703" s="301"/>
      <c r="C703" s="301"/>
      <c r="D703" s="301"/>
      <c r="E703" s="301"/>
      <c r="F703" s="301"/>
      <c r="G703" s="301"/>
      <c r="H703" s="301"/>
      <c r="I703" s="301"/>
      <c r="J703" s="301"/>
      <c r="K703" s="301"/>
      <c r="L703" s="301"/>
    </row>
    <row r="704" spans="1:12" x14ac:dyDescent="0.2">
      <c r="A704" s="301"/>
      <c r="B704" s="301"/>
      <c r="C704" s="301"/>
      <c r="D704" s="301"/>
      <c r="E704" s="301"/>
      <c r="F704" s="301"/>
      <c r="G704" s="301"/>
      <c r="H704" s="301"/>
      <c r="I704" s="301"/>
      <c r="J704" s="301"/>
      <c r="K704" s="301"/>
      <c r="L704" s="301"/>
    </row>
    <row r="705" spans="1:12" x14ac:dyDescent="0.2">
      <c r="A705" s="301"/>
      <c r="B705" s="301"/>
      <c r="C705" s="301"/>
      <c r="D705" s="301"/>
      <c r="E705" s="301"/>
      <c r="F705" s="301"/>
      <c r="G705" s="301"/>
      <c r="H705" s="301"/>
      <c r="I705" s="301"/>
      <c r="J705" s="301"/>
      <c r="K705" s="301"/>
      <c r="L705" s="301"/>
    </row>
    <row r="706" spans="1:12" x14ac:dyDescent="0.2">
      <c r="A706" s="301"/>
      <c r="B706" s="301"/>
      <c r="C706" s="301"/>
      <c r="D706" s="301"/>
      <c r="E706" s="301"/>
      <c r="F706" s="301"/>
      <c r="G706" s="301"/>
      <c r="H706" s="301"/>
      <c r="I706" s="301"/>
      <c r="J706" s="301"/>
      <c r="K706" s="301"/>
      <c r="L706" s="301"/>
    </row>
    <row r="707" spans="1:12" x14ac:dyDescent="0.2">
      <c r="A707" s="301"/>
      <c r="B707" s="301"/>
      <c r="C707" s="301"/>
      <c r="D707" s="301"/>
      <c r="E707" s="301"/>
      <c r="F707" s="301"/>
      <c r="G707" s="301"/>
      <c r="H707" s="301"/>
      <c r="I707" s="301"/>
      <c r="J707" s="301"/>
      <c r="K707" s="301"/>
      <c r="L707" s="301"/>
    </row>
    <row r="708" spans="1:12" x14ac:dyDescent="0.2">
      <c r="A708" s="301"/>
      <c r="B708" s="301"/>
      <c r="C708" s="301"/>
      <c r="D708" s="301"/>
      <c r="E708" s="301"/>
      <c r="F708" s="301"/>
      <c r="G708" s="301"/>
      <c r="H708" s="301"/>
      <c r="I708" s="301"/>
      <c r="J708" s="301"/>
      <c r="K708" s="301"/>
      <c r="L708" s="301"/>
    </row>
    <row r="709" spans="1:12" x14ac:dyDescent="0.2">
      <c r="A709" s="301"/>
      <c r="B709" s="301"/>
      <c r="C709" s="301"/>
      <c r="D709" s="301"/>
      <c r="E709" s="301"/>
      <c r="F709" s="301"/>
      <c r="G709" s="301"/>
      <c r="H709" s="301"/>
      <c r="I709" s="301"/>
      <c r="J709" s="301"/>
      <c r="K709" s="301"/>
      <c r="L709" s="301"/>
    </row>
    <row r="710" spans="1:12" x14ac:dyDescent="0.2">
      <c r="A710" s="301"/>
      <c r="B710" s="301"/>
      <c r="C710" s="301"/>
      <c r="D710" s="301"/>
      <c r="E710" s="301"/>
      <c r="F710" s="301"/>
      <c r="G710" s="301"/>
      <c r="H710" s="301"/>
      <c r="I710" s="301"/>
      <c r="J710" s="301"/>
      <c r="K710" s="301"/>
      <c r="L710" s="301"/>
    </row>
    <row r="711" spans="1:12" x14ac:dyDescent="0.2">
      <c r="A711" s="301"/>
      <c r="B711" s="301"/>
      <c r="C711" s="301"/>
      <c r="D711" s="301"/>
      <c r="E711" s="301"/>
      <c r="F711" s="301"/>
      <c r="G711" s="301"/>
      <c r="H711" s="301"/>
      <c r="I711" s="301"/>
      <c r="J711" s="301"/>
      <c r="K711" s="301"/>
      <c r="L711" s="301"/>
    </row>
    <row r="712" spans="1:12" x14ac:dyDescent="0.2">
      <c r="A712" s="301"/>
      <c r="B712" s="301"/>
      <c r="C712" s="301"/>
      <c r="D712" s="301"/>
      <c r="E712" s="301"/>
      <c r="F712" s="301"/>
      <c r="G712" s="301"/>
      <c r="H712" s="301"/>
      <c r="I712" s="301"/>
      <c r="J712" s="301"/>
      <c r="K712" s="301"/>
      <c r="L712" s="301"/>
    </row>
    <row r="713" spans="1:12" x14ac:dyDescent="0.2">
      <c r="A713" s="301"/>
      <c r="B713" s="301"/>
      <c r="C713" s="301"/>
      <c r="D713" s="301"/>
      <c r="E713" s="301"/>
      <c r="F713" s="301"/>
      <c r="G713" s="301"/>
      <c r="H713" s="301"/>
      <c r="I713" s="301"/>
      <c r="J713" s="301"/>
      <c r="K713" s="301"/>
      <c r="L713" s="301"/>
    </row>
    <row r="714" spans="1:12" x14ac:dyDescent="0.2">
      <c r="A714" s="301"/>
      <c r="B714" s="301"/>
      <c r="C714" s="301"/>
      <c r="D714" s="301"/>
      <c r="E714" s="301"/>
      <c r="F714" s="301"/>
      <c r="G714" s="301"/>
      <c r="H714" s="301"/>
      <c r="I714" s="301"/>
      <c r="J714" s="301"/>
      <c r="K714" s="301"/>
      <c r="L714" s="301"/>
    </row>
    <row r="715" spans="1:12" x14ac:dyDescent="0.2">
      <c r="A715" s="301"/>
      <c r="B715" s="301"/>
      <c r="C715" s="301"/>
      <c r="D715" s="301"/>
      <c r="E715" s="301"/>
      <c r="F715" s="301"/>
      <c r="G715" s="301"/>
      <c r="H715" s="301"/>
      <c r="I715" s="301"/>
      <c r="J715" s="301"/>
      <c r="K715" s="301"/>
      <c r="L715" s="301"/>
    </row>
    <row r="716" spans="1:12" x14ac:dyDescent="0.2">
      <c r="A716" s="301"/>
      <c r="B716" s="301"/>
      <c r="C716" s="301"/>
      <c r="D716" s="301"/>
      <c r="E716" s="301"/>
      <c r="F716" s="301"/>
      <c r="G716" s="301"/>
      <c r="H716" s="301"/>
      <c r="I716" s="301"/>
      <c r="J716" s="301"/>
      <c r="K716" s="301"/>
      <c r="L716" s="301"/>
    </row>
    <row r="717" spans="1:12" x14ac:dyDescent="0.2">
      <c r="A717" s="301"/>
      <c r="B717" s="301"/>
      <c r="C717" s="301"/>
      <c r="D717" s="301"/>
      <c r="E717" s="301"/>
      <c r="F717" s="301"/>
      <c r="G717" s="301"/>
      <c r="H717" s="301"/>
      <c r="I717" s="301"/>
      <c r="J717" s="301"/>
      <c r="K717" s="301"/>
      <c r="L717" s="301"/>
    </row>
    <row r="718" spans="1:12" x14ac:dyDescent="0.2">
      <c r="A718" s="301"/>
      <c r="B718" s="301"/>
      <c r="C718" s="301"/>
      <c r="D718" s="301"/>
      <c r="E718" s="301"/>
      <c r="F718" s="301"/>
      <c r="G718" s="301"/>
      <c r="H718" s="301"/>
      <c r="I718" s="301"/>
      <c r="J718" s="301"/>
      <c r="K718" s="301"/>
      <c r="L718" s="301"/>
    </row>
    <row r="719" spans="1:12" x14ac:dyDescent="0.2">
      <c r="A719" s="301"/>
      <c r="B719" s="301"/>
      <c r="C719" s="301"/>
      <c r="D719" s="301"/>
      <c r="E719" s="301"/>
      <c r="F719" s="301"/>
      <c r="G719" s="301"/>
      <c r="H719" s="301"/>
      <c r="I719" s="301"/>
      <c r="J719" s="301"/>
      <c r="K719" s="301"/>
      <c r="L719" s="301"/>
    </row>
    <row r="720" spans="1:12" x14ac:dyDescent="0.2">
      <c r="A720" s="301"/>
      <c r="B720" s="301"/>
      <c r="C720" s="301"/>
      <c r="D720" s="301"/>
      <c r="E720" s="301"/>
      <c r="F720" s="301"/>
      <c r="G720" s="301"/>
      <c r="H720" s="301"/>
      <c r="I720" s="301"/>
      <c r="J720" s="301"/>
      <c r="K720" s="301"/>
      <c r="L720" s="301"/>
    </row>
    <row r="721" spans="1:12" x14ac:dyDescent="0.2">
      <c r="A721" s="301"/>
      <c r="B721" s="301"/>
      <c r="C721" s="301"/>
      <c r="D721" s="301"/>
      <c r="E721" s="301"/>
      <c r="F721" s="301"/>
      <c r="G721" s="301"/>
      <c r="H721" s="301"/>
      <c r="I721" s="301"/>
      <c r="J721" s="301"/>
      <c r="K721" s="301"/>
      <c r="L721" s="301"/>
    </row>
    <row r="722" spans="1:12" x14ac:dyDescent="0.2">
      <c r="A722" s="301"/>
      <c r="B722" s="301"/>
      <c r="C722" s="301"/>
      <c r="D722" s="301"/>
      <c r="E722" s="301"/>
      <c r="F722" s="301"/>
      <c r="G722" s="301"/>
      <c r="H722" s="301"/>
      <c r="I722" s="301"/>
      <c r="J722" s="301"/>
      <c r="K722" s="301"/>
      <c r="L722" s="301"/>
    </row>
    <row r="723" spans="1:12" x14ac:dyDescent="0.2">
      <c r="A723" s="301"/>
      <c r="B723" s="301"/>
      <c r="C723" s="301"/>
      <c r="D723" s="301"/>
      <c r="E723" s="301"/>
      <c r="F723" s="301"/>
      <c r="G723" s="301"/>
      <c r="H723" s="301"/>
      <c r="I723" s="301"/>
      <c r="J723" s="301"/>
      <c r="K723" s="301"/>
      <c r="L723" s="301"/>
    </row>
    <row r="724" spans="1:12" x14ac:dyDescent="0.2">
      <c r="A724" s="301"/>
      <c r="B724" s="301"/>
      <c r="C724" s="301"/>
      <c r="D724" s="301"/>
      <c r="E724" s="301"/>
      <c r="F724" s="301"/>
      <c r="G724" s="301"/>
      <c r="H724" s="301"/>
      <c r="I724" s="301"/>
      <c r="J724" s="301"/>
      <c r="K724" s="301"/>
      <c r="L724" s="301"/>
    </row>
    <row r="725" spans="1:12" x14ac:dyDescent="0.2">
      <c r="A725" s="301"/>
      <c r="B725" s="301"/>
      <c r="C725" s="301"/>
      <c r="D725" s="301"/>
      <c r="E725" s="301"/>
      <c r="F725" s="301"/>
      <c r="G725" s="301"/>
      <c r="H725" s="301"/>
      <c r="I725" s="301"/>
      <c r="J725" s="301"/>
      <c r="K725" s="301"/>
      <c r="L725" s="301"/>
    </row>
    <row r="726" spans="1:12" x14ac:dyDescent="0.2">
      <c r="A726" s="301"/>
      <c r="B726" s="301"/>
      <c r="C726" s="301"/>
      <c r="D726" s="301"/>
      <c r="E726" s="301"/>
      <c r="F726" s="301"/>
      <c r="G726" s="301"/>
      <c r="H726" s="301"/>
      <c r="I726" s="301"/>
      <c r="J726" s="301"/>
      <c r="K726" s="301"/>
      <c r="L726" s="301"/>
    </row>
    <row r="727" spans="1:12" x14ac:dyDescent="0.2">
      <c r="A727" s="301"/>
      <c r="B727" s="301"/>
      <c r="C727" s="301"/>
      <c r="D727" s="301"/>
      <c r="E727" s="301"/>
      <c r="F727" s="301"/>
      <c r="G727" s="301"/>
      <c r="H727" s="301"/>
      <c r="I727" s="301"/>
      <c r="J727" s="301"/>
      <c r="K727" s="301"/>
      <c r="L727" s="301"/>
    </row>
    <row r="728" spans="1:12" x14ac:dyDescent="0.2">
      <c r="A728" s="301"/>
      <c r="B728" s="301"/>
      <c r="C728" s="301"/>
      <c r="D728" s="301"/>
      <c r="E728" s="301"/>
      <c r="F728" s="301"/>
      <c r="G728" s="301"/>
      <c r="H728" s="301"/>
      <c r="I728" s="301"/>
      <c r="J728" s="301"/>
      <c r="K728" s="301"/>
      <c r="L728" s="301"/>
    </row>
    <row r="729" spans="1:12" x14ac:dyDescent="0.2">
      <c r="A729" s="301"/>
      <c r="B729" s="301"/>
      <c r="C729" s="301"/>
      <c r="D729" s="301"/>
      <c r="E729" s="301"/>
      <c r="F729" s="301"/>
      <c r="G729" s="301"/>
      <c r="H729" s="301"/>
      <c r="I729" s="301"/>
      <c r="J729" s="301"/>
      <c r="K729" s="301"/>
      <c r="L729" s="301"/>
    </row>
    <row r="730" spans="1:12" x14ac:dyDescent="0.2">
      <c r="A730" s="301"/>
      <c r="B730" s="301"/>
      <c r="C730" s="301"/>
      <c r="D730" s="301"/>
      <c r="E730" s="301"/>
      <c r="F730" s="301"/>
      <c r="G730" s="301"/>
      <c r="H730" s="301"/>
      <c r="I730" s="301"/>
      <c r="J730" s="301"/>
      <c r="K730" s="301"/>
      <c r="L730" s="301"/>
    </row>
    <row r="731" spans="1:12" x14ac:dyDescent="0.2">
      <c r="A731" s="301"/>
      <c r="B731" s="301"/>
      <c r="C731" s="301"/>
      <c r="D731" s="301"/>
      <c r="E731" s="301"/>
      <c r="F731" s="301"/>
      <c r="G731" s="301"/>
      <c r="H731" s="301"/>
      <c r="I731" s="301"/>
      <c r="J731" s="301"/>
      <c r="K731" s="301"/>
      <c r="L731" s="301"/>
    </row>
    <row r="732" spans="1:12" x14ac:dyDescent="0.2">
      <c r="A732" s="301"/>
      <c r="B732" s="301"/>
      <c r="C732" s="301"/>
      <c r="D732" s="301"/>
      <c r="E732" s="301"/>
      <c r="F732" s="301"/>
      <c r="G732" s="301"/>
      <c r="H732" s="301"/>
      <c r="I732" s="301"/>
      <c r="J732" s="301"/>
      <c r="K732" s="301"/>
      <c r="L732" s="301"/>
    </row>
    <row r="733" spans="1:12" x14ac:dyDescent="0.2">
      <c r="A733" s="301"/>
      <c r="B733" s="301"/>
      <c r="C733" s="301"/>
      <c r="D733" s="301"/>
      <c r="E733" s="301"/>
      <c r="F733" s="301"/>
      <c r="G733" s="301"/>
      <c r="H733" s="301"/>
      <c r="I733" s="301"/>
      <c r="J733" s="301"/>
      <c r="K733" s="301"/>
      <c r="L733" s="301"/>
    </row>
    <row r="734" spans="1:12" x14ac:dyDescent="0.2">
      <c r="A734" s="301"/>
      <c r="B734" s="301"/>
      <c r="C734" s="301"/>
      <c r="D734" s="301"/>
      <c r="E734" s="301"/>
      <c r="F734" s="301"/>
      <c r="G734" s="301"/>
      <c r="H734" s="301"/>
      <c r="I734" s="301"/>
      <c r="J734" s="301"/>
      <c r="K734" s="301"/>
      <c r="L734" s="301"/>
    </row>
    <row r="735" spans="1:12" x14ac:dyDescent="0.2">
      <c r="A735" s="301"/>
      <c r="B735" s="301"/>
      <c r="C735" s="301"/>
      <c r="D735" s="301"/>
      <c r="E735" s="301"/>
      <c r="F735" s="301"/>
      <c r="G735" s="301"/>
      <c r="H735" s="301"/>
      <c r="I735" s="301"/>
      <c r="J735" s="301"/>
      <c r="K735" s="301"/>
      <c r="L735" s="301"/>
    </row>
    <row r="736" spans="1:12" x14ac:dyDescent="0.2">
      <c r="A736" s="301"/>
      <c r="B736" s="301"/>
      <c r="C736" s="301"/>
      <c r="D736" s="301"/>
      <c r="E736" s="301"/>
      <c r="F736" s="301"/>
      <c r="G736" s="301"/>
      <c r="H736" s="301"/>
      <c r="I736" s="301"/>
      <c r="J736" s="301"/>
      <c r="K736" s="301"/>
      <c r="L736" s="301"/>
    </row>
    <row r="737" spans="1:12" x14ac:dyDescent="0.2">
      <c r="A737" s="301"/>
      <c r="B737" s="301"/>
      <c r="C737" s="301"/>
      <c r="D737" s="301"/>
      <c r="E737" s="301"/>
      <c r="F737" s="301"/>
      <c r="G737" s="301"/>
      <c r="H737" s="301"/>
      <c r="I737" s="301"/>
      <c r="J737" s="301"/>
      <c r="K737" s="301"/>
      <c r="L737" s="301"/>
    </row>
    <row r="738" spans="1:12" x14ac:dyDescent="0.2">
      <c r="A738" s="301"/>
      <c r="B738" s="301"/>
      <c r="C738" s="301"/>
      <c r="D738" s="301"/>
      <c r="E738" s="301"/>
      <c r="F738" s="301"/>
      <c r="G738" s="301"/>
      <c r="H738" s="301"/>
      <c r="I738" s="301"/>
      <c r="J738" s="301"/>
      <c r="K738" s="301"/>
      <c r="L738" s="301"/>
    </row>
    <row r="739" spans="1:12" x14ac:dyDescent="0.2">
      <c r="A739" s="301"/>
      <c r="B739" s="301"/>
      <c r="C739" s="301"/>
      <c r="D739" s="301"/>
      <c r="E739" s="301"/>
      <c r="F739" s="301"/>
      <c r="G739" s="301"/>
      <c r="H739" s="301"/>
      <c r="I739" s="301"/>
      <c r="J739" s="301"/>
      <c r="K739" s="301"/>
      <c r="L739" s="301"/>
    </row>
    <row r="740" spans="1:12" x14ac:dyDescent="0.2">
      <c r="A740" s="301"/>
      <c r="B740" s="301"/>
      <c r="C740" s="301"/>
      <c r="D740" s="301"/>
      <c r="E740" s="301"/>
      <c r="F740" s="301"/>
      <c r="G740" s="301"/>
      <c r="H740" s="301"/>
      <c r="I740" s="301"/>
      <c r="J740" s="301"/>
      <c r="K740" s="301"/>
      <c r="L740" s="301"/>
    </row>
    <row r="741" spans="1:12" x14ac:dyDescent="0.2">
      <c r="A741" s="301"/>
      <c r="B741" s="301"/>
      <c r="C741" s="301"/>
      <c r="D741" s="301"/>
      <c r="E741" s="301"/>
      <c r="F741" s="301"/>
      <c r="G741" s="301"/>
      <c r="H741" s="301"/>
      <c r="I741" s="301"/>
      <c r="J741" s="301"/>
      <c r="K741" s="301"/>
      <c r="L741" s="301"/>
    </row>
    <row r="742" spans="1:12" x14ac:dyDescent="0.2">
      <c r="A742" s="301"/>
      <c r="B742" s="301"/>
      <c r="C742" s="301"/>
      <c r="D742" s="301"/>
      <c r="E742" s="301"/>
      <c r="F742" s="301"/>
      <c r="G742" s="301"/>
      <c r="H742" s="301"/>
      <c r="I742" s="301"/>
      <c r="J742" s="301"/>
      <c r="K742" s="301"/>
      <c r="L742" s="301"/>
    </row>
    <row r="743" spans="1:12" x14ac:dyDescent="0.2">
      <c r="A743" s="301"/>
      <c r="B743" s="301"/>
      <c r="C743" s="301"/>
      <c r="D743" s="301"/>
      <c r="E743" s="301"/>
      <c r="F743" s="301"/>
      <c r="G743" s="301"/>
      <c r="H743" s="301"/>
      <c r="I743" s="301"/>
      <c r="J743" s="301"/>
      <c r="K743" s="301"/>
      <c r="L743" s="301"/>
    </row>
    <row r="744" spans="1:12" x14ac:dyDescent="0.2">
      <c r="A744" s="301"/>
      <c r="B744" s="301"/>
      <c r="C744" s="301"/>
      <c r="D744" s="301"/>
      <c r="E744" s="301"/>
      <c r="F744" s="301"/>
      <c r="G744" s="301"/>
      <c r="H744" s="301"/>
      <c r="I744" s="301"/>
      <c r="J744" s="301"/>
      <c r="K744" s="301"/>
      <c r="L744" s="301"/>
    </row>
    <row r="745" spans="1:12" x14ac:dyDescent="0.2">
      <c r="A745" s="301"/>
      <c r="B745" s="301"/>
      <c r="C745" s="301"/>
      <c r="D745" s="301"/>
      <c r="E745" s="301"/>
      <c r="F745" s="301"/>
      <c r="G745" s="301"/>
      <c r="H745" s="301"/>
      <c r="I745" s="301"/>
      <c r="J745" s="301"/>
      <c r="K745" s="301"/>
      <c r="L745" s="301"/>
    </row>
    <row r="746" spans="1:12" x14ac:dyDescent="0.2">
      <c r="A746" s="301"/>
      <c r="B746" s="301"/>
      <c r="C746" s="301"/>
      <c r="D746" s="301"/>
      <c r="E746" s="301"/>
      <c r="F746" s="301"/>
      <c r="G746" s="301"/>
      <c r="H746" s="301"/>
      <c r="I746" s="301"/>
      <c r="J746" s="301"/>
      <c r="K746" s="301"/>
      <c r="L746" s="301"/>
    </row>
    <row r="747" spans="1:12" x14ac:dyDescent="0.2">
      <c r="A747" s="301"/>
      <c r="B747" s="301"/>
      <c r="C747" s="301"/>
      <c r="D747" s="301"/>
      <c r="E747" s="301"/>
      <c r="F747" s="301"/>
      <c r="G747" s="301"/>
      <c r="H747" s="301"/>
      <c r="I747" s="301"/>
      <c r="J747" s="301"/>
      <c r="K747" s="301"/>
      <c r="L747" s="301"/>
    </row>
    <row r="748" spans="1:12" x14ac:dyDescent="0.2">
      <c r="A748" s="301"/>
      <c r="B748" s="301"/>
      <c r="C748" s="301"/>
      <c r="D748" s="301"/>
      <c r="E748" s="301"/>
      <c r="F748" s="301"/>
      <c r="G748" s="301"/>
      <c r="H748" s="301"/>
      <c r="I748" s="301"/>
      <c r="J748" s="301"/>
      <c r="K748" s="301"/>
      <c r="L748" s="301"/>
    </row>
    <row r="749" spans="1:12" x14ac:dyDescent="0.2">
      <c r="A749" s="301"/>
      <c r="B749" s="301"/>
      <c r="C749" s="301"/>
      <c r="D749" s="301"/>
      <c r="E749" s="301"/>
      <c r="F749" s="301"/>
      <c r="G749" s="301"/>
      <c r="H749" s="301"/>
      <c r="I749" s="301"/>
      <c r="J749" s="301"/>
      <c r="K749" s="301"/>
      <c r="L749" s="301"/>
    </row>
    <row r="750" spans="1:12" x14ac:dyDescent="0.2">
      <c r="A750" s="301"/>
      <c r="B750" s="301"/>
      <c r="C750" s="301"/>
      <c r="D750" s="301"/>
      <c r="E750" s="301"/>
      <c r="F750" s="301"/>
      <c r="G750" s="301"/>
      <c r="H750" s="301"/>
      <c r="I750" s="301"/>
      <c r="J750" s="301"/>
      <c r="K750" s="301"/>
      <c r="L750" s="301"/>
    </row>
    <row r="751" spans="1:12" x14ac:dyDescent="0.2">
      <c r="A751" s="301"/>
      <c r="B751" s="301"/>
      <c r="C751" s="301"/>
      <c r="D751" s="301"/>
      <c r="E751" s="301"/>
      <c r="F751" s="301"/>
      <c r="G751" s="301"/>
      <c r="H751" s="301"/>
      <c r="I751" s="301"/>
      <c r="J751" s="301"/>
      <c r="K751" s="301"/>
      <c r="L751" s="301"/>
    </row>
    <row r="752" spans="1:12" x14ac:dyDescent="0.2">
      <c r="A752" s="301"/>
      <c r="B752" s="301"/>
      <c r="C752" s="301"/>
      <c r="D752" s="301"/>
      <c r="E752" s="301"/>
      <c r="F752" s="301"/>
      <c r="G752" s="301"/>
      <c r="H752" s="301"/>
      <c r="I752" s="301"/>
      <c r="J752" s="301"/>
      <c r="K752" s="301"/>
      <c r="L752" s="301"/>
    </row>
    <row r="753" spans="1:12" x14ac:dyDescent="0.2">
      <c r="A753" s="301"/>
      <c r="B753" s="301"/>
      <c r="C753" s="301"/>
      <c r="D753" s="301"/>
      <c r="E753" s="301"/>
      <c r="F753" s="301"/>
      <c r="G753" s="301"/>
      <c r="H753" s="301"/>
      <c r="I753" s="301"/>
      <c r="J753" s="301"/>
      <c r="K753" s="301"/>
      <c r="L753" s="301"/>
    </row>
    <row r="754" spans="1:12" x14ac:dyDescent="0.2">
      <c r="A754" s="301"/>
      <c r="B754" s="301"/>
      <c r="C754" s="301"/>
      <c r="D754" s="301"/>
      <c r="E754" s="301"/>
      <c r="F754" s="301"/>
      <c r="G754" s="301"/>
      <c r="H754" s="301"/>
      <c r="I754" s="301"/>
      <c r="J754" s="301"/>
      <c r="K754" s="301"/>
      <c r="L754" s="301"/>
    </row>
    <row r="755" spans="1:12" x14ac:dyDescent="0.2">
      <c r="A755" s="301"/>
      <c r="B755" s="301"/>
      <c r="C755" s="301"/>
      <c r="D755" s="301"/>
      <c r="E755" s="301"/>
      <c r="F755" s="301"/>
      <c r="G755" s="301"/>
      <c r="H755" s="301"/>
      <c r="I755" s="301"/>
      <c r="J755" s="301"/>
      <c r="K755" s="301"/>
      <c r="L755" s="301"/>
    </row>
    <row r="756" spans="1:12" x14ac:dyDescent="0.2">
      <c r="A756" s="301"/>
      <c r="B756" s="301"/>
      <c r="C756" s="301"/>
      <c r="D756" s="301"/>
      <c r="E756" s="301"/>
      <c r="F756" s="301"/>
      <c r="G756" s="301"/>
      <c r="H756" s="301"/>
      <c r="I756" s="301"/>
      <c r="J756" s="301"/>
      <c r="K756" s="301"/>
      <c r="L756" s="301"/>
    </row>
    <row r="757" spans="1:12" x14ac:dyDescent="0.2">
      <c r="A757" s="301"/>
      <c r="B757" s="301"/>
      <c r="C757" s="301"/>
      <c r="D757" s="301"/>
      <c r="E757" s="301"/>
      <c r="F757" s="301"/>
      <c r="G757" s="301"/>
      <c r="H757" s="301"/>
      <c r="I757" s="301"/>
      <c r="J757" s="301"/>
      <c r="K757" s="301"/>
      <c r="L757" s="301"/>
    </row>
    <row r="758" spans="1:12" x14ac:dyDescent="0.2">
      <c r="A758" s="301"/>
      <c r="B758" s="301"/>
      <c r="C758" s="301"/>
      <c r="D758" s="301"/>
      <c r="E758" s="301"/>
      <c r="F758" s="301"/>
      <c r="G758" s="301"/>
      <c r="H758" s="301"/>
      <c r="I758" s="301"/>
      <c r="J758" s="301"/>
      <c r="K758" s="301"/>
      <c r="L758" s="301"/>
    </row>
    <row r="759" spans="1:12" x14ac:dyDescent="0.2">
      <c r="A759" s="301"/>
      <c r="B759" s="301"/>
      <c r="C759" s="301"/>
      <c r="D759" s="301"/>
      <c r="E759" s="301"/>
      <c r="F759" s="301"/>
      <c r="G759" s="301"/>
      <c r="H759" s="301"/>
      <c r="I759" s="301"/>
      <c r="J759" s="301"/>
      <c r="K759" s="301"/>
      <c r="L759" s="301"/>
    </row>
    <row r="760" spans="1:12" x14ac:dyDescent="0.2">
      <c r="A760" s="301"/>
      <c r="B760" s="301"/>
      <c r="C760" s="301"/>
      <c r="D760" s="301"/>
      <c r="E760" s="301"/>
      <c r="F760" s="301"/>
      <c r="G760" s="301"/>
      <c r="H760" s="301"/>
      <c r="I760" s="301"/>
      <c r="J760" s="301"/>
      <c r="K760" s="301"/>
      <c r="L760" s="301"/>
    </row>
    <row r="761" spans="1:12" x14ac:dyDescent="0.2">
      <c r="A761" s="301"/>
      <c r="B761" s="301"/>
      <c r="C761" s="301"/>
      <c r="D761" s="301"/>
      <c r="E761" s="301"/>
      <c r="F761" s="301"/>
      <c r="G761" s="301"/>
      <c r="H761" s="301"/>
      <c r="I761" s="301"/>
      <c r="J761" s="301"/>
      <c r="K761" s="301"/>
      <c r="L761" s="301"/>
    </row>
    <row r="762" spans="1:12" x14ac:dyDescent="0.2">
      <c r="A762" s="301"/>
      <c r="B762" s="301"/>
      <c r="C762" s="301"/>
      <c r="D762" s="301"/>
      <c r="E762" s="301"/>
      <c r="F762" s="301"/>
      <c r="G762" s="301"/>
      <c r="H762" s="301"/>
      <c r="I762" s="301"/>
      <c r="J762" s="301"/>
      <c r="K762" s="301"/>
      <c r="L762" s="301"/>
    </row>
    <row r="763" spans="1:12" x14ac:dyDescent="0.2">
      <c r="A763" s="301"/>
      <c r="B763" s="301"/>
      <c r="C763" s="301"/>
      <c r="D763" s="301"/>
      <c r="E763" s="301"/>
      <c r="F763" s="301"/>
      <c r="G763" s="301"/>
      <c r="H763" s="301"/>
      <c r="I763" s="301"/>
      <c r="J763" s="301"/>
      <c r="K763" s="301"/>
      <c r="L763" s="301"/>
    </row>
    <row r="764" spans="1:12" x14ac:dyDescent="0.2">
      <c r="A764" s="301"/>
      <c r="B764" s="301"/>
      <c r="C764" s="301"/>
      <c r="D764" s="301"/>
      <c r="E764" s="301"/>
      <c r="F764" s="301"/>
      <c r="G764" s="301"/>
      <c r="H764" s="301"/>
      <c r="I764" s="301"/>
      <c r="J764" s="301"/>
      <c r="K764" s="301"/>
      <c r="L764" s="301"/>
    </row>
    <row r="765" spans="1:12" x14ac:dyDescent="0.2">
      <c r="A765" s="301"/>
      <c r="B765" s="301"/>
      <c r="C765" s="301"/>
      <c r="D765" s="301"/>
      <c r="E765" s="301"/>
      <c r="F765" s="301"/>
      <c r="G765" s="301"/>
      <c r="H765" s="301"/>
      <c r="I765" s="301"/>
      <c r="J765" s="301"/>
      <c r="K765" s="301"/>
      <c r="L765" s="301"/>
    </row>
    <row r="766" spans="1:12" x14ac:dyDescent="0.2">
      <c r="A766" s="301"/>
      <c r="B766" s="301"/>
      <c r="C766" s="301"/>
      <c r="D766" s="301"/>
      <c r="E766" s="301"/>
      <c r="F766" s="301"/>
      <c r="G766" s="301"/>
      <c r="H766" s="301"/>
      <c r="I766" s="301"/>
      <c r="J766" s="301"/>
      <c r="K766" s="301"/>
      <c r="L766" s="301"/>
    </row>
    <row r="767" spans="1:12" x14ac:dyDescent="0.2">
      <c r="A767" s="301"/>
      <c r="B767" s="301"/>
      <c r="C767" s="301"/>
      <c r="D767" s="301"/>
      <c r="E767" s="301"/>
      <c r="F767" s="301"/>
      <c r="G767" s="301"/>
      <c r="H767" s="301"/>
      <c r="I767" s="301"/>
      <c r="J767" s="301"/>
      <c r="K767" s="301"/>
      <c r="L767" s="301"/>
    </row>
    <row r="768" spans="1:12" x14ac:dyDescent="0.2">
      <c r="A768" s="301"/>
      <c r="B768" s="301"/>
      <c r="C768" s="301"/>
      <c r="D768" s="301"/>
      <c r="E768" s="301"/>
      <c r="F768" s="301"/>
      <c r="G768" s="301"/>
      <c r="H768" s="301"/>
      <c r="I768" s="301"/>
      <c r="J768" s="301"/>
      <c r="K768" s="301"/>
      <c r="L768" s="301"/>
    </row>
    <row r="769" spans="1:12" x14ac:dyDescent="0.2">
      <c r="A769" s="301"/>
      <c r="B769" s="301"/>
      <c r="C769" s="301"/>
      <c r="D769" s="301"/>
      <c r="E769" s="301"/>
      <c r="F769" s="301"/>
      <c r="G769" s="301"/>
      <c r="H769" s="301"/>
      <c r="I769" s="301"/>
      <c r="J769" s="301"/>
      <c r="K769" s="301"/>
      <c r="L769" s="301"/>
    </row>
    <row r="770" spans="1:12" x14ac:dyDescent="0.2">
      <c r="A770" s="301"/>
      <c r="B770" s="301"/>
      <c r="C770" s="301"/>
      <c r="D770" s="301"/>
      <c r="E770" s="301"/>
      <c r="F770" s="301"/>
      <c r="G770" s="301"/>
      <c r="H770" s="301"/>
      <c r="I770" s="301"/>
      <c r="J770" s="301"/>
      <c r="K770" s="301"/>
      <c r="L770" s="301"/>
    </row>
    <row r="771" spans="1:12" x14ac:dyDescent="0.2">
      <c r="A771" s="301"/>
      <c r="B771" s="301"/>
      <c r="C771" s="301"/>
      <c r="D771" s="301"/>
      <c r="E771" s="301"/>
      <c r="F771" s="301"/>
      <c r="G771" s="301"/>
      <c r="H771" s="301"/>
      <c r="I771" s="301"/>
      <c r="J771" s="301"/>
      <c r="K771" s="301"/>
      <c r="L771" s="301"/>
    </row>
    <row r="772" spans="1:12" x14ac:dyDescent="0.2">
      <c r="A772" s="301"/>
      <c r="B772" s="301"/>
      <c r="C772" s="301"/>
      <c r="D772" s="301"/>
      <c r="E772" s="301"/>
      <c r="F772" s="301"/>
      <c r="G772" s="301"/>
      <c r="H772" s="301"/>
      <c r="I772" s="301"/>
      <c r="J772" s="301"/>
      <c r="K772" s="301"/>
      <c r="L772" s="301"/>
    </row>
    <row r="773" spans="1:12" x14ac:dyDescent="0.2">
      <c r="A773" s="301"/>
      <c r="B773" s="301"/>
      <c r="C773" s="301"/>
      <c r="D773" s="301"/>
      <c r="E773" s="301"/>
      <c r="F773" s="301"/>
      <c r="G773" s="301"/>
      <c r="H773" s="301"/>
      <c r="I773" s="301"/>
      <c r="J773" s="301"/>
      <c r="K773" s="301"/>
      <c r="L773" s="301"/>
    </row>
    <row r="774" spans="1:12" x14ac:dyDescent="0.2">
      <c r="A774" s="301"/>
      <c r="B774" s="301"/>
      <c r="C774" s="301"/>
      <c r="D774" s="301"/>
      <c r="E774" s="301"/>
      <c r="F774" s="301"/>
      <c r="G774" s="301"/>
      <c r="H774" s="301"/>
      <c r="I774" s="301"/>
      <c r="J774" s="301"/>
      <c r="K774" s="301"/>
      <c r="L774" s="301"/>
    </row>
    <row r="775" spans="1:12" x14ac:dyDescent="0.2">
      <c r="A775" s="301"/>
      <c r="B775" s="301"/>
      <c r="C775" s="301"/>
      <c r="D775" s="301"/>
      <c r="E775" s="301"/>
      <c r="F775" s="301"/>
      <c r="G775" s="301"/>
      <c r="H775" s="301"/>
      <c r="I775" s="301"/>
      <c r="J775" s="301"/>
      <c r="K775" s="301"/>
      <c r="L775" s="301"/>
    </row>
    <row r="776" spans="1:12" x14ac:dyDescent="0.2">
      <c r="A776" s="301"/>
      <c r="B776" s="301"/>
      <c r="C776" s="301"/>
      <c r="D776" s="301"/>
      <c r="E776" s="301"/>
      <c r="F776" s="301"/>
      <c r="G776" s="301"/>
      <c r="H776" s="301"/>
      <c r="I776" s="301"/>
      <c r="J776" s="301"/>
      <c r="K776" s="301"/>
      <c r="L776" s="301"/>
    </row>
    <row r="777" spans="1:12" x14ac:dyDescent="0.2">
      <c r="A777" s="301"/>
      <c r="B777" s="301"/>
      <c r="C777" s="301"/>
      <c r="D777" s="301"/>
      <c r="E777" s="301"/>
      <c r="F777" s="301"/>
      <c r="G777" s="301"/>
      <c r="H777" s="301"/>
      <c r="I777" s="301"/>
      <c r="J777" s="301"/>
      <c r="K777" s="301"/>
      <c r="L777" s="301"/>
    </row>
    <row r="778" spans="1:12" x14ac:dyDescent="0.2">
      <c r="A778" s="301"/>
      <c r="B778" s="301"/>
      <c r="C778" s="301"/>
      <c r="D778" s="301"/>
      <c r="E778" s="301"/>
      <c r="F778" s="301"/>
      <c r="G778" s="301"/>
      <c r="H778" s="301"/>
      <c r="I778" s="301"/>
      <c r="J778" s="301"/>
      <c r="K778" s="301"/>
      <c r="L778" s="301"/>
    </row>
    <row r="779" spans="1:12" x14ac:dyDescent="0.2">
      <c r="A779" s="301"/>
      <c r="B779" s="301"/>
      <c r="C779" s="301"/>
      <c r="D779" s="301"/>
      <c r="E779" s="301"/>
      <c r="F779" s="301"/>
      <c r="G779" s="301"/>
      <c r="H779" s="301"/>
      <c r="I779" s="301"/>
      <c r="J779" s="301"/>
      <c r="K779" s="301"/>
      <c r="L779" s="301"/>
    </row>
    <row r="780" spans="1:12" x14ac:dyDescent="0.2">
      <c r="A780" s="301"/>
      <c r="B780" s="301"/>
      <c r="C780" s="301"/>
      <c r="D780" s="301"/>
      <c r="E780" s="301"/>
      <c r="F780" s="301"/>
      <c r="G780" s="301"/>
      <c r="H780" s="301"/>
      <c r="I780" s="301"/>
      <c r="J780" s="301"/>
      <c r="K780" s="301"/>
      <c r="L780" s="301"/>
    </row>
    <row r="781" spans="1:12" x14ac:dyDescent="0.2">
      <c r="A781" s="301"/>
      <c r="B781" s="301"/>
      <c r="C781" s="301"/>
      <c r="D781" s="301"/>
      <c r="E781" s="301"/>
      <c r="F781" s="301"/>
      <c r="G781" s="301"/>
      <c r="H781" s="301"/>
      <c r="I781" s="301"/>
      <c r="J781" s="301"/>
      <c r="K781" s="301"/>
      <c r="L781" s="301"/>
    </row>
    <row r="782" spans="1:12" x14ac:dyDescent="0.2">
      <c r="A782" s="301"/>
      <c r="B782" s="301"/>
      <c r="C782" s="301"/>
      <c r="D782" s="301"/>
      <c r="E782" s="301"/>
      <c r="F782" s="301"/>
      <c r="G782" s="301"/>
      <c r="H782" s="301"/>
      <c r="I782" s="301"/>
      <c r="J782" s="301"/>
      <c r="K782" s="301"/>
      <c r="L782" s="301"/>
    </row>
    <row r="783" spans="1:12" x14ac:dyDescent="0.2">
      <c r="A783" s="301"/>
      <c r="B783" s="301"/>
      <c r="C783" s="301"/>
      <c r="D783" s="301"/>
      <c r="E783" s="301"/>
      <c r="F783" s="301"/>
      <c r="G783" s="301"/>
      <c r="H783" s="301"/>
      <c r="I783" s="301"/>
      <c r="J783" s="301"/>
      <c r="K783" s="301"/>
      <c r="L783" s="301"/>
    </row>
    <row r="784" spans="1:12" x14ac:dyDescent="0.2">
      <c r="A784" s="301"/>
      <c r="B784" s="301"/>
      <c r="C784" s="301"/>
      <c r="D784" s="301"/>
      <c r="E784" s="301"/>
      <c r="F784" s="301"/>
      <c r="G784" s="301"/>
      <c r="H784" s="301"/>
      <c r="I784" s="301"/>
      <c r="J784" s="301"/>
      <c r="K784" s="301"/>
      <c r="L784" s="301"/>
    </row>
    <row r="785" spans="1:12" x14ac:dyDescent="0.2">
      <c r="A785" s="301"/>
      <c r="B785" s="301"/>
      <c r="C785" s="301"/>
      <c r="D785" s="301"/>
      <c r="E785" s="301"/>
      <c r="F785" s="301"/>
      <c r="G785" s="301"/>
      <c r="H785" s="301"/>
      <c r="I785" s="301"/>
      <c r="J785" s="301"/>
      <c r="K785" s="301"/>
      <c r="L785" s="301"/>
    </row>
    <row r="786" spans="1:12" x14ac:dyDescent="0.2">
      <c r="A786" s="301"/>
      <c r="B786" s="301"/>
      <c r="C786" s="301"/>
      <c r="D786" s="301"/>
      <c r="E786" s="301"/>
      <c r="F786" s="301"/>
      <c r="G786" s="301"/>
      <c r="H786" s="301"/>
      <c r="I786" s="301"/>
      <c r="J786" s="301"/>
      <c r="K786" s="301"/>
      <c r="L786" s="301"/>
    </row>
    <row r="787" spans="1:12" x14ac:dyDescent="0.2">
      <c r="A787" s="301"/>
      <c r="B787" s="301"/>
      <c r="C787" s="301"/>
      <c r="D787" s="301"/>
      <c r="E787" s="301"/>
      <c r="F787" s="301"/>
      <c r="G787" s="301"/>
      <c r="H787" s="301"/>
      <c r="I787" s="301"/>
      <c r="J787" s="301"/>
      <c r="K787" s="301"/>
      <c r="L787" s="301"/>
    </row>
    <row r="788" spans="1:12" x14ac:dyDescent="0.2">
      <c r="A788" s="301"/>
      <c r="B788" s="301"/>
      <c r="C788" s="301"/>
      <c r="D788" s="301"/>
      <c r="E788" s="301"/>
      <c r="F788" s="301"/>
      <c r="G788" s="301"/>
      <c r="H788" s="301"/>
      <c r="I788" s="301"/>
      <c r="J788" s="301"/>
      <c r="K788" s="301"/>
      <c r="L788" s="301"/>
    </row>
    <row r="789" spans="1:12" x14ac:dyDescent="0.2">
      <c r="A789" s="301"/>
      <c r="B789" s="301"/>
      <c r="C789" s="301"/>
      <c r="D789" s="301"/>
      <c r="E789" s="301"/>
      <c r="F789" s="301"/>
      <c r="G789" s="301"/>
      <c r="H789" s="301"/>
      <c r="I789" s="301"/>
      <c r="J789" s="301"/>
      <c r="K789" s="301"/>
      <c r="L789" s="301"/>
    </row>
    <row r="790" spans="1:12" x14ac:dyDescent="0.2">
      <c r="A790" s="301"/>
      <c r="B790" s="301"/>
      <c r="C790" s="301"/>
      <c r="D790" s="301"/>
      <c r="E790" s="301"/>
      <c r="F790" s="301"/>
      <c r="G790" s="301"/>
      <c r="H790" s="301"/>
      <c r="I790" s="301"/>
      <c r="J790" s="301"/>
      <c r="K790" s="301"/>
      <c r="L790" s="301"/>
    </row>
    <row r="791" spans="1:12" x14ac:dyDescent="0.2">
      <c r="A791" s="301"/>
      <c r="B791" s="301"/>
      <c r="C791" s="301"/>
      <c r="D791" s="301"/>
      <c r="E791" s="301"/>
      <c r="F791" s="301"/>
      <c r="G791" s="301"/>
      <c r="H791" s="301"/>
      <c r="I791" s="301"/>
      <c r="J791" s="301"/>
      <c r="K791" s="301"/>
      <c r="L791" s="301"/>
    </row>
    <row r="792" spans="1:12" x14ac:dyDescent="0.2">
      <c r="A792" s="301"/>
      <c r="B792" s="301"/>
      <c r="C792" s="301"/>
      <c r="D792" s="301"/>
      <c r="E792" s="301"/>
      <c r="F792" s="301"/>
      <c r="G792" s="301"/>
      <c r="H792" s="301"/>
      <c r="I792" s="301"/>
      <c r="J792" s="301"/>
      <c r="K792" s="301"/>
      <c r="L792" s="301"/>
    </row>
    <row r="793" spans="1:12" x14ac:dyDescent="0.2">
      <c r="A793" s="301"/>
      <c r="B793" s="301"/>
      <c r="C793" s="301"/>
      <c r="D793" s="301"/>
      <c r="E793" s="301"/>
      <c r="F793" s="301"/>
      <c r="G793" s="301"/>
      <c r="H793" s="301"/>
      <c r="I793" s="301"/>
      <c r="J793" s="301"/>
      <c r="K793" s="301"/>
      <c r="L793" s="301"/>
    </row>
    <row r="794" spans="1:12" x14ac:dyDescent="0.2">
      <c r="A794" s="301"/>
      <c r="B794" s="301"/>
      <c r="C794" s="301"/>
      <c r="D794" s="301"/>
      <c r="E794" s="301"/>
      <c r="F794" s="301"/>
      <c r="G794" s="301"/>
      <c r="H794" s="301"/>
      <c r="I794" s="301"/>
      <c r="J794" s="301"/>
      <c r="K794" s="301"/>
      <c r="L794" s="301"/>
    </row>
    <row r="795" spans="1:12" x14ac:dyDescent="0.2">
      <c r="A795" s="301"/>
      <c r="B795" s="301"/>
      <c r="C795" s="301"/>
      <c r="D795" s="301"/>
      <c r="E795" s="301"/>
      <c r="F795" s="301"/>
      <c r="G795" s="301"/>
      <c r="H795" s="301"/>
      <c r="I795" s="301"/>
      <c r="J795" s="301"/>
      <c r="K795" s="301"/>
      <c r="L795" s="301"/>
    </row>
    <row r="796" spans="1:12" x14ac:dyDescent="0.2">
      <c r="A796" s="301"/>
      <c r="B796" s="301"/>
      <c r="C796" s="301"/>
      <c r="D796" s="301"/>
      <c r="E796" s="301"/>
      <c r="F796" s="301"/>
      <c r="G796" s="301"/>
      <c r="H796" s="301"/>
      <c r="I796" s="301"/>
      <c r="J796" s="301"/>
      <c r="K796" s="301"/>
      <c r="L796" s="301"/>
    </row>
    <row r="797" spans="1:12" x14ac:dyDescent="0.2">
      <c r="A797" s="301"/>
      <c r="B797" s="301"/>
      <c r="C797" s="301"/>
      <c r="D797" s="301"/>
      <c r="E797" s="301"/>
      <c r="F797" s="301"/>
      <c r="G797" s="301"/>
      <c r="H797" s="301"/>
      <c r="I797" s="301"/>
      <c r="J797" s="301"/>
      <c r="K797" s="301"/>
      <c r="L797" s="301"/>
    </row>
    <row r="798" spans="1:12" x14ac:dyDescent="0.2">
      <c r="A798" s="301"/>
      <c r="B798" s="301"/>
      <c r="C798" s="301"/>
      <c r="D798" s="301"/>
      <c r="E798" s="301"/>
      <c r="F798" s="301"/>
      <c r="G798" s="301"/>
      <c r="H798" s="301"/>
      <c r="I798" s="301"/>
      <c r="J798" s="301"/>
      <c r="K798" s="301"/>
      <c r="L798" s="301"/>
    </row>
    <row r="799" spans="1:12" x14ac:dyDescent="0.2">
      <c r="A799" s="301"/>
      <c r="B799" s="301"/>
      <c r="C799" s="301"/>
      <c r="D799" s="301"/>
      <c r="E799" s="301"/>
      <c r="F799" s="301"/>
      <c r="G799" s="301"/>
      <c r="H799" s="301"/>
      <c r="I799" s="301"/>
      <c r="J799" s="301"/>
      <c r="K799" s="301"/>
      <c r="L799" s="301"/>
    </row>
    <row r="800" spans="1:12" x14ac:dyDescent="0.2">
      <c r="A800" s="301"/>
      <c r="B800" s="301"/>
      <c r="C800" s="301"/>
      <c r="D800" s="301"/>
      <c r="E800" s="301"/>
      <c r="F800" s="301"/>
      <c r="G800" s="301"/>
      <c r="H800" s="301"/>
      <c r="I800" s="301"/>
      <c r="J800" s="301"/>
      <c r="K800" s="301"/>
      <c r="L800" s="301"/>
    </row>
    <row r="801" spans="1:12" x14ac:dyDescent="0.2">
      <c r="A801" s="301"/>
      <c r="B801" s="301"/>
      <c r="C801" s="301"/>
      <c r="D801" s="301"/>
      <c r="E801" s="301"/>
      <c r="F801" s="301"/>
      <c r="G801" s="301"/>
      <c r="H801" s="301"/>
      <c r="I801" s="301"/>
      <c r="J801" s="301"/>
      <c r="K801" s="301"/>
      <c r="L801" s="301"/>
    </row>
    <row r="802" spans="1:12" x14ac:dyDescent="0.2">
      <c r="A802" s="301"/>
      <c r="B802" s="301"/>
      <c r="C802" s="301"/>
      <c r="D802" s="301"/>
      <c r="E802" s="301"/>
      <c r="F802" s="301"/>
      <c r="G802" s="301"/>
      <c r="H802" s="301"/>
      <c r="I802" s="301"/>
      <c r="J802" s="301"/>
      <c r="K802" s="301"/>
      <c r="L802" s="301"/>
    </row>
    <row r="803" spans="1:12" x14ac:dyDescent="0.2">
      <c r="A803" s="301"/>
      <c r="B803" s="301"/>
      <c r="C803" s="301"/>
      <c r="D803" s="301"/>
      <c r="E803" s="301"/>
      <c r="F803" s="301"/>
      <c r="G803" s="301"/>
      <c r="H803" s="301"/>
      <c r="I803" s="301"/>
      <c r="J803" s="301"/>
      <c r="K803" s="301"/>
      <c r="L803" s="301"/>
    </row>
    <row r="804" spans="1:12" x14ac:dyDescent="0.2">
      <c r="A804" s="301"/>
      <c r="B804" s="301"/>
      <c r="C804" s="301"/>
      <c r="D804" s="301"/>
      <c r="E804" s="301"/>
      <c r="F804" s="301"/>
      <c r="G804" s="301"/>
      <c r="H804" s="301"/>
      <c r="I804" s="301"/>
      <c r="J804" s="301"/>
      <c r="K804" s="301"/>
      <c r="L804" s="301"/>
    </row>
    <row r="805" spans="1:12" x14ac:dyDescent="0.2">
      <c r="A805" s="301"/>
      <c r="B805" s="301"/>
      <c r="C805" s="301"/>
      <c r="D805" s="301"/>
      <c r="E805" s="301"/>
      <c r="F805" s="301"/>
      <c r="G805" s="301"/>
      <c r="H805" s="301"/>
      <c r="I805" s="301"/>
      <c r="J805" s="301"/>
      <c r="K805" s="301"/>
      <c r="L805" s="301"/>
    </row>
    <row r="806" spans="1:12" x14ac:dyDescent="0.2">
      <c r="A806" s="301"/>
      <c r="B806" s="301"/>
      <c r="C806" s="301"/>
      <c r="D806" s="301"/>
      <c r="E806" s="301"/>
      <c r="F806" s="301"/>
      <c r="G806" s="301"/>
      <c r="H806" s="301"/>
      <c r="I806" s="301"/>
      <c r="J806" s="301"/>
      <c r="K806" s="301"/>
      <c r="L806" s="301"/>
    </row>
    <row r="807" spans="1:12" x14ac:dyDescent="0.2">
      <c r="A807" s="301"/>
      <c r="B807" s="301"/>
      <c r="C807" s="301"/>
      <c r="D807" s="301"/>
      <c r="E807" s="301"/>
      <c r="F807" s="301"/>
      <c r="G807" s="301"/>
      <c r="H807" s="301"/>
      <c r="I807" s="301"/>
      <c r="J807" s="301"/>
      <c r="K807" s="301"/>
      <c r="L807" s="301"/>
    </row>
    <row r="808" spans="1:12" x14ac:dyDescent="0.2">
      <c r="A808" s="301"/>
      <c r="B808" s="301"/>
      <c r="C808" s="301"/>
      <c r="D808" s="301"/>
      <c r="E808" s="301"/>
      <c r="F808" s="301"/>
      <c r="G808" s="301"/>
      <c r="H808" s="301"/>
      <c r="I808" s="301"/>
      <c r="J808" s="301"/>
      <c r="K808" s="301"/>
      <c r="L808" s="301"/>
    </row>
    <row r="809" spans="1:12" x14ac:dyDescent="0.2">
      <c r="A809" s="301"/>
      <c r="B809" s="301"/>
      <c r="C809" s="301"/>
      <c r="D809" s="301"/>
      <c r="E809" s="301"/>
      <c r="F809" s="301"/>
      <c r="G809" s="301"/>
      <c r="H809" s="301"/>
      <c r="I809" s="301"/>
      <c r="J809" s="301"/>
      <c r="K809" s="301"/>
      <c r="L809" s="301"/>
    </row>
    <row r="810" spans="1:12" x14ac:dyDescent="0.2">
      <c r="A810" s="301"/>
      <c r="B810" s="301"/>
      <c r="C810" s="301"/>
      <c r="D810" s="301"/>
      <c r="E810" s="301"/>
      <c r="F810" s="301"/>
      <c r="G810" s="301"/>
      <c r="H810" s="301"/>
      <c r="I810" s="301"/>
      <c r="J810" s="301"/>
      <c r="K810" s="301"/>
      <c r="L810" s="301"/>
    </row>
    <row r="811" spans="1:12" x14ac:dyDescent="0.2">
      <c r="A811" s="301"/>
      <c r="B811" s="301"/>
      <c r="C811" s="301"/>
      <c r="D811" s="301"/>
      <c r="E811" s="301"/>
      <c r="F811" s="301"/>
      <c r="G811" s="301"/>
      <c r="H811" s="301"/>
      <c r="I811" s="301"/>
      <c r="J811" s="301"/>
      <c r="K811" s="301"/>
      <c r="L811" s="301"/>
    </row>
    <row r="812" spans="1:12" x14ac:dyDescent="0.2">
      <c r="A812" s="301"/>
      <c r="B812" s="301"/>
      <c r="C812" s="301"/>
      <c r="D812" s="301"/>
      <c r="E812" s="301"/>
      <c r="F812" s="301"/>
      <c r="G812" s="301"/>
      <c r="H812" s="301"/>
      <c r="I812" s="301"/>
      <c r="J812" s="301"/>
      <c r="K812" s="301"/>
      <c r="L812" s="301"/>
    </row>
    <row r="813" spans="1:12" x14ac:dyDescent="0.2">
      <c r="A813" s="301"/>
      <c r="B813" s="301"/>
      <c r="C813" s="301"/>
      <c r="D813" s="301"/>
      <c r="E813" s="301"/>
      <c r="F813" s="301"/>
      <c r="G813" s="301"/>
      <c r="H813" s="301"/>
      <c r="I813" s="301"/>
      <c r="J813" s="301"/>
      <c r="K813" s="301"/>
      <c r="L813" s="301"/>
    </row>
    <row r="814" spans="1:12" x14ac:dyDescent="0.2">
      <c r="A814" s="301"/>
      <c r="B814" s="301"/>
      <c r="C814" s="301"/>
      <c r="D814" s="301"/>
      <c r="E814" s="301"/>
      <c r="F814" s="301"/>
      <c r="G814" s="301"/>
      <c r="H814" s="301"/>
      <c r="I814" s="301"/>
      <c r="J814" s="301"/>
      <c r="K814" s="301"/>
      <c r="L814" s="301"/>
    </row>
    <row r="815" spans="1:12" x14ac:dyDescent="0.2">
      <c r="A815" s="301"/>
      <c r="B815" s="301"/>
      <c r="C815" s="301"/>
      <c r="D815" s="301"/>
      <c r="E815" s="301"/>
      <c r="F815" s="301"/>
      <c r="G815" s="301"/>
      <c r="H815" s="301"/>
      <c r="I815" s="301"/>
      <c r="J815" s="301"/>
      <c r="K815" s="301"/>
      <c r="L815" s="301"/>
    </row>
    <row r="816" spans="1:12" x14ac:dyDescent="0.2">
      <c r="A816" s="301"/>
      <c r="B816" s="301"/>
      <c r="C816" s="301"/>
      <c r="D816" s="301"/>
      <c r="E816" s="301"/>
      <c r="F816" s="301"/>
      <c r="G816" s="301"/>
      <c r="H816" s="301"/>
      <c r="I816" s="301"/>
      <c r="J816" s="301"/>
      <c r="K816" s="301"/>
      <c r="L816" s="301"/>
    </row>
    <row r="817" spans="1:12" x14ac:dyDescent="0.2">
      <c r="A817" s="301"/>
      <c r="B817" s="301"/>
      <c r="C817" s="301"/>
      <c r="D817" s="301"/>
      <c r="E817" s="301"/>
      <c r="F817" s="301"/>
      <c r="G817" s="301"/>
      <c r="H817" s="301"/>
      <c r="I817" s="301"/>
      <c r="J817" s="301"/>
      <c r="K817" s="301"/>
      <c r="L817" s="301"/>
    </row>
    <row r="818" spans="1:12" x14ac:dyDescent="0.2">
      <c r="A818" s="301"/>
      <c r="B818" s="301"/>
      <c r="C818" s="301"/>
      <c r="D818" s="301"/>
      <c r="E818" s="301"/>
      <c r="F818" s="301"/>
      <c r="G818" s="301"/>
      <c r="H818" s="301"/>
      <c r="I818" s="301"/>
      <c r="J818" s="301"/>
      <c r="K818" s="301"/>
      <c r="L818" s="301"/>
    </row>
    <row r="819" spans="1:12" x14ac:dyDescent="0.2">
      <c r="A819" s="301"/>
      <c r="B819" s="301"/>
      <c r="C819" s="301"/>
      <c r="D819" s="301"/>
      <c r="E819" s="301"/>
      <c r="F819" s="301"/>
      <c r="G819" s="301"/>
      <c r="H819" s="301"/>
      <c r="I819" s="301"/>
      <c r="J819" s="301"/>
      <c r="K819" s="301"/>
      <c r="L819" s="301"/>
    </row>
    <row r="820" spans="1:12" x14ac:dyDescent="0.2">
      <c r="A820" s="301"/>
      <c r="B820" s="301"/>
      <c r="C820" s="301"/>
      <c r="D820" s="301"/>
      <c r="E820" s="301"/>
      <c r="F820" s="301"/>
      <c r="G820" s="301"/>
      <c r="H820" s="301"/>
      <c r="I820" s="301"/>
      <c r="J820" s="301"/>
      <c r="K820" s="301"/>
      <c r="L820" s="301"/>
    </row>
    <row r="821" spans="1:12" x14ac:dyDescent="0.2">
      <c r="A821" s="301"/>
      <c r="B821" s="301"/>
      <c r="C821" s="301"/>
      <c r="D821" s="301"/>
      <c r="E821" s="301"/>
      <c r="F821" s="301"/>
      <c r="G821" s="301"/>
      <c r="H821" s="301"/>
      <c r="I821" s="301"/>
      <c r="J821" s="301"/>
      <c r="K821" s="301"/>
      <c r="L821" s="301"/>
    </row>
    <row r="822" spans="1:12" x14ac:dyDescent="0.2">
      <c r="A822" s="301"/>
      <c r="B822" s="301"/>
      <c r="C822" s="301"/>
      <c r="D822" s="301"/>
      <c r="E822" s="301"/>
      <c r="F822" s="301"/>
      <c r="G822" s="301"/>
      <c r="H822" s="301"/>
      <c r="I822" s="301"/>
      <c r="J822" s="301"/>
      <c r="K822" s="301"/>
      <c r="L822" s="301"/>
    </row>
    <row r="823" spans="1:12" x14ac:dyDescent="0.2">
      <c r="A823" s="301"/>
      <c r="B823" s="301"/>
      <c r="C823" s="301"/>
      <c r="D823" s="301"/>
      <c r="E823" s="301"/>
      <c r="F823" s="301"/>
      <c r="G823" s="301"/>
      <c r="H823" s="301"/>
      <c r="I823" s="301"/>
      <c r="J823" s="301"/>
      <c r="K823" s="301"/>
      <c r="L823" s="301"/>
    </row>
    <row r="824" spans="1:12" x14ac:dyDescent="0.2">
      <c r="A824" s="301"/>
      <c r="B824" s="301"/>
      <c r="C824" s="301"/>
      <c r="D824" s="301"/>
      <c r="E824" s="301"/>
      <c r="F824" s="301"/>
      <c r="G824" s="301"/>
      <c r="H824" s="301"/>
      <c r="I824" s="301"/>
      <c r="J824" s="301"/>
      <c r="K824" s="301"/>
      <c r="L824" s="301"/>
    </row>
    <row r="825" spans="1:12" x14ac:dyDescent="0.2">
      <c r="A825" s="301"/>
      <c r="B825" s="301"/>
      <c r="C825" s="301"/>
      <c r="D825" s="301"/>
      <c r="E825" s="301"/>
      <c r="F825" s="301"/>
      <c r="G825" s="301"/>
      <c r="H825" s="301"/>
      <c r="I825" s="301"/>
      <c r="J825" s="301"/>
      <c r="K825" s="301"/>
      <c r="L825" s="301"/>
    </row>
    <row r="826" spans="1:12" x14ac:dyDescent="0.2">
      <c r="A826" s="301"/>
      <c r="B826" s="301"/>
      <c r="C826" s="301"/>
      <c r="D826" s="301"/>
      <c r="E826" s="301"/>
      <c r="F826" s="301"/>
      <c r="G826" s="301"/>
      <c r="H826" s="301"/>
      <c r="I826" s="301"/>
      <c r="J826" s="301"/>
      <c r="K826" s="301"/>
      <c r="L826" s="301"/>
    </row>
    <row r="827" spans="1:12" x14ac:dyDescent="0.2">
      <c r="A827" s="301"/>
      <c r="B827" s="301"/>
      <c r="C827" s="301"/>
      <c r="D827" s="301"/>
      <c r="E827" s="301"/>
      <c r="F827" s="301"/>
      <c r="G827" s="301"/>
      <c r="H827" s="301"/>
      <c r="I827" s="301"/>
      <c r="J827" s="301"/>
      <c r="K827" s="301"/>
      <c r="L827" s="301"/>
    </row>
    <row r="828" spans="1:12" x14ac:dyDescent="0.2">
      <c r="A828" s="301"/>
      <c r="B828" s="301"/>
      <c r="C828" s="301"/>
      <c r="D828" s="301"/>
      <c r="E828" s="301"/>
      <c r="F828" s="301"/>
      <c r="G828" s="301"/>
      <c r="H828" s="301"/>
      <c r="I828" s="301"/>
      <c r="J828" s="301"/>
      <c r="K828" s="301"/>
      <c r="L828" s="301"/>
    </row>
    <row r="829" spans="1:12" x14ac:dyDescent="0.2">
      <c r="A829" s="301"/>
      <c r="B829" s="301"/>
      <c r="C829" s="301"/>
      <c r="D829" s="301"/>
      <c r="E829" s="301"/>
      <c r="F829" s="301"/>
      <c r="G829" s="301"/>
      <c r="H829" s="301"/>
      <c r="I829" s="301"/>
      <c r="J829" s="301"/>
      <c r="K829" s="301"/>
      <c r="L829" s="301"/>
    </row>
    <row r="830" spans="1:12" x14ac:dyDescent="0.2">
      <c r="A830" s="301"/>
      <c r="B830" s="301"/>
      <c r="C830" s="301"/>
      <c r="D830" s="301"/>
      <c r="E830" s="301"/>
      <c r="F830" s="301"/>
      <c r="G830" s="301"/>
      <c r="H830" s="301"/>
      <c r="I830" s="301"/>
      <c r="J830" s="301"/>
      <c r="K830" s="301"/>
      <c r="L830" s="301"/>
    </row>
    <row r="831" spans="1:12" x14ac:dyDescent="0.2">
      <c r="A831" s="301"/>
      <c r="B831" s="301"/>
      <c r="C831" s="301"/>
      <c r="D831" s="301"/>
      <c r="E831" s="301"/>
      <c r="F831" s="301"/>
      <c r="G831" s="301"/>
      <c r="H831" s="301"/>
      <c r="I831" s="301"/>
      <c r="J831" s="301"/>
      <c r="K831" s="301"/>
      <c r="L831" s="301"/>
    </row>
    <row r="832" spans="1:12" x14ac:dyDescent="0.2">
      <c r="A832" s="301"/>
      <c r="B832" s="301"/>
      <c r="C832" s="301"/>
      <c r="D832" s="301"/>
      <c r="E832" s="301"/>
      <c r="F832" s="301"/>
      <c r="G832" s="301"/>
      <c r="H832" s="301"/>
      <c r="I832" s="301"/>
      <c r="J832" s="301"/>
      <c r="K832" s="301"/>
      <c r="L832" s="301"/>
    </row>
    <row r="833" spans="1:12" x14ac:dyDescent="0.2">
      <c r="A833" s="301"/>
      <c r="B833" s="301"/>
      <c r="C833" s="301"/>
      <c r="D833" s="301"/>
      <c r="E833" s="301"/>
      <c r="F833" s="301"/>
      <c r="G833" s="301"/>
      <c r="H833" s="301"/>
      <c r="I833" s="301"/>
      <c r="J833" s="301"/>
      <c r="K833" s="301"/>
      <c r="L833" s="301"/>
    </row>
    <row r="834" spans="1:12" x14ac:dyDescent="0.2">
      <c r="A834" s="301"/>
      <c r="B834" s="301"/>
      <c r="C834" s="301"/>
      <c r="D834" s="301"/>
      <c r="E834" s="301"/>
      <c r="F834" s="301"/>
      <c r="G834" s="301"/>
      <c r="H834" s="301"/>
      <c r="I834" s="301"/>
      <c r="J834" s="301"/>
      <c r="K834" s="301"/>
      <c r="L834" s="301"/>
    </row>
    <row r="835" spans="1:12" x14ac:dyDescent="0.2">
      <c r="A835" s="301"/>
      <c r="B835" s="301"/>
      <c r="C835" s="301"/>
      <c r="D835" s="301"/>
      <c r="E835" s="301"/>
      <c r="F835" s="301"/>
      <c r="G835" s="301"/>
      <c r="H835" s="301"/>
      <c r="I835" s="301"/>
      <c r="J835" s="301"/>
      <c r="K835" s="301"/>
      <c r="L835" s="301"/>
    </row>
    <row r="836" spans="1:12" x14ac:dyDescent="0.2">
      <c r="A836" s="301"/>
      <c r="B836" s="301"/>
      <c r="C836" s="301"/>
      <c r="D836" s="301"/>
      <c r="E836" s="301"/>
      <c r="F836" s="301"/>
      <c r="G836" s="301"/>
      <c r="H836" s="301"/>
      <c r="I836" s="301"/>
      <c r="J836" s="301"/>
      <c r="K836" s="301"/>
      <c r="L836" s="301"/>
    </row>
    <row r="837" spans="1:12" x14ac:dyDescent="0.2">
      <c r="A837" s="301"/>
      <c r="B837" s="301"/>
      <c r="C837" s="301"/>
      <c r="D837" s="301"/>
      <c r="E837" s="301"/>
      <c r="F837" s="301"/>
      <c r="G837" s="301"/>
      <c r="H837" s="301"/>
      <c r="I837" s="301"/>
      <c r="J837" s="301"/>
      <c r="K837" s="301"/>
      <c r="L837" s="301"/>
    </row>
    <row r="838" spans="1:12" x14ac:dyDescent="0.2">
      <c r="A838" s="301"/>
      <c r="B838" s="301"/>
      <c r="C838" s="301"/>
      <c r="D838" s="301"/>
      <c r="E838" s="301"/>
      <c r="F838" s="301"/>
      <c r="G838" s="301"/>
      <c r="H838" s="301"/>
      <c r="I838" s="301"/>
      <c r="J838" s="301"/>
      <c r="K838" s="301"/>
      <c r="L838" s="301"/>
    </row>
    <row r="839" spans="1:12" x14ac:dyDescent="0.2">
      <c r="A839" s="301"/>
      <c r="B839" s="301"/>
      <c r="C839" s="301"/>
      <c r="D839" s="301"/>
      <c r="E839" s="301"/>
      <c r="F839" s="301"/>
      <c r="G839" s="301"/>
      <c r="H839" s="301"/>
      <c r="I839" s="301"/>
      <c r="J839" s="301"/>
      <c r="K839" s="301"/>
      <c r="L839" s="301"/>
    </row>
    <row r="840" spans="1:12" x14ac:dyDescent="0.2">
      <c r="A840" s="301"/>
      <c r="B840" s="301"/>
      <c r="C840" s="301"/>
      <c r="D840" s="301"/>
      <c r="E840" s="301"/>
      <c r="F840" s="301"/>
      <c r="G840" s="301"/>
      <c r="H840" s="301"/>
      <c r="I840" s="301"/>
      <c r="J840" s="301"/>
      <c r="K840" s="301"/>
      <c r="L840" s="301"/>
    </row>
    <row r="841" spans="1:12" x14ac:dyDescent="0.2">
      <c r="A841" s="301"/>
      <c r="B841" s="301"/>
      <c r="C841" s="301"/>
      <c r="D841" s="301"/>
      <c r="E841" s="301"/>
      <c r="F841" s="301"/>
      <c r="G841" s="301"/>
      <c r="H841" s="301"/>
      <c r="I841" s="301"/>
      <c r="J841" s="301"/>
      <c r="K841" s="301"/>
      <c r="L841" s="301"/>
    </row>
    <row r="842" spans="1:12" x14ac:dyDescent="0.2">
      <c r="A842" s="301"/>
      <c r="B842" s="301"/>
      <c r="C842" s="301"/>
      <c r="D842" s="301"/>
      <c r="E842" s="301"/>
      <c r="F842" s="301"/>
      <c r="G842" s="301"/>
      <c r="H842" s="301"/>
      <c r="I842" s="301"/>
      <c r="J842" s="301"/>
      <c r="K842" s="301"/>
      <c r="L842" s="301"/>
    </row>
    <row r="843" spans="1:12" x14ac:dyDescent="0.2">
      <c r="A843" s="301"/>
      <c r="B843" s="301"/>
      <c r="C843" s="301"/>
      <c r="D843" s="301"/>
      <c r="E843" s="301"/>
      <c r="F843" s="301"/>
      <c r="G843" s="301"/>
      <c r="H843" s="301"/>
      <c r="I843" s="301"/>
      <c r="J843" s="301"/>
      <c r="K843" s="301"/>
      <c r="L843" s="301"/>
    </row>
    <row r="844" spans="1:12" x14ac:dyDescent="0.2">
      <c r="A844" s="301"/>
      <c r="B844" s="301"/>
      <c r="C844" s="301"/>
      <c r="D844" s="301"/>
      <c r="E844" s="301"/>
      <c r="F844" s="301"/>
      <c r="G844" s="301"/>
      <c r="H844" s="301"/>
      <c r="I844" s="301"/>
      <c r="J844" s="301"/>
      <c r="K844" s="301"/>
      <c r="L844" s="301"/>
    </row>
    <row r="845" spans="1:12" x14ac:dyDescent="0.2">
      <c r="A845" s="301"/>
      <c r="B845" s="301"/>
      <c r="C845" s="301"/>
      <c r="D845" s="301"/>
      <c r="E845" s="301"/>
      <c r="F845" s="301"/>
      <c r="G845" s="301"/>
      <c r="H845" s="301"/>
      <c r="I845" s="301"/>
      <c r="J845" s="301"/>
      <c r="K845" s="301"/>
      <c r="L845" s="301"/>
    </row>
    <row r="846" spans="1:12" x14ac:dyDescent="0.2">
      <c r="A846" s="301"/>
      <c r="B846" s="301"/>
      <c r="C846" s="301"/>
      <c r="D846" s="301"/>
      <c r="E846" s="301"/>
      <c r="F846" s="301"/>
      <c r="G846" s="301"/>
      <c r="H846" s="301"/>
      <c r="I846" s="301"/>
      <c r="J846" s="301"/>
      <c r="K846" s="301"/>
      <c r="L846" s="301"/>
    </row>
    <row r="847" spans="1:12" x14ac:dyDescent="0.2">
      <c r="A847" s="301"/>
      <c r="B847" s="301"/>
      <c r="C847" s="301"/>
      <c r="D847" s="301"/>
      <c r="E847" s="301"/>
      <c r="F847" s="301"/>
      <c r="G847" s="301"/>
      <c r="H847" s="301"/>
      <c r="I847" s="301"/>
      <c r="J847" s="301"/>
      <c r="K847" s="301"/>
      <c r="L847" s="301"/>
    </row>
    <row r="848" spans="1:12" x14ac:dyDescent="0.2">
      <c r="A848" s="301"/>
      <c r="B848" s="301"/>
      <c r="C848" s="301"/>
      <c r="D848" s="301"/>
      <c r="E848" s="301"/>
      <c r="F848" s="301"/>
      <c r="G848" s="301"/>
      <c r="H848" s="301"/>
      <c r="I848" s="301"/>
      <c r="J848" s="301"/>
      <c r="K848" s="301"/>
      <c r="L848" s="301"/>
    </row>
    <row r="849" spans="1:12" x14ac:dyDescent="0.2">
      <c r="A849" s="301"/>
      <c r="B849" s="301"/>
      <c r="C849" s="301"/>
      <c r="D849" s="301"/>
      <c r="E849" s="301"/>
      <c r="F849" s="301"/>
      <c r="G849" s="301"/>
      <c r="H849" s="301"/>
      <c r="I849" s="301"/>
      <c r="J849" s="301"/>
      <c r="K849" s="301"/>
      <c r="L849" s="301"/>
    </row>
    <row r="850" spans="1:12" x14ac:dyDescent="0.2">
      <c r="A850" s="301"/>
      <c r="B850" s="301"/>
      <c r="C850" s="301"/>
      <c r="D850" s="301"/>
      <c r="E850" s="301"/>
      <c r="F850" s="301"/>
      <c r="G850" s="301"/>
      <c r="H850" s="301"/>
      <c r="I850" s="301"/>
      <c r="J850" s="301"/>
      <c r="K850" s="301"/>
      <c r="L850" s="301"/>
    </row>
    <row r="851" spans="1:12" x14ac:dyDescent="0.2">
      <c r="A851" s="301"/>
      <c r="B851" s="301"/>
      <c r="C851" s="301"/>
      <c r="D851" s="301"/>
      <c r="E851" s="301"/>
      <c r="F851" s="301"/>
      <c r="G851" s="301"/>
      <c r="H851" s="301"/>
      <c r="I851" s="301"/>
      <c r="J851" s="301"/>
      <c r="K851" s="301"/>
      <c r="L851" s="301"/>
    </row>
    <row r="852" spans="1:12" x14ac:dyDescent="0.2">
      <c r="A852" s="301"/>
      <c r="B852" s="301"/>
      <c r="C852" s="301"/>
      <c r="D852" s="301"/>
      <c r="E852" s="301"/>
      <c r="F852" s="301"/>
      <c r="G852" s="301"/>
      <c r="H852" s="301"/>
      <c r="I852" s="301"/>
      <c r="J852" s="301"/>
      <c r="K852" s="301"/>
      <c r="L852" s="301"/>
    </row>
    <row r="853" spans="1:12" x14ac:dyDescent="0.2">
      <c r="A853" s="301"/>
      <c r="B853" s="301"/>
      <c r="C853" s="301"/>
      <c r="D853" s="301"/>
      <c r="E853" s="301"/>
      <c r="F853" s="301"/>
      <c r="G853" s="301"/>
      <c r="H853" s="301"/>
      <c r="I853" s="301"/>
      <c r="J853" s="301"/>
      <c r="K853" s="301"/>
      <c r="L853" s="301"/>
    </row>
    <row r="854" spans="1:12" x14ac:dyDescent="0.2">
      <c r="A854" s="301"/>
      <c r="B854" s="301"/>
      <c r="C854" s="301"/>
      <c r="D854" s="301"/>
      <c r="E854" s="301"/>
      <c r="F854" s="301"/>
      <c r="G854" s="301"/>
      <c r="H854" s="301"/>
      <c r="I854" s="301"/>
      <c r="J854" s="301"/>
      <c r="K854" s="301"/>
      <c r="L854" s="301"/>
    </row>
    <row r="855" spans="1:12" x14ac:dyDescent="0.2">
      <c r="A855" s="301"/>
      <c r="B855" s="301"/>
      <c r="C855" s="301"/>
      <c r="D855" s="301"/>
      <c r="E855" s="301"/>
      <c r="F855" s="301"/>
      <c r="G855" s="301"/>
      <c r="H855" s="301"/>
      <c r="I855" s="301"/>
      <c r="J855" s="301"/>
      <c r="K855" s="301"/>
      <c r="L855" s="301"/>
    </row>
    <row r="856" spans="1:12" x14ac:dyDescent="0.2">
      <c r="A856" s="301"/>
      <c r="B856" s="301"/>
      <c r="C856" s="301"/>
      <c r="D856" s="301"/>
      <c r="E856" s="301"/>
      <c r="F856" s="301"/>
      <c r="G856" s="301"/>
      <c r="H856" s="301"/>
      <c r="I856" s="301"/>
      <c r="J856" s="301"/>
      <c r="K856" s="301"/>
      <c r="L856" s="301"/>
    </row>
    <row r="857" spans="1:12" x14ac:dyDescent="0.2">
      <c r="A857" s="301"/>
      <c r="B857" s="301"/>
      <c r="C857" s="301"/>
      <c r="D857" s="301"/>
      <c r="E857" s="301"/>
      <c r="F857" s="301"/>
      <c r="G857" s="301"/>
      <c r="H857" s="301"/>
      <c r="I857" s="301"/>
      <c r="J857" s="301"/>
      <c r="K857" s="301"/>
      <c r="L857" s="301"/>
    </row>
    <row r="858" spans="1:12" x14ac:dyDescent="0.2">
      <c r="A858" s="301"/>
      <c r="B858" s="301"/>
      <c r="C858" s="301"/>
      <c r="D858" s="301"/>
      <c r="E858" s="301"/>
      <c r="F858" s="301"/>
      <c r="G858" s="301"/>
      <c r="H858" s="301"/>
      <c r="I858" s="301"/>
      <c r="J858" s="301"/>
      <c r="K858" s="301"/>
      <c r="L858" s="301"/>
    </row>
    <row r="859" spans="1:12" x14ac:dyDescent="0.2">
      <c r="A859" s="301"/>
      <c r="B859" s="301"/>
      <c r="C859" s="301"/>
      <c r="D859" s="301"/>
      <c r="E859" s="301"/>
      <c r="F859" s="301"/>
      <c r="G859" s="301"/>
      <c r="H859" s="301"/>
      <c r="I859" s="301"/>
      <c r="J859" s="301"/>
      <c r="K859" s="301"/>
      <c r="L859" s="301"/>
    </row>
    <row r="860" spans="1:12" x14ac:dyDescent="0.2">
      <c r="A860" s="301"/>
      <c r="B860" s="301"/>
      <c r="C860" s="301"/>
      <c r="D860" s="301"/>
      <c r="E860" s="301"/>
      <c r="F860" s="301"/>
      <c r="G860" s="301"/>
      <c r="H860" s="301"/>
      <c r="I860" s="301"/>
      <c r="J860" s="301"/>
      <c r="K860" s="301"/>
      <c r="L860" s="301"/>
    </row>
    <row r="861" spans="1:12" x14ac:dyDescent="0.2">
      <c r="A861" s="301"/>
      <c r="B861" s="301"/>
      <c r="C861" s="301"/>
      <c r="D861" s="301"/>
      <c r="E861" s="301"/>
      <c r="F861" s="301"/>
      <c r="G861" s="301"/>
      <c r="H861" s="301"/>
      <c r="I861" s="301"/>
      <c r="J861" s="301"/>
      <c r="K861" s="301"/>
      <c r="L861" s="301"/>
    </row>
    <row r="862" spans="1:12" x14ac:dyDescent="0.2">
      <c r="A862" s="301"/>
      <c r="B862" s="301"/>
      <c r="C862" s="301"/>
      <c r="D862" s="301"/>
      <c r="E862" s="301"/>
      <c r="F862" s="301"/>
      <c r="G862" s="301"/>
      <c r="H862" s="301"/>
      <c r="I862" s="301"/>
      <c r="J862" s="301"/>
      <c r="K862" s="301"/>
      <c r="L862" s="301"/>
    </row>
    <row r="863" spans="1:12" x14ac:dyDescent="0.2">
      <c r="A863" s="301"/>
      <c r="B863" s="301"/>
      <c r="C863" s="301"/>
      <c r="D863" s="301"/>
      <c r="E863" s="301"/>
      <c r="F863" s="301"/>
      <c r="G863" s="301"/>
      <c r="H863" s="301"/>
      <c r="I863" s="301"/>
      <c r="J863" s="301"/>
      <c r="K863" s="301"/>
      <c r="L863" s="301"/>
    </row>
    <row r="864" spans="1:12" x14ac:dyDescent="0.2">
      <c r="A864" s="301"/>
      <c r="B864" s="301"/>
      <c r="C864" s="301"/>
      <c r="D864" s="301"/>
      <c r="E864" s="301"/>
      <c r="F864" s="301"/>
      <c r="G864" s="301"/>
      <c r="H864" s="301"/>
      <c r="I864" s="301"/>
      <c r="J864" s="301"/>
      <c r="K864" s="301"/>
      <c r="L864" s="301"/>
    </row>
    <row r="865" spans="1:12" x14ac:dyDescent="0.2">
      <c r="A865" s="301"/>
      <c r="B865" s="301"/>
      <c r="C865" s="301"/>
      <c r="D865" s="301"/>
      <c r="E865" s="301"/>
      <c r="F865" s="301"/>
      <c r="G865" s="301"/>
      <c r="H865" s="301"/>
      <c r="I865" s="301"/>
      <c r="J865" s="301"/>
      <c r="K865" s="301"/>
      <c r="L865" s="301"/>
    </row>
    <row r="866" spans="1:12" x14ac:dyDescent="0.2">
      <c r="A866" s="301"/>
      <c r="B866" s="301"/>
      <c r="C866" s="301"/>
      <c r="D866" s="301"/>
      <c r="E866" s="301"/>
      <c r="F866" s="301"/>
      <c r="G866" s="301"/>
      <c r="H866" s="301"/>
      <c r="I866" s="301"/>
      <c r="J866" s="301"/>
      <c r="K866" s="301"/>
      <c r="L866" s="301"/>
    </row>
    <row r="867" spans="1:12" x14ac:dyDescent="0.2">
      <c r="A867" s="301"/>
      <c r="B867" s="301"/>
      <c r="C867" s="301"/>
      <c r="D867" s="301"/>
      <c r="E867" s="301"/>
      <c r="F867" s="301"/>
      <c r="G867" s="301"/>
      <c r="H867" s="301"/>
      <c r="I867" s="301"/>
      <c r="J867" s="301"/>
      <c r="K867" s="301"/>
      <c r="L867" s="301"/>
    </row>
    <row r="868" spans="1:12" x14ac:dyDescent="0.2">
      <c r="A868" s="301"/>
      <c r="B868" s="301"/>
      <c r="C868" s="301"/>
      <c r="D868" s="301"/>
      <c r="E868" s="301"/>
      <c r="F868" s="301"/>
      <c r="G868" s="301"/>
      <c r="H868" s="301"/>
      <c r="I868" s="301"/>
      <c r="J868" s="301"/>
      <c r="K868" s="301"/>
      <c r="L868" s="301"/>
    </row>
    <row r="869" spans="1:12" x14ac:dyDescent="0.2">
      <c r="A869" s="301"/>
      <c r="B869" s="301"/>
      <c r="C869" s="301"/>
      <c r="D869" s="301"/>
      <c r="E869" s="301"/>
      <c r="F869" s="301"/>
      <c r="G869" s="301"/>
      <c r="H869" s="301"/>
      <c r="I869" s="301"/>
      <c r="J869" s="301"/>
      <c r="K869" s="301"/>
      <c r="L869" s="301"/>
    </row>
    <row r="870" spans="1:12" x14ac:dyDescent="0.2">
      <c r="A870" s="301"/>
      <c r="B870" s="301"/>
      <c r="C870" s="301"/>
      <c r="D870" s="301"/>
      <c r="E870" s="301"/>
      <c r="F870" s="301"/>
      <c r="G870" s="301"/>
      <c r="H870" s="301"/>
      <c r="I870" s="301"/>
      <c r="J870" s="301"/>
      <c r="K870" s="301"/>
      <c r="L870" s="301"/>
    </row>
    <row r="871" spans="1:12" x14ac:dyDescent="0.2">
      <c r="A871" s="301"/>
      <c r="B871" s="301"/>
      <c r="C871" s="301"/>
      <c r="D871" s="301"/>
      <c r="E871" s="301"/>
      <c r="F871" s="301"/>
      <c r="G871" s="301"/>
      <c r="H871" s="301"/>
      <c r="I871" s="301"/>
      <c r="J871" s="301"/>
      <c r="K871" s="301"/>
      <c r="L871" s="301"/>
    </row>
    <row r="872" spans="1:12" x14ac:dyDescent="0.2">
      <c r="A872" s="301"/>
      <c r="B872" s="301"/>
      <c r="C872" s="301"/>
      <c r="D872" s="301"/>
      <c r="E872" s="301"/>
      <c r="F872" s="301"/>
      <c r="G872" s="301"/>
      <c r="H872" s="301"/>
      <c r="I872" s="301"/>
      <c r="J872" s="301"/>
      <c r="K872" s="301"/>
      <c r="L872" s="301"/>
    </row>
    <row r="873" spans="1:12" x14ac:dyDescent="0.2">
      <c r="A873" s="301"/>
      <c r="B873" s="301"/>
      <c r="C873" s="301"/>
      <c r="D873" s="301"/>
      <c r="E873" s="301"/>
      <c r="F873" s="301"/>
      <c r="G873" s="301"/>
      <c r="H873" s="301"/>
      <c r="I873" s="301"/>
      <c r="J873" s="301"/>
      <c r="K873" s="301"/>
      <c r="L873" s="301"/>
    </row>
    <row r="874" spans="1:12" x14ac:dyDescent="0.2">
      <c r="A874" s="301"/>
      <c r="B874" s="301"/>
      <c r="C874" s="301"/>
      <c r="D874" s="301"/>
      <c r="E874" s="301"/>
      <c r="F874" s="301"/>
      <c r="G874" s="301"/>
      <c r="H874" s="301"/>
      <c r="I874" s="301"/>
      <c r="J874" s="301"/>
      <c r="K874" s="301"/>
      <c r="L874" s="301"/>
    </row>
    <row r="875" spans="1:12" x14ac:dyDescent="0.2">
      <c r="A875" s="301"/>
      <c r="B875" s="301"/>
      <c r="C875" s="301"/>
      <c r="D875" s="301"/>
      <c r="E875" s="301"/>
      <c r="F875" s="301"/>
      <c r="G875" s="301"/>
      <c r="H875" s="301"/>
      <c r="I875" s="301"/>
      <c r="J875" s="301"/>
      <c r="K875" s="301"/>
      <c r="L875" s="301"/>
    </row>
    <row r="876" spans="1:12" x14ac:dyDescent="0.2">
      <c r="A876" s="301"/>
      <c r="B876" s="301"/>
      <c r="C876" s="301"/>
      <c r="D876" s="301"/>
      <c r="E876" s="301"/>
      <c r="F876" s="301"/>
      <c r="G876" s="301"/>
      <c r="H876" s="301"/>
      <c r="I876" s="301"/>
      <c r="J876" s="301"/>
      <c r="K876" s="301"/>
      <c r="L876" s="301"/>
    </row>
    <row r="877" spans="1:12" x14ac:dyDescent="0.2">
      <c r="A877" s="301"/>
      <c r="B877" s="301"/>
      <c r="C877" s="301"/>
      <c r="D877" s="301"/>
      <c r="E877" s="301"/>
      <c r="F877" s="301"/>
      <c r="G877" s="301"/>
      <c r="H877" s="301"/>
      <c r="I877" s="301"/>
      <c r="J877" s="301"/>
      <c r="K877" s="301"/>
      <c r="L877" s="301"/>
    </row>
    <row r="878" spans="1:12" x14ac:dyDescent="0.2">
      <c r="A878" s="301"/>
      <c r="B878" s="301"/>
      <c r="C878" s="301"/>
      <c r="D878" s="301"/>
      <c r="E878" s="301"/>
      <c r="F878" s="301"/>
      <c r="G878" s="301"/>
      <c r="H878" s="301"/>
      <c r="I878" s="301"/>
      <c r="J878" s="301"/>
      <c r="K878" s="301"/>
      <c r="L878" s="301"/>
    </row>
    <row r="879" spans="1:12" x14ac:dyDescent="0.2">
      <c r="A879" s="301"/>
      <c r="B879" s="301"/>
      <c r="C879" s="301"/>
      <c r="D879" s="301"/>
      <c r="E879" s="301"/>
      <c r="F879" s="301"/>
      <c r="G879" s="301"/>
      <c r="H879" s="301"/>
      <c r="I879" s="301"/>
      <c r="J879" s="301"/>
      <c r="K879" s="301"/>
      <c r="L879" s="301"/>
    </row>
    <row r="880" spans="1:12" x14ac:dyDescent="0.2">
      <c r="A880" s="301"/>
      <c r="B880" s="301"/>
      <c r="C880" s="301"/>
      <c r="D880" s="301"/>
      <c r="E880" s="301"/>
      <c r="F880" s="301"/>
      <c r="G880" s="301"/>
      <c r="H880" s="301"/>
      <c r="I880" s="301"/>
      <c r="J880" s="301"/>
      <c r="K880" s="301"/>
      <c r="L880" s="301"/>
    </row>
    <row r="881" spans="1:12" x14ac:dyDescent="0.2">
      <c r="A881" s="301"/>
      <c r="B881" s="301"/>
      <c r="C881" s="301"/>
      <c r="D881" s="301"/>
      <c r="E881" s="301"/>
      <c r="F881" s="301"/>
      <c r="G881" s="301"/>
      <c r="H881" s="301"/>
      <c r="I881" s="301"/>
      <c r="J881" s="301"/>
      <c r="K881" s="301"/>
      <c r="L881" s="301"/>
    </row>
    <row r="882" spans="1:12" x14ac:dyDescent="0.2">
      <c r="A882" s="301"/>
      <c r="B882" s="301"/>
      <c r="C882" s="301"/>
      <c r="D882" s="301"/>
      <c r="E882" s="301"/>
      <c r="F882" s="301"/>
      <c r="G882" s="301"/>
      <c r="H882" s="301"/>
      <c r="I882" s="301"/>
      <c r="J882" s="301"/>
      <c r="K882" s="301"/>
      <c r="L882" s="301"/>
    </row>
    <row r="883" spans="1:12" x14ac:dyDescent="0.2">
      <c r="A883" s="301"/>
      <c r="B883" s="301"/>
      <c r="C883" s="301"/>
      <c r="D883" s="301"/>
      <c r="E883" s="301"/>
      <c r="F883" s="301"/>
      <c r="G883" s="301"/>
      <c r="H883" s="301"/>
      <c r="I883" s="301"/>
      <c r="J883" s="301"/>
      <c r="K883" s="301"/>
      <c r="L883" s="301"/>
    </row>
    <row r="884" spans="1:12" x14ac:dyDescent="0.2">
      <c r="A884" s="301"/>
      <c r="B884" s="301"/>
      <c r="C884" s="301"/>
      <c r="D884" s="301"/>
      <c r="E884" s="301"/>
      <c r="F884" s="301"/>
      <c r="G884" s="301"/>
      <c r="H884" s="301"/>
      <c r="I884" s="301"/>
      <c r="J884" s="301"/>
      <c r="K884" s="301"/>
      <c r="L884" s="301"/>
    </row>
    <row r="885" spans="1:12" x14ac:dyDescent="0.2">
      <c r="A885" s="301"/>
      <c r="B885" s="301"/>
      <c r="C885" s="301"/>
      <c r="D885" s="301"/>
      <c r="E885" s="301"/>
      <c r="F885" s="301"/>
      <c r="G885" s="301"/>
      <c r="H885" s="301"/>
      <c r="I885" s="301"/>
      <c r="J885" s="301"/>
      <c r="K885" s="301"/>
      <c r="L885" s="301"/>
    </row>
    <row r="886" spans="1:12" x14ac:dyDescent="0.2">
      <c r="A886" s="301"/>
      <c r="B886" s="301"/>
      <c r="C886" s="301"/>
      <c r="D886" s="301"/>
      <c r="E886" s="301"/>
      <c r="F886" s="301"/>
      <c r="G886" s="301"/>
      <c r="H886" s="301"/>
      <c r="I886" s="301"/>
      <c r="J886" s="301"/>
      <c r="K886" s="301"/>
      <c r="L886" s="301"/>
    </row>
    <row r="887" spans="1:12" x14ac:dyDescent="0.2">
      <c r="A887" s="301"/>
      <c r="B887" s="301"/>
      <c r="C887" s="301"/>
      <c r="D887" s="301"/>
      <c r="E887" s="301"/>
      <c r="F887" s="301"/>
      <c r="G887" s="301"/>
      <c r="H887" s="301"/>
      <c r="I887" s="301"/>
      <c r="J887" s="301"/>
      <c r="K887" s="301"/>
      <c r="L887" s="301"/>
    </row>
    <row r="888" spans="1:12" x14ac:dyDescent="0.2">
      <c r="A888" s="301"/>
      <c r="B888" s="301"/>
      <c r="C888" s="301"/>
      <c r="D888" s="301"/>
      <c r="E888" s="301"/>
      <c r="F888" s="301"/>
      <c r="G888" s="301"/>
      <c r="H888" s="301"/>
      <c r="I888" s="301"/>
      <c r="J888" s="301"/>
      <c r="K888" s="301"/>
      <c r="L888" s="301"/>
    </row>
    <row r="889" spans="1:12" x14ac:dyDescent="0.2">
      <c r="A889" s="301"/>
      <c r="B889" s="301"/>
      <c r="C889" s="301"/>
      <c r="D889" s="301"/>
      <c r="E889" s="301"/>
      <c r="F889" s="301"/>
      <c r="G889" s="301"/>
      <c r="H889" s="301"/>
      <c r="I889" s="301"/>
      <c r="J889" s="301"/>
      <c r="K889" s="301"/>
      <c r="L889" s="301"/>
    </row>
    <row r="890" spans="1:12" x14ac:dyDescent="0.2">
      <c r="A890" s="301"/>
      <c r="B890" s="301"/>
      <c r="C890" s="301"/>
      <c r="D890" s="301"/>
      <c r="E890" s="301"/>
      <c r="F890" s="301"/>
      <c r="G890" s="301"/>
      <c r="H890" s="301"/>
      <c r="I890" s="301"/>
      <c r="J890" s="301"/>
      <c r="K890" s="301"/>
      <c r="L890" s="301"/>
    </row>
    <row r="891" spans="1:12" x14ac:dyDescent="0.2">
      <c r="A891" s="301"/>
      <c r="B891" s="301"/>
      <c r="C891" s="301"/>
      <c r="D891" s="301"/>
      <c r="E891" s="301"/>
      <c r="F891" s="301"/>
      <c r="G891" s="301"/>
      <c r="H891" s="301"/>
      <c r="I891" s="301"/>
      <c r="J891" s="301"/>
      <c r="K891" s="301"/>
      <c r="L891" s="301"/>
    </row>
    <row r="892" spans="1:12" x14ac:dyDescent="0.2">
      <c r="A892" s="301"/>
      <c r="B892" s="301"/>
      <c r="C892" s="301"/>
      <c r="D892" s="301"/>
      <c r="E892" s="301"/>
      <c r="F892" s="301"/>
      <c r="G892" s="301"/>
      <c r="H892" s="301"/>
      <c r="I892" s="301"/>
      <c r="J892" s="301"/>
      <c r="K892" s="301"/>
      <c r="L892" s="301"/>
    </row>
    <row r="893" spans="1:12" x14ac:dyDescent="0.2">
      <c r="A893" s="301"/>
      <c r="B893" s="301"/>
      <c r="C893" s="301"/>
      <c r="D893" s="301"/>
      <c r="E893" s="301"/>
      <c r="F893" s="301"/>
      <c r="G893" s="301"/>
      <c r="H893" s="301"/>
      <c r="I893" s="301"/>
      <c r="J893" s="301"/>
      <c r="K893" s="301"/>
      <c r="L893" s="301"/>
    </row>
    <row r="894" spans="1:12" x14ac:dyDescent="0.2">
      <c r="A894" s="301"/>
      <c r="B894" s="301"/>
      <c r="C894" s="301"/>
      <c r="D894" s="301"/>
      <c r="E894" s="301"/>
      <c r="F894" s="301"/>
      <c r="G894" s="301"/>
      <c r="H894" s="301"/>
      <c r="I894" s="301"/>
      <c r="J894" s="301"/>
      <c r="K894" s="301"/>
      <c r="L894" s="301"/>
    </row>
    <row r="895" spans="1:12" x14ac:dyDescent="0.2">
      <c r="A895" s="301"/>
      <c r="B895" s="301"/>
      <c r="C895" s="301"/>
      <c r="D895" s="301"/>
      <c r="E895" s="301"/>
      <c r="F895" s="301"/>
      <c r="G895" s="301"/>
      <c r="H895" s="301"/>
      <c r="I895" s="301"/>
      <c r="J895" s="301"/>
      <c r="K895" s="301"/>
      <c r="L895" s="301"/>
    </row>
    <row r="896" spans="1:12" x14ac:dyDescent="0.2">
      <c r="A896" s="301"/>
      <c r="B896" s="301"/>
      <c r="C896" s="301"/>
      <c r="D896" s="301"/>
      <c r="E896" s="301"/>
      <c r="F896" s="301"/>
      <c r="G896" s="301"/>
      <c r="H896" s="301"/>
      <c r="I896" s="301"/>
      <c r="J896" s="301"/>
      <c r="K896" s="301"/>
      <c r="L896" s="301"/>
    </row>
    <row r="897" spans="1:12" x14ac:dyDescent="0.2">
      <c r="A897" s="301"/>
      <c r="B897" s="301"/>
      <c r="C897" s="301"/>
      <c r="D897" s="301"/>
      <c r="E897" s="301"/>
      <c r="F897" s="301"/>
      <c r="G897" s="301"/>
      <c r="H897" s="301"/>
      <c r="I897" s="301"/>
      <c r="J897" s="301"/>
      <c r="K897" s="301"/>
      <c r="L897" s="301"/>
    </row>
    <row r="898" spans="1:12" x14ac:dyDescent="0.2">
      <c r="A898" s="301"/>
      <c r="B898" s="301"/>
      <c r="C898" s="301"/>
      <c r="D898" s="301"/>
      <c r="E898" s="301"/>
      <c r="F898" s="301"/>
      <c r="G898" s="301"/>
      <c r="H898" s="301"/>
      <c r="I898" s="301"/>
      <c r="J898" s="301"/>
      <c r="K898" s="301"/>
      <c r="L898" s="301"/>
    </row>
    <row r="899" spans="1:12" x14ac:dyDescent="0.2">
      <c r="A899" s="301"/>
      <c r="B899" s="301"/>
      <c r="C899" s="301"/>
      <c r="D899" s="301"/>
      <c r="E899" s="301"/>
      <c r="F899" s="301"/>
      <c r="G899" s="301"/>
      <c r="H899" s="301"/>
      <c r="I899" s="301"/>
      <c r="J899" s="301"/>
      <c r="K899" s="301"/>
      <c r="L899" s="301"/>
    </row>
    <row r="900" spans="1:12" x14ac:dyDescent="0.2">
      <c r="A900" s="301"/>
      <c r="B900" s="301"/>
      <c r="C900" s="301"/>
      <c r="D900" s="301"/>
      <c r="E900" s="301"/>
      <c r="F900" s="301"/>
      <c r="G900" s="301"/>
      <c r="H900" s="301"/>
      <c r="I900" s="301"/>
      <c r="J900" s="301"/>
      <c r="K900" s="301"/>
      <c r="L900" s="301"/>
    </row>
    <row r="901" spans="1:12" x14ac:dyDescent="0.2">
      <c r="A901" s="301"/>
      <c r="B901" s="301"/>
      <c r="C901" s="301"/>
      <c r="D901" s="301"/>
      <c r="E901" s="301"/>
      <c r="F901" s="301"/>
      <c r="G901" s="301"/>
      <c r="H901" s="301"/>
      <c r="I901" s="301"/>
      <c r="J901" s="301"/>
      <c r="K901" s="301"/>
      <c r="L901" s="301"/>
    </row>
    <row r="902" spans="1:12" x14ac:dyDescent="0.2">
      <c r="A902" s="301"/>
      <c r="B902" s="301"/>
      <c r="C902" s="301"/>
      <c r="D902" s="301"/>
      <c r="E902" s="301"/>
      <c r="F902" s="301"/>
      <c r="G902" s="301"/>
      <c r="H902" s="301"/>
      <c r="I902" s="301"/>
      <c r="J902" s="301"/>
      <c r="K902" s="301"/>
      <c r="L902" s="301"/>
    </row>
    <row r="903" spans="1:12" x14ac:dyDescent="0.2">
      <c r="A903" s="301"/>
      <c r="B903" s="301"/>
      <c r="C903" s="301"/>
      <c r="D903" s="301"/>
      <c r="E903" s="301"/>
      <c r="F903" s="301"/>
      <c r="G903" s="301"/>
      <c r="H903" s="301"/>
      <c r="I903" s="301"/>
      <c r="J903" s="301"/>
      <c r="K903" s="301"/>
      <c r="L903" s="301"/>
    </row>
    <row r="904" spans="1:12" x14ac:dyDescent="0.2">
      <c r="A904" s="301"/>
      <c r="B904" s="301"/>
      <c r="C904" s="301"/>
      <c r="D904" s="301"/>
      <c r="E904" s="301"/>
      <c r="F904" s="301"/>
      <c r="G904" s="301"/>
      <c r="H904" s="301"/>
      <c r="I904" s="301"/>
      <c r="J904" s="301"/>
      <c r="K904" s="301"/>
      <c r="L904" s="301"/>
    </row>
    <row r="905" spans="1:12" x14ac:dyDescent="0.2">
      <c r="A905" s="301"/>
      <c r="B905" s="301"/>
      <c r="C905" s="301"/>
      <c r="D905" s="301"/>
      <c r="E905" s="301"/>
      <c r="F905" s="301"/>
      <c r="G905" s="301"/>
      <c r="H905" s="301"/>
      <c r="I905" s="301"/>
      <c r="J905" s="301"/>
      <c r="K905" s="301"/>
      <c r="L905" s="301"/>
    </row>
    <row r="906" spans="1:12" x14ac:dyDescent="0.2">
      <c r="A906" s="301"/>
      <c r="B906" s="301"/>
      <c r="C906" s="301"/>
      <c r="D906" s="301"/>
      <c r="E906" s="301"/>
      <c r="F906" s="301"/>
      <c r="G906" s="301"/>
      <c r="H906" s="301"/>
      <c r="I906" s="301"/>
      <c r="J906" s="301"/>
      <c r="K906" s="301"/>
      <c r="L906" s="301"/>
    </row>
    <row r="907" spans="1:12" x14ac:dyDescent="0.2">
      <c r="A907" s="301"/>
      <c r="B907" s="301"/>
      <c r="C907" s="301"/>
      <c r="D907" s="301"/>
      <c r="E907" s="301"/>
      <c r="F907" s="301"/>
      <c r="G907" s="301"/>
      <c r="H907" s="301"/>
      <c r="I907" s="301"/>
      <c r="J907" s="301"/>
      <c r="K907" s="301"/>
      <c r="L907" s="301"/>
    </row>
    <row r="908" spans="1:12" x14ac:dyDescent="0.2">
      <c r="A908" s="301"/>
      <c r="B908" s="301"/>
      <c r="C908" s="301"/>
      <c r="D908" s="301"/>
      <c r="E908" s="301"/>
      <c r="F908" s="301"/>
      <c r="G908" s="301"/>
      <c r="H908" s="301"/>
      <c r="I908" s="301"/>
      <c r="J908" s="301"/>
      <c r="K908" s="301"/>
      <c r="L908" s="301"/>
    </row>
    <row r="909" spans="1:12" x14ac:dyDescent="0.2">
      <c r="A909" s="301"/>
      <c r="B909" s="301"/>
      <c r="C909" s="301"/>
      <c r="D909" s="301"/>
      <c r="E909" s="301"/>
      <c r="F909" s="301"/>
      <c r="G909" s="301"/>
      <c r="H909" s="301"/>
      <c r="I909" s="301"/>
      <c r="J909" s="301"/>
      <c r="K909" s="301"/>
      <c r="L909" s="301"/>
    </row>
    <row r="910" spans="1:12" x14ac:dyDescent="0.2">
      <c r="A910" s="301"/>
      <c r="B910" s="301"/>
      <c r="C910" s="301"/>
      <c r="D910" s="301"/>
      <c r="E910" s="301"/>
      <c r="F910" s="301"/>
      <c r="G910" s="301"/>
      <c r="H910" s="301"/>
      <c r="I910" s="301"/>
      <c r="J910" s="301"/>
      <c r="K910" s="301"/>
      <c r="L910" s="301"/>
    </row>
    <row r="911" spans="1:12" x14ac:dyDescent="0.2">
      <c r="A911" s="301"/>
      <c r="B911" s="301"/>
      <c r="C911" s="301"/>
      <c r="D911" s="301"/>
      <c r="E911" s="301"/>
      <c r="F911" s="301"/>
      <c r="G911" s="301"/>
      <c r="H911" s="301"/>
      <c r="I911" s="301"/>
      <c r="J911" s="301"/>
      <c r="K911" s="301"/>
      <c r="L911" s="301"/>
    </row>
    <row r="912" spans="1:12" x14ac:dyDescent="0.2">
      <c r="A912" s="301"/>
      <c r="B912" s="301"/>
      <c r="C912" s="301"/>
      <c r="D912" s="301"/>
      <c r="E912" s="301"/>
      <c r="F912" s="301"/>
      <c r="G912" s="301"/>
      <c r="H912" s="301"/>
      <c r="I912" s="301"/>
      <c r="J912" s="301"/>
      <c r="K912" s="301"/>
      <c r="L912" s="301"/>
    </row>
    <row r="913" spans="1:12" x14ac:dyDescent="0.2">
      <c r="A913" s="301"/>
      <c r="B913" s="301"/>
      <c r="C913" s="301"/>
      <c r="D913" s="301"/>
      <c r="E913" s="301"/>
      <c r="F913" s="301"/>
      <c r="G913" s="301"/>
      <c r="H913" s="301"/>
      <c r="I913" s="301"/>
      <c r="J913" s="301"/>
      <c r="K913" s="301"/>
      <c r="L913" s="301"/>
    </row>
    <row r="914" spans="1:12" x14ac:dyDescent="0.2">
      <c r="A914" s="301"/>
      <c r="B914" s="301"/>
      <c r="C914" s="301"/>
      <c r="D914" s="301"/>
      <c r="E914" s="301"/>
      <c r="F914" s="301"/>
      <c r="G914" s="301"/>
      <c r="H914" s="301"/>
      <c r="I914" s="301"/>
      <c r="J914" s="301"/>
      <c r="K914" s="301"/>
      <c r="L914" s="301"/>
    </row>
    <row r="915" spans="1:12" x14ac:dyDescent="0.2">
      <c r="A915" s="301"/>
      <c r="B915" s="301"/>
      <c r="C915" s="301"/>
      <c r="D915" s="301"/>
      <c r="E915" s="301"/>
      <c r="F915" s="301"/>
      <c r="G915" s="301"/>
      <c r="H915" s="301"/>
      <c r="I915" s="301"/>
      <c r="J915" s="301"/>
      <c r="K915" s="301"/>
      <c r="L915" s="301"/>
    </row>
    <row r="916" spans="1:12" x14ac:dyDescent="0.2">
      <c r="A916" s="301"/>
      <c r="B916" s="301"/>
      <c r="C916" s="301"/>
      <c r="D916" s="301"/>
      <c r="E916" s="301"/>
      <c r="F916" s="301"/>
      <c r="G916" s="301"/>
      <c r="H916" s="301"/>
      <c r="I916" s="301"/>
      <c r="J916" s="301"/>
      <c r="K916" s="301"/>
      <c r="L916" s="301"/>
    </row>
    <row r="917" spans="1:12" x14ac:dyDescent="0.2">
      <c r="A917" s="301"/>
      <c r="B917" s="301"/>
      <c r="C917" s="301"/>
      <c r="D917" s="301"/>
      <c r="E917" s="301"/>
      <c r="F917" s="301"/>
      <c r="G917" s="301"/>
      <c r="H917" s="301"/>
      <c r="I917" s="301"/>
      <c r="J917" s="301"/>
      <c r="K917" s="301"/>
      <c r="L917" s="301"/>
    </row>
    <row r="918" spans="1:12" x14ac:dyDescent="0.2">
      <c r="A918" s="301"/>
      <c r="B918" s="301"/>
      <c r="C918" s="301"/>
      <c r="D918" s="301"/>
      <c r="E918" s="301"/>
      <c r="F918" s="301"/>
      <c r="G918" s="301"/>
      <c r="H918" s="301"/>
      <c r="I918" s="301"/>
      <c r="J918" s="301"/>
      <c r="K918" s="301"/>
      <c r="L918" s="301"/>
    </row>
    <row r="919" spans="1:12" x14ac:dyDescent="0.2">
      <c r="A919" s="301"/>
      <c r="B919" s="301"/>
      <c r="C919" s="301"/>
      <c r="D919" s="301"/>
      <c r="E919" s="301"/>
      <c r="F919" s="301"/>
      <c r="G919" s="301"/>
      <c r="H919" s="301"/>
      <c r="I919" s="301"/>
      <c r="J919" s="301"/>
      <c r="K919" s="301"/>
      <c r="L919" s="301"/>
    </row>
    <row r="920" spans="1:12" x14ac:dyDescent="0.2">
      <c r="A920" s="301"/>
      <c r="B920" s="301"/>
      <c r="C920" s="301"/>
      <c r="D920" s="301"/>
      <c r="E920" s="301"/>
      <c r="F920" s="301"/>
      <c r="G920" s="301"/>
      <c r="H920" s="301"/>
      <c r="I920" s="301"/>
      <c r="J920" s="301"/>
      <c r="K920" s="301"/>
      <c r="L920" s="301"/>
    </row>
    <row r="921" spans="1:12" x14ac:dyDescent="0.2">
      <c r="A921" s="301"/>
      <c r="B921" s="301"/>
      <c r="C921" s="301"/>
      <c r="D921" s="301"/>
      <c r="E921" s="301"/>
      <c r="F921" s="301"/>
      <c r="G921" s="301"/>
      <c r="H921" s="301"/>
      <c r="I921" s="301"/>
      <c r="J921" s="301"/>
      <c r="K921" s="301"/>
      <c r="L921" s="301"/>
    </row>
    <row r="922" spans="1:12" x14ac:dyDescent="0.2">
      <c r="A922" s="301"/>
      <c r="B922" s="301"/>
      <c r="C922" s="301"/>
      <c r="D922" s="301"/>
      <c r="E922" s="301"/>
      <c r="F922" s="301"/>
      <c r="G922" s="301"/>
      <c r="H922" s="301"/>
      <c r="I922" s="301"/>
      <c r="J922" s="301"/>
      <c r="K922" s="301"/>
      <c r="L922" s="301"/>
    </row>
    <row r="923" spans="1:12" x14ac:dyDescent="0.2">
      <c r="A923" s="301"/>
      <c r="B923" s="301"/>
      <c r="C923" s="301"/>
      <c r="D923" s="301"/>
      <c r="E923" s="301"/>
      <c r="F923" s="301"/>
      <c r="G923" s="301"/>
      <c r="H923" s="301"/>
      <c r="I923" s="301"/>
      <c r="J923" s="301"/>
      <c r="K923" s="301"/>
      <c r="L923" s="301"/>
    </row>
    <row r="924" spans="1:12" x14ac:dyDescent="0.2">
      <c r="A924" s="301"/>
      <c r="B924" s="301"/>
      <c r="C924" s="301"/>
      <c r="D924" s="301"/>
      <c r="E924" s="301"/>
      <c r="F924" s="301"/>
      <c r="G924" s="301"/>
      <c r="H924" s="301"/>
      <c r="I924" s="301"/>
      <c r="J924" s="301"/>
      <c r="K924" s="301"/>
      <c r="L924" s="301"/>
    </row>
    <row r="925" spans="1:12" x14ac:dyDescent="0.2">
      <c r="A925" s="301"/>
      <c r="B925" s="301"/>
      <c r="C925" s="301"/>
      <c r="D925" s="301"/>
      <c r="E925" s="301"/>
      <c r="F925" s="301"/>
      <c r="G925" s="301"/>
      <c r="H925" s="301"/>
      <c r="I925" s="301"/>
      <c r="J925" s="301"/>
      <c r="K925" s="301"/>
      <c r="L925" s="301"/>
    </row>
    <row r="926" spans="1:12" x14ac:dyDescent="0.2">
      <c r="A926" s="301"/>
      <c r="B926" s="301"/>
      <c r="C926" s="301"/>
      <c r="D926" s="301"/>
      <c r="E926" s="301"/>
      <c r="F926" s="301"/>
      <c r="G926" s="301"/>
      <c r="H926" s="301"/>
      <c r="I926" s="301"/>
      <c r="J926" s="301"/>
      <c r="K926" s="301"/>
      <c r="L926" s="301"/>
    </row>
    <row r="927" spans="1:12" x14ac:dyDescent="0.2">
      <c r="A927" s="301"/>
      <c r="B927" s="301"/>
      <c r="C927" s="301"/>
      <c r="D927" s="301"/>
      <c r="E927" s="301"/>
      <c r="F927" s="301"/>
      <c r="G927" s="301"/>
      <c r="H927" s="301"/>
      <c r="I927" s="301"/>
      <c r="J927" s="301"/>
      <c r="K927" s="301"/>
      <c r="L927" s="301"/>
    </row>
    <row r="928" spans="1:12" x14ac:dyDescent="0.2">
      <c r="A928" s="301"/>
      <c r="B928" s="301"/>
      <c r="C928" s="301"/>
      <c r="D928" s="301"/>
      <c r="E928" s="301"/>
      <c r="F928" s="301"/>
      <c r="G928" s="301"/>
      <c r="H928" s="301"/>
      <c r="I928" s="301"/>
      <c r="J928" s="301"/>
      <c r="K928" s="301"/>
      <c r="L928" s="301"/>
    </row>
    <row r="929" spans="1:12" x14ac:dyDescent="0.2">
      <c r="A929" s="301"/>
      <c r="B929" s="301"/>
      <c r="C929" s="301"/>
      <c r="D929" s="301"/>
      <c r="E929" s="301"/>
      <c r="F929" s="301"/>
      <c r="G929" s="301"/>
      <c r="H929" s="301"/>
      <c r="I929" s="301"/>
      <c r="J929" s="301"/>
      <c r="K929" s="301"/>
      <c r="L929" s="301"/>
    </row>
    <row r="930" spans="1:12" x14ac:dyDescent="0.2">
      <c r="A930" s="301"/>
      <c r="B930" s="301"/>
      <c r="C930" s="301"/>
      <c r="D930" s="301"/>
      <c r="E930" s="301"/>
      <c r="F930" s="301"/>
      <c r="G930" s="301"/>
      <c r="H930" s="301"/>
      <c r="I930" s="301"/>
      <c r="J930" s="301"/>
      <c r="K930" s="301"/>
      <c r="L930" s="301"/>
    </row>
    <row r="931" spans="1:12" x14ac:dyDescent="0.2">
      <c r="A931" s="301"/>
      <c r="B931" s="301"/>
      <c r="C931" s="301"/>
      <c r="D931" s="301"/>
      <c r="E931" s="301"/>
      <c r="F931" s="301"/>
      <c r="G931" s="301"/>
      <c r="H931" s="301"/>
      <c r="I931" s="301"/>
      <c r="J931" s="301"/>
      <c r="K931" s="301"/>
      <c r="L931" s="301"/>
    </row>
    <row r="932" spans="1:12" x14ac:dyDescent="0.2">
      <c r="A932" s="301"/>
      <c r="B932" s="301"/>
      <c r="C932" s="301"/>
      <c r="D932" s="301"/>
      <c r="E932" s="301"/>
      <c r="F932" s="301"/>
      <c r="G932" s="301"/>
      <c r="H932" s="301"/>
      <c r="I932" s="301"/>
      <c r="J932" s="301"/>
      <c r="K932" s="301"/>
      <c r="L932" s="301"/>
    </row>
    <row r="933" spans="1:12" x14ac:dyDescent="0.2">
      <c r="A933" s="301"/>
      <c r="B933" s="301"/>
      <c r="C933" s="301"/>
      <c r="D933" s="301"/>
      <c r="E933" s="301"/>
      <c r="F933" s="301"/>
      <c r="G933" s="301"/>
      <c r="H933" s="301"/>
      <c r="I933" s="301"/>
      <c r="J933" s="301"/>
      <c r="K933" s="301"/>
      <c r="L933" s="301"/>
    </row>
    <row r="934" spans="1:12" x14ac:dyDescent="0.2">
      <c r="A934" s="301"/>
      <c r="B934" s="301"/>
      <c r="C934" s="301"/>
      <c r="D934" s="301"/>
      <c r="E934" s="301"/>
      <c r="F934" s="301"/>
      <c r="G934" s="301"/>
      <c r="H934" s="301"/>
      <c r="I934" s="301"/>
      <c r="J934" s="301"/>
      <c r="K934" s="301"/>
      <c r="L934" s="301"/>
    </row>
    <row r="935" spans="1:12" x14ac:dyDescent="0.2">
      <c r="A935" s="301"/>
      <c r="B935" s="301"/>
      <c r="C935" s="301"/>
      <c r="D935" s="301"/>
      <c r="E935" s="301"/>
      <c r="F935" s="301"/>
      <c r="G935" s="301"/>
      <c r="H935" s="301"/>
      <c r="I935" s="301"/>
      <c r="J935" s="301"/>
      <c r="K935" s="301"/>
      <c r="L935" s="301"/>
    </row>
    <row r="936" spans="1:12" x14ac:dyDescent="0.2">
      <c r="A936" s="301"/>
      <c r="B936" s="301"/>
      <c r="C936" s="301"/>
      <c r="D936" s="301"/>
      <c r="E936" s="301"/>
      <c r="F936" s="301"/>
      <c r="G936" s="301"/>
      <c r="H936" s="301"/>
      <c r="I936" s="301"/>
      <c r="J936" s="301"/>
      <c r="K936" s="301"/>
      <c r="L936" s="301"/>
    </row>
    <row r="937" spans="1:12" x14ac:dyDescent="0.2">
      <c r="A937" s="301"/>
      <c r="B937" s="301"/>
      <c r="C937" s="301"/>
      <c r="D937" s="301"/>
      <c r="E937" s="301"/>
      <c r="F937" s="301"/>
      <c r="G937" s="301"/>
      <c r="H937" s="301"/>
      <c r="I937" s="301"/>
      <c r="J937" s="301"/>
      <c r="K937" s="301"/>
      <c r="L937" s="301"/>
    </row>
    <row r="938" spans="1:12" x14ac:dyDescent="0.2">
      <c r="A938" s="301"/>
      <c r="B938" s="301"/>
      <c r="C938" s="301"/>
      <c r="D938" s="301"/>
      <c r="E938" s="301"/>
      <c r="F938" s="301"/>
      <c r="G938" s="301"/>
      <c r="H938" s="301"/>
      <c r="I938" s="301"/>
      <c r="J938" s="301"/>
      <c r="K938" s="301"/>
      <c r="L938" s="301"/>
    </row>
    <row r="939" spans="1:12" x14ac:dyDescent="0.2">
      <c r="A939" s="301"/>
      <c r="B939" s="301"/>
      <c r="C939" s="301"/>
      <c r="D939" s="301"/>
      <c r="E939" s="301"/>
      <c r="F939" s="301"/>
      <c r="G939" s="301"/>
      <c r="H939" s="301"/>
      <c r="I939" s="301"/>
      <c r="J939" s="301"/>
      <c r="K939" s="301"/>
      <c r="L939" s="301"/>
    </row>
    <row r="940" spans="1:12" x14ac:dyDescent="0.2">
      <c r="A940" s="301"/>
      <c r="B940" s="301"/>
      <c r="C940" s="301"/>
      <c r="D940" s="301"/>
      <c r="E940" s="301"/>
      <c r="F940" s="301"/>
      <c r="G940" s="301"/>
      <c r="H940" s="301"/>
      <c r="I940" s="301"/>
      <c r="J940" s="301"/>
      <c r="K940" s="301"/>
      <c r="L940" s="301"/>
    </row>
    <row r="941" spans="1:12" x14ac:dyDescent="0.2">
      <c r="A941" s="301"/>
      <c r="B941" s="301"/>
      <c r="C941" s="301"/>
      <c r="D941" s="301"/>
      <c r="E941" s="301"/>
      <c r="F941" s="301"/>
      <c r="G941" s="301"/>
      <c r="H941" s="301"/>
      <c r="I941" s="301"/>
      <c r="J941" s="301"/>
      <c r="K941" s="301"/>
      <c r="L941" s="301"/>
    </row>
    <row r="942" spans="1:12" x14ac:dyDescent="0.2">
      <c r="A942" s="301"/>
      <c r="B942" s="301"/>
      <c r="C942" s="301"/>
      <c r="D942" s="301"/>
      <c r="E942" s="301"/>
      <c r="F942" s="301"/>
      <c r="G942" s="301"/>
      <c r="H942" s="301"/>
      <c r="I942" s="301"/>
      <c r="J942" s="301"/>
      <c r="K942" s="301"/>
      <c r="L942" s="301"/>
    </row>
    <row r="943" spans="1:12" x14ac:dyDescent="0.2">
      <c r="A943" s="301"/>
      <c r="B943" s="301"/>
      <c r="C943" s="301"/>
      <c r="D943" s="301"/>
      <c r="E943" s="301"/>
      <c r="F943" s="301"/>
      <c r="G943" s="301"/>
      <c r="H943" s="301"/>
      <c r="I943" s="301"/>
      <c r="J943" s="301"/>
      <c r="K943" s="301"/>
      <c r="L943" s="301"/>
    </row>
    <row r="944" spans="1:12" x14ac:dyDescent="0.2">
      <c r="A944" s="301"/>
      <c r="B944" s="301"/>
      <c r="C944" s="301"/>
      <c r="D944" s="301"/>
      <c r="E944" s="301"/>
      <c r="F944" s="301"/>
      <c r="G944" s="301"/>
      <c r="H944" s="301"/>
      <c r="I944" s="301"/>
      <c r="J944" s="301"/>
      <c r="K944" s="301"/>
      <c r="L944" s="301"/>
    </row>
    <row r="945" spans="1:12" x14ac:dyDescent="0.2">
      <c r="A945" s="301"/>
      <c r="B945" s="301"/>
      <c r="C945" s="301"/>
      <c r="D945" s="301"/>
      <c r="E945" s="301"/>
      <c r="F945" s="301"/>
      <c r="G945" s="301"/>
      <c r="H945" s="301"/>
      <c r="I945" s="301"/>
      <c r="J945" s="301"/>
      <c r="K945" s="301"/>
      <c r="L945" s="301"/>
    </row>
    <row r="946" spans="1:12" x14ac:dyDescent="0.2">
      <c r="A946" s="301"/>
      <c r="B946" s="301"/>
      <c r="C946" s="301"/>
      <c r="D946" s="301"/>
      <c r="E946" s="301"/>
      <c r="F946" s="301"/>
      <c r="G946" s="301"/>
      <c r="H946" s="301"/>
      <c r="I946" s="301"/>
      <c r="J946" s="301"/>
      <c r="K946" s="301"/>
      <c r="L946" s="301"/>
    </row>
    <row r="947" spans="1:12" x14ac:dyDescent="0.2">
      <c r="A947" s="301"/>
      <c r="B947" s="301"/>
      <c r="C947" s="301"/>
      <c r="D947" s="301"/>
      <c r="E947" s="301"/>
      <c r="F947" s="301"/>
      <c r="G947" s="301"/>
      <c r="H947" s="301"/>
      <c r="I947" s="301"/>
      <c r="J947" s="301"/>
      <c r="K947" s="301"/>
      <c r="L947" s="301"/>
    </row>
    <row r="948" spans="1:12" x14ac:dyDescent="0.2">
      <c r="A948" s="301"/>
      <c r="B948" s="301"/>
      <c r="C948" s="301"/>
      <c r="D948" s="301"/>
      <c r="E948" s="301"/>
      <c r="F948" s="301"/>
      <c r="G948" s="301"/>
      <c r="H948" s="301"/>
      <c r="I948" s="301"/>
      <c r="J948" s="301"/>
      <c r="K948" s="301"/>
      <c r="L948" s="301"/>
    </row>
    <row r="949" spans="1:12" x14ac:dyDescent="0.2">
      <c r="A949" s="301"/>
      <c r="B949" s="301"/>
      <c r="C949" s="301"/>
      <c r="D949" s="301"/>
      <c r="E949" s="301"/>
      <c r="F949" s="301"/>
      <c r="G949" s="301"/>
      <c r="H949" s="301"/>
      <c r="I949" s="301"/>
      <c r="J949" s="301"/>
      <c r="K949" s="301"/>
      <c r="L949" s="301"/>
    </row>
    <row r="950" spans="1:12" x14ac:dyDescent="0.2">
      <c r="A950" s="301"/>
      <c r="B950" s="301"/>
      <c r="C950" s="301"/>
      <c r="D950" s="301"/>
      <c r="E950" s="301"/>
      <c r="F950" s="301"/>
      <c r="G950" s="301"/>
      <c r="H950" s="301"/>
      <c r="I950" s="301"/>
      <c r="J950" s="301"/>
      <c r="K950" s="301"/>
      <c r="L950" s="301"/>
    </row>
    <row r="951" spans="1:12" x14ac:dyDescent="0.2">
      <c r="A951" s="301"/>
      <c r="B951" s="301"/>
      <c r="C951" s="301"/>
      <c r="D951" s="301"/>
      <c r="E951" s="301"/>
      <c r="F951" s="301"/>
      <c r="G951" s="301"/>
      <c r="H951" s="301"/>
      <c r="I951" s="301"/>
      <c r="J951" s="301"/>
      <c r="K951" s="301"/>
      <c r="L951" s="301"/>
    </row>
    <row r="952" spans="1:12" x14ac:dyDescent="0.2">
      <c r="A952" s="301"/>
      <c r="B952" s="301"/>
      <c r="C952" s="301"/>
      <c r="D952" s="301"/>
      <c r="E952" s="301"/>
      <c r="F952" s="301"/>
      <c r="G952" s="301"/>
      <c r="H952" s="301"/>
      <c r="I952" s="301"/>
      <c r="J952" s="301"/>
      <c r="K952" s="301"/>
      <c r="L952" s="301"/>
    </row>
    <row r="953" spans="1:12" x14ac:dyDescent="0.2">
      <c r="A953" s="301"/>
      <c r="B953" s="301"/>
      <c r="C953" s="301"/>
      <c r="D953" s="301"/>
      <c r="E953" s="301"/>
      <c r="F953" s="301"/>
      <c r="G953" s="301"/>
      <c r="H953" s="301"/>
      <c r="I953" s="301"/>
      <c r="J953" s="301"/>
      <c r="K953" s="301"/>
      <c r="L953" s="301"/>
    </row>
    <row r="954" spans="1:12" x14ac:dyDescent="0.2">
      <c r="A954" s="301"/>
      <c r="B954" s="301"/>
      <c r="C954" s="301"/>
      <c r="D954" s="301"/>
      <c r="E954" s="301"/>
      <c r="F954" s="301"/>
      <c r="G954" s="301"/>
      <c r="H954" s="301"/>
      <c r="I954" s="301"/>
      <c r="J954" s="301"/>
      <c r="K954" s="301"/>
      <c r="L954" s="301"/>
    </row>
    <row r="955" spans="1:12" x14ac:dyDescent="0.2">
      <c r="A955" s="301"/>
      <c r="B955" s="301"/>
      <c r="C955" s="301"/>
      <c r="D955" s="301"/>
      <c r="E955" s="301"/>
      <c r="F955" s="301"/>
      <c r="G955" s="301"/>
      <c r="H955" s="301"/>
      <c r="I955" s="301"/>
      <c r="J955" s="301"/>
      <c r="K955" s="301"/>
      <c r="L955" s="301"/>
    </row>
    <row r="956" spans="1:12" x14ac:dyDescent="0.2">
      <c r="A956" s="301"/>
      <c r="B956" s="301"/>
      <c r="C956" s="301"/>
      <c r="D956" s="301"/>
      <c r="E956" s="301"/>
      <c r="F956" s="301"/>
      <c r="G956" s="301"/>
      <c r="H956" s="301"/>
      <c r="I956" s="301"/>
      <c r="J956" s="301"/>
      <c r="K956" s="301"/>
      <c r="L956" s="301"/>
    </row>
    <row r="957" spans="1:12" x14ac:dyDescent="0.2">
      <c r="A957" s="301"/>
      <c r="B957" s="301"/>
      <c r="C957" s="301"/>
      <c r="D957" s="301"/>
      <c r="E957" s="301"/>
      <c r="F957" s="301"/>
      <c r="G957" s="301"/>
      <c r="H957" s="301"/>
      <c r="I957" s="301"/>
      <c r="J957" s="301"/>
      <c r="K957" s="301"/>
      <c r="L957" s="301"/>
    </row>
    <row r="958" spans="1:12" x14ac:dyDescent="0.2">
      <c r="A958" s="301"/>
      <c r="B958" s="301"/>
      <c r="C958" s="301"/>
      <c r="D958" s="301"/>
      <c r="E958" s="301"/>
      <c r="F958" s="301"/>
      <c r="G958" s="301"/>
      <c r="H958" s="301"/>
      <c r="I958" s="301"/>
      <c r="J958" s="301"/>
      <c r="K958" s="301"/>
      <c r="L958" s="301"/>
    </row>
    <row r="959" spans="1:12" x14ac:dyDescent="0.2">
      <c r="A959" s="301"/>
      <c r="B959" s="301"/>
      <c r="C959" s="301"/>
      <c r="D959" s="301"/>
      <c r="E959" s="301"/>
      <c r="F959" s="301"/>
      <c r="G959" s="301"/>
      <c r="H959" s="301"/>
      <c r="I959" s="301"/>
      <c r="J959" s="301"/>
      <c r="K959" s="301"/>
      <c r="L959" s="301"/>
    </row>
    <row r="960" spans="1:12" x14ac:dyDescent="0.2">
      <c r="A960" s="301"/>
      <c r="B960" s="301"/>
      <c r="C960" s="301"/>
      <c r="D960" s="301"/>
      <c r="E960" s="301"/>
      <c r="F960" s="301"/>
      <c r="G960" s="301"/>
      <c r="H960" s="301"/>
      <c r="I960" s="301"/>
      <c r="J960" s="301"/>
      <c r="K960" s="301"/>
      <c r="L960" s="301"/>
    </row>
    <row r="961" spans="1:12" x14ac:dyDescent="0.2">
      <c r="A961" s="301"/>
      <c r="B961" s="301"/>
      <c r="C961" s="301"/>
      <c r="D961" s="301"/>
      <c r="E961" s="301"/>
      <c r="F961" s="301"/>
      <c r="G961" s="301"/>
      <c r="H961" s="301"/>
      <c r="I961" s="301"/>
      <c r="J961" s="301"/>
      <c r="K961" s="301"/>
      <c r="L961" s="301"/>
    </row>
    <row r="962" spans="1:12" x14ac:dyDescent="0.2">
      <c r="A962" s="301"/>
      <c r="B962" s="301"/>
      <c r="C962" s="301"/>
      <c r="D962" s="301"/>
      <c r="E962" s="301"/>
      <c r="F962" s="301"/>
      <c r="G962" s="301"/>
      <c r="H962" s="301"/>
      <c r="I962" s="301"/>
      <c r="J962" s="301"/>
      <c r="K962" s="301"/>
      <c r="L962" s="301"/>
    </row>
    <row r="963" spans="1:12" x14ac:dyDescent="0.2">
      <c r="A963" s="301"/>
      <c r="B963" s="301"/>
      <c r="C963" s="301"/>
      <c r="D963" s="301"/>
      <c r="E963" s="301"/>
      <c r="F963" s="301"/>
      <c r="G963" s="301"/>
      <c r="H963" s="301"/>
      <c r="I963" s="301"/>
      <c r="J963" s="301"/>
      <c r="K963" s="301"/>
      <c r="L963" s="301"/>
    </row>
    <row r="964" spans="1:12" x14ac:dyDescent="0.2">
      <c r="A964" s="301"/>
      <c r="B964" s="301"/>
      <c r="C964" s="301"/>
      <c r="D964" s="301"/>
      <c r="E964" s="301"/>
      <c r="F964" s="301"/>
      <c r="G964" s="301"/>
      <c r="H964" s="301"/>
      <c r="I964" s="301"/>
      <c r="J964" s="301"/>
      <c r="K964" s="301"/>
      <c r="L964" s="301"/>
    </row>
    <row r="965" spans="1:12" x14ac:dyDescent="0.2">
      <c r="A965" s="301"/>
      <c r="B965" s="301"/>
      <c r="C965" s="301"/>
      <c r="D965" s="301"/>
      <c r="E965" s="301"/>
      <c r="F965" s="301"/>
      <c r="G965" s="301"/>
      <c r="H965" s="301"/>
      <c r="I965" s="301"/>
      <c r="J965" s="301"/>
      <c r="K965" s="301"/>
      <c r="L965" s="301"/>
    </row>
    <row r="966" spans="1:12" x14ac:dyDescent="0.2">
      <c r="A966" s="301"/>
      <c r="B966" s="301"/>
      <c r="C966" s="301"/>
      <c r="D966" s="301"/>
      <c r="E966" s="301"/>
      <c r="F966" s="301"/>
      <c r="G966" s="301"/>
      <c r="H966" s="301"/>
      <c r="I966" s="301"/>
      <c r="J966" s="301"/>
      <c r="K966" s="301"/>
      <c r="L966" s="301"/>
    </row>
    <row r="967" spans="1:12" x14ac:dyDescent="0.2">
      <c r="A967" s="301"/>
      <c r="B967" s="301"/>
      <c r="C967" s="301"/>
      <c r="D967" s="301"/>
      <c r="E967" s="301"/>
      <c r="F967" s="301"/>
      <c r="G967" s="301"/>
      <c r="H967" s="301"/>
      <c r="I967" s="301"/>
      <c r="J967" s="301"/>
      <c r="K967" s="301"/>
      <c r="L967" s="301"/>
    </row>
    <row r="968" spans="1:12" x14ac:dyDescent="0.2">
      <c r="A968" s="301"/>
      <c r="B968" s="301"/>
      <c r="C968" s="301"/>
      <c r="D968" s="301"/>
      <c r="E968" s="301"/>
      <c r="F968" s="301"/>
      <c r="G968" s="301"/>
      <c r="H968" s="301"/>
      <c r="I968" s="301"/>
      <c r="J968" s="301"/>
      <c r="K968" s="301"/>
      <c r="L968" s="301"/>
    </row>
    <row r="969" spans="1:12" x14ac:dyDescent="0.2">
      <c r="A969" s="301"/>
      <c r="B969" s="301"/>
      <c r="C969" s="301"/>
      <c r="D969" s="301"/>
      <c r="E969" s="301"/>
      <c r="F969" s="301"/>
      <c r="G969" s="301"/>
      <c r="H969" s="301"/>
      <c r="I969" s="301"/>
      <c r="J969" s="301"/>
      <c r="K969" s="301"/>
      <c r="L969" s="301"/>
    </row>
    <row r="970" spans="1:12" x14ac:dyDescent="0.2">
      <c r="A970" s="301"/>
      <c r="B970" s="301"/>
      <c r="C970" s="301"/>
      <c r="D970" s="301"/>
      <c r="E970" s="301"/>
      <c r="F970" s="301"/>
      <c r="G970" s="301"/>
      <c r="H970" s="301"/>
      <c r="I970" s="301"/>
      <c r="J970" s="301"/>
      <c r="K970" s="301"/>
      <c r="L970" s="301"/>
    </row>
    <row r="971" spans="1:12" x14ac:dyDescent="0.2">
      <c r="A971" s="301"/>
      <c r="B971" s="301"/>
      <c r="C971" s="301"/>
      <c r="D971" s="301"/>
      <c r="E971" s="301"/>
      <c r="F971" s="301"/>
      <c r="G971" s="301"/>
      <c r="H971" s="301"/>
      <c r="I971" s="301"/>
      <c r="J971" s="301"/>
      <c r="K971" s="301"/>
      <c r="L971" s="301"/>
    </row>
    <row r="972" spans="1:12" x14ac:dyDescent="0.2">
      <c r="A972" s="301"/>
      <c r="B972" s="301"/>
      <c r="C972" s="301"/>
      <c r="D972" s="301"/>
      <c r="E972" s="301"/>
      <c r="F972" s="301"/>
      <c r="G972" s="301"/>
      <c r="H972" s="301"/>
      <c r="I972" s="301"/>
      <c r="J972" s="301"/>
      <c r="K972" s="301"/>
      <c r="L972" s="301"/>
    </row>
    <row r="973" spans="1:12" x14ac:dyDescent="0.2">
      <c r="A973" s="301"/>
      <c r="B973" s="301"/>
      <c r="C973" s="301"/>
      <c r="D973" s="301"/>
      <c r="E973" s="301"/>
      <c r="F973" s="301"/>
      <c r="G973" s="301"/>
      <c r="H973" s="301"/>
      <c r="I973" s="301"/>
      <c r="J973" s="301"/>
      <c r="K973" s="301"/>
      <c r="L973" s="301"/>
    </row>
    <row r="974" spans="1:12" x14ac:dyDescent="0.2">
      <c r="A974" s="301"/>
      <c r="B974" s="301"/>
      <c r="C974" s="301"/>
      <c r="D974" s="301"/>
      <c r="E974" s="301"/>
      <c r="F974" s="301"/>
      <c r="G974" s="301"/>
      <c r="H974" s="301"/>
      <c r="I974" s="301"/>
      <c r="J974" s="301"/>
      <c r="K974" s="301"/>
      <c r="L974" s="301"/>
    </row>
    <row r="975" spans="1:12" x14ac:dyDescent="0.2">
      <c r="A975" s="301"/>
      <c r="B975" s="301"/>
      <c r="C975" s="301"/>
      <c r="D975" s="301"/>
      <c r="E975" s="301"/>
      <c r="F975" s="301"/>
      <c r="G975" s="301"/>
      <c r="H975" s="301"/>
      <c r="I975" s="301"/>
      <c r="J975" s="301"/>
      <c r="K975" s="301"/>
      <c r="L975" s="301"/>
    </row>
    <row r="976" spans="1:12" x14ac:dyDescent="0.2">
      <c r="A976" s="301"/>
      <c r="B976" s="301"/>
      <c r="C976" s="301"/>
      <c r="D976" s="301"/>
      <c r="E976" s="301"/>
      <c r="F976" s="301"/>
      <c r="G976" s="301"/>
      <c r="H976" s="301"/>
      <c r="I976" s="301"/>
      <c r="J976" s="301"/>
      <c r="K976" s="301"/>
      <c r="L976" s="301"/>
    </row>
    <row r="977" spans="1:12" x14ac:dyDescent="0.2">
      <c r="A977" s="301"/>
      <c r="B977" s="301"/>
      <c r="C977" s="301"/>
      <c r="D977" s="301"/>
      <c r="E977" s="301"/>
      <c r="F977" s="301"/>
      <c r="G977" s="301"/>
      <c r="H977" s="301"/>
      <c r="I977" s="301"/>
      <c r="J977" s="301"/>
      <c r="K977" s="301"/>
      <c r="L977" s="301"/>
    </row>
    <row r="978" spans="1:12" x14ac:dyDescent="0.2">
      <c r="A978" s="301"/>
      <c r="B978" s="301"/>
      <c r="C978" s="301"/>
      <c r="D978" s="301"/>
      <c r="E978" s="301"/>
      <c r="F978" s="301"/>
      <c r="G978" s="301"/>
      <c r="H978" s="301"/>
      <c r="I978" s="301"/>
      <c r="J978" s="301"/>
      <c r="K978" s="301"/>
      <c r="L978" s="301"/>
    </row>
    <row r="979" spans="1:12" x14ac:dyDescent="0.2">
      <c r="A979" s="301"/>
      <c r="B979" s="301"/>
      <c r="C979" s="301"/>
      <c r="D979" s="301"/>
      <c r="E979" s="301"/>
      <c r="F979" s="301"/>
      <c r="G979" s="301"/>
      <c r="H979" s="301"/>
      <c r="I979" s="301"/>
      <c r="J979" s="301"/>
      <c r="K979" s="301"/>
      <c r="L979" s="301"/>
    </row>
    <row r="980" spans="1:12" x14ac:dyDescent="0.2">
      <c r="A980" s="301"/>
      <c r="B980" s="301"/>
      <c r="C980" s="301"/>
      <c r="D980" s="301"/>
      <c r="E980" s="301"/>
      <c r="F980" s="301"/>
      <c r="G980" s="301"/>
      <c r="H980" s="301"/>
      <c r="I980" s="301"/>
      <c r="J980" s="301"/>
      <c r="K980" s="301"/>
      <c r="L980" s="301"/>
    </row>
    <row r="981" spans="1:12" x14ac:dyDescent="0.2">
      <c r="A981" s="301"/>
      <c r="B981" s="301"/>
      <c r="C981" s="301"/>
      <c r="D981" s="301"/>
      <c r="E981" s="301"/>
      <c r="F981" s="301"/>
      <c r="G981" s="301"/>
      <c r="H981" s="301"/>
      <c r="I981" s="301"/>
      <c r="J981" s="301"/>
      <c r="K981" s="301"/>
      <c r="L981" s="301"/>
    </row>
    <row r="982" spans="1:12" x14ac:dyDescent="0.2">
      <c r="A982" s="301"/>
      <c r="B982" s="301"/>
      <c r="C982" s="301"/>
      <c r="D982" s="301"/>
      <c r="E982" s="301"/>
      <c r="F982" s="301"/>
      <c r="G982" s="301"/>
      <c r="H982" s="301"/>
      <c r="I982" s="301"/>
      <c r="J982" s="301"/>
      <c r="K982" s="301"/>
      <c r="L982" s="301"/>
    </row>
    <row r="983" spans="1:12" x14ac:dyDescent="0.2">
      <c r="A983" s="301"/>
      <c r="B983" s="301"/>
      <c r="C983" s="301"/>
      <c r="D983" s="301"/>
      <c r="E983" s="301"/>
      <c r="F983" s="301"/>
      <c r="G983" s="301"/>
      <c r="H983" s="301"/>
      <c r="I983" s="301"/>
      <c r="J983" s="301"/>
      <c r="K983" s="301"/>
      <c r="L983" s="301"/>
    </row>
    <row r="984" spans="1:12" x14ac:dyDescent="0.2">
      <c r="A984" s="301"/>
      <c r="B984" s="301"/>
      <c r="C984" s="301"/>
      <c r="D984" s="301"/>
      <c r="E984" s="301"/>
      <c r="F984" s="301"/>
      <c r="G984" s="301"/>
      <c r="H984" s="301"/>
      <c r="I984" s="301"/>
      <c r="J984" s="301"/>
      <c r="K984" s="301"/>
      <c r="L984" s="301"/>
    </row>
    <row r="985" spans="1:12" x14ac:dyDescent="0.2">
      <c r="A985" s="301"/>
      <c r="B985" s="301"/>
      <c r="C985" s="301"/>
      <c r="D985" s="301"/>
      <c r="E985" s="301"/>
      <c r="F985" s="301"/>
      <c r="G985" s="301"/>
      <c r="H985" s="301"/>
      <c r="I985" s="301"/>
      <c r="J985" s="301"/>
      <c r="K985" s="301"/>
      <c r="L985" s="301"/>
    </row>
    <row r="986" spans="1:12" x14ac:dyDescent="0.2">
      <c r="A986" s="301"/>
      <c r="B986" s="301"/>
      <c r="C986" s="301"/>
      <c r="D986" s="301"/>
      <c r="E986" s="301"/>
      <c r="F986" s="301"/>
      <c r="G986" s="301"/>
      <c r="H986" s="301"/>
      <c r="I986" s="301"/>
      <c r="J986" s="301"/>
      <c r="K986" s="301"/>
      <c r="L986" s="301"/>
    </row>
    <row r="987" spans="1:12" x14ac:dyDescent="0.2">
      <c r="A987" s="301"/>
      <c r="B987" s="301"/>
      <c r="C987" s="301"/>
      <c r="D987" s="301"/>
      <c r="E987" s="301"/>
      <c r="F987" s="301"/>
      <c r="G987" s="301"/>
      <c r="H987" s="301"/>
      <c r="I987" s="301"/>
      <c r="J987" s="301"/>
      <c r="K987" s="301"/>
      <c r="L987" s="301"/>
    </row>
    <row r="988" spans="1:12" x14ac:dyDescent="0.2">
      <c r="A988" s="301"/>
      <c r="B988" s="301"/>
      <c r="C988" s="301"/>
      <c r="D988" s="301"/>
      <c r="E988" s="301"/>
      <c r="F988" s="301"/>
      <c r="G988" s="301"/>
      <c r="H988" s="301"/>
      <c r="I988" s="301"/>
      <c r="J988" s="301"/>
      <c r="K988" s="301"/>
      <c r="L988" s="301"/>
    </row>
    <row r="989" spans="1:12" x14ac:dyDescent="0.2">
      <c r="A989" s="301"/>
      <c r="B989" s="301"/>
      <c r="C989" s="301"/>
      <c r="D989" s="301"/>
      <c r="E989" s="301"/>
      <c r="F989" s="301"/>
      <c r="G989" s="301"/>
      <c r="H989" s="301"/>
      <c r="I989" s="301"/>
      <c r="J989" s="301"/>
      <c r="K989" s="301"/>
      <c r="L989" s="301"/>
    </row>
    <row r="990" spans="1:12" x14ac:dyDescent="0.2">
      <c r="A990" s="301"/>
      <c r="B990" s="301"/>
      <c r="C990" s="301"/>
      <c r="D990" s="301"/>
      <c r="E990" s="301"/>
      <c r="F990" s="301"/>
      <c r="G990" s="301"/>
      <c r="H990" s="301"/>
      <c r="I990" s="301"/>
      <c r="J990" s="301"/>
      <c r="K990" s="301"/>
      <c r="L990" s="301"/>
    </row>
    <row r="991" spans="1:12" x14ac:dyDescent="0.2">
      <c r="A991" s="301"/>
      <c r="B991" s="301"/>
      <c r="C991" s="301"/>
      <c r="D991" s="301"/>
      <c r="E991" s="301"/>
      <c r="F991" s="301"/>
      <c r="G991" s="301"/>
      <c r="H991" s="301"/>
      <c r="I991" s="301"/>
      <c r="J991" s="301"/>
      <c r="K991" s="301"/>
      <c r="L991" s="301"/>
    </row>
    <row r="992" spans="1:12" x14ac:dyDescent="0.2">
      <c r="A992" s="301"/>
      <c r="B992" s="301"/>
      <c r="C992" s="301"/>
      <c r="D992" s="301"/>
      <c r="E992" s="301"/>
      <c r="F992" s="301"/>
      <c r="G992" s="301"/>
      <c r="H992" s="301"/>
      <c r="I992" s="301"/>
      <c r="J992" s="301"/>
      <c r="K992" s="301"/>
      <c r="L992" s="301"/>
    </row>
    <row r="993" spans="1:12" x14ac:dyDescent="0.2">
      <c r="A993" s="301"/>
      <c r="B993" s="301"/>
      <c r="C993" s="301"/>
      <c r="D993" s="301"/>
      <c r="E993" s="301"/>
      <c r="F993" s="301"/>
      <c r="G993" s="301"/>
      <c r="H993" s="301"/>
      <c r="I993" s="301"/>
      <c r="J993" s="301"/>
      <c r="K993" s="301"/>
      <c r="L993" s="301"/>
    </row>
    <row r="994" spans="1:12" x14ac:dyDescent="0.2">
      <c r="A994" s="301"/>
      <c r="B994" s="301"/>
      <c r="C994" s="301"/>
      <c r="D994" s="301"/>
      <c r="E994" s="301"/>
      <c r="F994" s="301"/>
      <c r="G994" s="301"/>
      <c r="H994" s="301"/>
      <c r="I994" s="301"/>
      <c r="J994" s="301"/>
      <c r="K994" s="301"/>
      <c r="L994" s="301"/>
    </row>
    <row r="995" spans="1:12" x14ac:dyDescent="0.2">
      <c r="A995" s="301"/>
      <c r="B995" s="301"/>
      <c r="C995" s="301"/>
      <c r="D995" s="301"/>
      <c r="E995" s="301"/>
      <c r="F995" s="301"/>
      <c r="G995" s="301"/>
      <c r="H995" s="301"/>
      <c r="I995" s="301"/>
      <c r="J995" s="301"/>
      <c r="K995" s="301"/>
      <c r="L995" s="301"/>
    </row>
    <row r="996" spans="1:12" x14ac:dyDescent="0.2">
      <c r="A996" s="301"/>
      <c r="B996" s="301"/>
      <c r="C996" s="301"/>
      <c r="D996" s="301"/>
      <c r="E996" s="301"/>
      <c r="F996" s="301"/>
      <c r="G996" s="301"/>
      <c r="H996" s="301"/>
      <c r="I996" s="301"/>
      <c r="J996" s="301"/>
      <c r="K996" s="301"/>
      <c r="L996" s="301"/>
    </row>
    <row r="997" spans="1:12" x14ac:dyDescent="0.2">
      <c r="A997" s="301"/>
      <c r="B997" s="301"/>
      <c r="C997" s="301"/>
      <c r="D997" s="301"/>
      <c r="E997" s="301"/>
      <c r="F997" s="301"/>
      <c r="G997" s="301"/>
      <c r="H997" s="301"/>
      <c r="I997" s="301"/>
      <c r="J997" s="301"/>
      <c r="K997" s="301"/>
      <c r="L997" s="301"/>
    </row>
    <row r="998" spans="1:12" x14ac:dyDescent="0.2">
      <c r="A998" s="301"/>
      <c r="B998" s="301"/>
      <c r="C998" s="301"/>
      <c r="D998" s="301"/>
      <c r="E998" s="301"/>
      <c r="F998" s="301"/>
      <c r="G998" s="301"/>
      <c r="H998" s="301"/>
      <c r="I998" s="301"/>
      <c r="J998" s="301"/>
      <c r="K998" s="301"/>
      <c r="L998" s="301"/>
    </row>
    <row r="999" spans="1:12" x14ac:dyDescent="0.2">
      <c r="A999" s="301"/>
      <c r="B999" s="301"/>
      <c r="C999" s="301"/>
      <c r="D999" s="301"/>
      <c r="E999" s="301"/>
      <c r="F999" s="301"/>
      <c r="G999" s="301"/>
      <c r="H999" s="301"/>
      <c r="I999" s="301"/>
      <c r="J999" s="301"/>
      <c r="K999" s="301"/>
      <c r="L999" s="301"/>
    </row>
    <row r="1000" spans="1:12" x14ac:dyDescent="0.2">
      <c r="A1000" s="301"/>
      <c r="B1000" s="301"/>
      <c r="C1000" s="301"/>
      <c r="D1000" s="301"/>
      <c r="E1000" s="301"/>
      <c r="F1000" s="301"/>
      <c r="G1000" s="301"/>
      <c r="H1000" s="301"/>
      <c r="I1000" s="301"/>
      <c r="J1000" s="301"/>
      <c r="K1000" s="301"/>
      <c r="L1000" s="301"/>
    </row>
    <row r="1001" spans="1:12" x14ac:dyDescent="0.2">
      <c r="A1001" s="301"/>
      <c r="B1001" s="301"/>
      <c r="C1001" s="301"/>
      <c r="D1001" s="301"/>
      <c r="E1001" s="301"/>
      <c r="F1001" s="301"/>
      <c r="G1001" s="301"/>
      <c r="H1001" s="301"/>
      <c r="I1001" s="301"/>
      <c r="J1001" s="301"/>
      <c r="K1001" s="301"/>
      <c r="L1001" s="301"/>
    </row>
    <row r="1002" spans="1:12" x14ac:dyDescent="0.2">
      <c r="A1002" s="301"/>
      <c r="B1002" s="301"/>
      <c r="C1002" s="301"/>
      <c r="D1002" s="301"/>
      <c r="E1002" s="301"/>
      <c r="F1002" s="301"/>
      <c r="G1002" s="301"/>
      <c r="H1002" s="301"/>
      <c r="I1002" s="301"/>
      <c r="J1002" s="301"/>
      <c r="K1002" s="301"/>
      <c r="L1002" s="301"/>
    </row>
    <row r="1003" spans="1:12" x14ac:dyDescent="0.2">
      <c r="A1003" s="301"/>
      <c r="B1003" s="301"/>
      <c r="C1003" s="301"/>
      <c r="D1003" s="301"/>
      <c r="E1003" s="301"/>
      <c r="F1003" s="301"/>
      <c r="G1003" s="301"/>
      <c r="H1003" s="301"/>
      <c r="I1003" s="301"/>
      <c r="J1003" s="301"/>
      <c r="K1003" s="301"/>
      <c r="L1003" s="301"/>
    </row>
    <row r="1004" spans="1:12" x14ac:dyDescent="0.2">
      <c r="A1004" s="301"/>
      <c r="B1004" s="301"/>
      <c r="C1004" s="301"/>
      <c r="D1004" s="301"/>
      <c r="E1004" s="301"/>
      <c r="F1004" s="301"/>
      <c r="G1004" s="301"/>
      <c r="H1004" s="301"/>
      <c r="I1004" s="301"/>
      <c r="J1004" s="301"/>
      <c r="K1004" s="301"/>
      <c r="L1004" s="301"/>
    </row>
    <row r="1005" spans="1:12" x14ac:dyDescent="0.2">
      <c r="A1005" s="301"/>
      <c r="B1005" s="301"/>
      <c r="C1005" s="301"/>
      <c r="D1005" s="301"/>
      <c r="E1005" s="301"/>
      <c r="F1005" s="301"/>
      <c r="G1005" s="301"/>
      <c r="H1005" s="301"/>
      <c r="I1005" s="301"/>
      <c r="J1005" s="301"/>
      <c r="K1005" s="301"/>
      <c r="L1005" s="301"/>
    </row>
    <row r="1006" spans="1:12" x14ac:dyDescent="0.2">
      <c r="A1006" s="301"/>
      <c r="B1006" s="301"/>
      <c r="C1006" s="301"/>
      <c r="D1006" s="301"/>
      <c r="E1006" s="301"/>
      <c r="F1006" s="301"/>
      <c r="G1006" s="301"/>
      <c r="H1006" s="301"/>
      <c r="I1006" s="301"/>
      <c r="J1006" s="301"/>
      <c r="K1006" s="301"/>
      <c r="L1006" s="301"/>
    </row>
    <row r="1007" spans="1:12" x14ac:dyDescent="0.2">
      <c r="A1007" s="301"/>
      <c r="B1007" s="301"/>
      <c r="C1007" s="301"/>
      <c r="D1007" s="301"/>
      <c r="E1007" s="301"/>
      <c r="F1007" s="301"/>
      <c r="G1007" s="301"/>
      <c r="H1007" s="301"/>
      <c r="I1007" s="301"/>
      <c r="J1007" s="301"/>
      <c r="K1007" s="301"/>
      <c r="L1007" s="301"/>
    </row>
    <row r="1008" spans="1:12" x14ac:dyDescent="0.2">
      <c r="A1008" s="301"/>
      <c r="B1008" s="301"/>
      <c r="C1008" s="301"/>
      <c r="D1008" s="301"/>
      <c r="E1008" s="301"/>
      <c r="F1008" s="301"/>
      <c r="G1008" s="301"/>
      <c r="H1008" s="301"/>
      <c r="I1008" s="301"/>
      <c r="J1008" s="301"/>
      <c r="K1008" s="301"/>
      <c r="L1008" s="301"/>
    </row>
    <row r="1009" spans="1:12" x14ac:dyDescent="0.2">
      <c r="A1009" s="301"/>
      <c r="B1009" s="301"/>
      <c r="C1009" s="301"/>
      <c r="D1009" s="301"/>
      <c r="E1009" s="301"/>
      <c r="F1009" s="301"/>
      <c r="G1009" s="301"/>
      <c r="H1009" s="301"/>
      <c r="I1009" s="301"/>
      <c r="J1009" s="301"/>
      <c r="K1009" s="301"/>
      <c r="L1009" s="301"/>
    </row>
    <row r="1010" spans="1:12" x14ac:dyDescent="0.2">
      <c r="A1010" s="301"/>
      <c r="B1010" s="301"/>
      <c r="C1010" s="301"/>
      <c r="D1010" s="301"/>
      <c r="E1010" s="301"/>
      <c r="F1010" s="301"/>
      <c r="G1010" s="301"/>
      <c r="H1010" s="301"/>
      <c r="I1010" s="301"/>
      <c r="J1010" s="301"/>
      <c r="K1010" s="301"/>
      <c r="L1010" s="301"/>
    </row>
    <row r="1011" spans="1:12" x14ac:dyDescent="0.2">
      <c r="A1011" s="301"/>
      <c r="B1011" s="301"/>
      <c r="C1011" s="301"/>
      <c r="D1011" s="301"/>
      <c r="E1011" s="301"/>
      <c r="F1011" s="301"/>
      <c r="G1011" s="301"/>
      <c r="H1011" s="301"/>
      <c r="I1011" s="301"/>
      <c r="J1011" s="301"/>
      <c r="K1011" s="301"/>
      <c r="L1011" s="301"/>
    </row>
    <row r="1012" spans="1:12" x14ac:dyDescent="0.2">
      <c r="A1012" s="301"/>
      <c r="B1012" s="301"/>
      <c r="C1012" s="301"/>
      <c r="D1012" s="301"/>
      <c r="E1012" s="301"/>
      <c r="F1012" s="301"/>
      <c r="G1012" s="301"/>
      <c r="H1012" s="301"/>
      <c r="I1012" s="301"/>
      <c r="J1012" s="301"/>
      <c r="K1012" s="301"/>
      <c r="L1012" s="301"/>
    </row>
    <row r="1013" spans="1:12" x14ac:dyDescent="0.2">
      <c r="A1013" s="301"/>
      <c r="B1013" s="301"/>
      <c r="C1013" s="301"/>
      <c r="D1013" s="301"/>
      <c r="E1013" s="301"/>
      <c r="F1013" s="301"/>
      <c r="G1013" s="301"/>
      <c r="H1013" s="301"/>
      <c r="I1013" s="301"/>
      <c r="J1013" s="301"/>
      <c r="K1013" s="301"/>
      <c r="L1013" s="301"/>
    </row>
    <row r="1014" spans="1:12" x14ac:dyDescent="0.2">
      <c r="A1014" s="301"/>
      <c r="B1014" s="301"/>
      <c r="C1014" s="301"/>
      <c r="D1014" s="301"/>
      <c r="E1014" s="301"/>
      <c r="F1014" s="301"/>
      <c r="G1014" s="301"/>
      <c r="H1014" s="301"/>
      <c r="I1014" s="301"/>
      <c r="J1014" s="301"/>
      <c r="K1014" s="301"/>
      <c r="L1014" s="301"/>
    </row>
    <row r="1015" spans="1:12" x14ac:dyDescent="0.2">
      <c r="A1015" s="301"/>
      <c r="B1015" s="301"/>
      <c r="C1015" s="301"/>
      <c r="D1015" s="301"/>
      <c r="E1015" s="301"/>
      <c r="F1015" s="301"/>
      <c r="G1015" s="301"/>
      <c r="H1015" s="301"/>
      <c r="I1015" s="301"/>
      <c r="J1015" s="301"/>
      <c r="K1015" s="301"/>
      <c r="L1015" s="301"/>
    </row>
    <row r="1016" spans="1:12" x14ac:dyDescent="0.2">
      <c r="A1016" s="301"/>
      <c r="B1016" s="301"/>
      <c r="C1016" s="301"/>
      <c r="D1016" s="301"/>
      <c r="E1016" s="301"/>
      <c r="F1016" s="301"/>
      <c r="G1016" s="301"/>
      <c r="H1016" s="301"/>
      <c r="I1016" s="301"/>
      <c r="J1016" s="301"/>
      <c r="K1016" s="301"/>
      <c r="L1016" s="301"/>
    </row>
    <row r="1017" spans="1:12" x14ac:dyDescent="0.2">
      <c r="A1017" s="301"/>
      <c r="B1017" s="301"/>
      <c r="C1017" s="301"/>
      <c r="D1017" s="301"/>
      <c r="E1017" s="301"/>
      <c r="F1017" s="301"/>
      <c r="G1017" s="301"/>
      <c r="H1017" s="301"/>
      <c r="I1017" s="301"/>
      <c r="J1017" s="301"/>
      <c r="K1017" s="301"/>
      <c r="L1017" s="301"/>
    </row>
    <row r="1018" spans="1:12" x14ac:dyDescent="0.2">
      <c r="A1018" s="301"/>
      <c r="B1018" s="301"/>
      <c r="C1018" s="301"/>
      <c r="D1018" s="301"/>
      <c r="E1018" s="301"/>
      <c r="F1018" s="301"/>
      <c r="G1018" s="301"/>
      <c r="H1018" s="301"/>
      <c r="I1018" s="301"/>
      <c r="J1018" s="301"/>
      <c r="K1018" s="301"/>
      <c r="L1018" s="301"/>
    </row>
    <row r="1019" spans="1:12" x14ac:dyDescent="0.2">
      <c r="A1019" s="301"/>
      <c r="B1019" s="301"/>
      <c r="C1019" s="301"/>
      <c r="D1019" s="301"/>
      <c r="E1019" s="301"/>
      <c r="F1019" s="301"/>
      <c r="G1019" s="301"/>
      <c r="H1019" s="301"/>
      <c r="I1019" s="301"/>
      <c r="J1019" s="301"/>
      <c r="K1019" s="301"/>
      <c r="L1019" s="301"/>
    </row>
    <row r="1020" spans="1:12" x14ac:dyDescent="0.2">
      <c r="A1020" s="301"/>
      <c r="B1020" s="301"/>
      <c r="C1020" s="301"/>
      <c r="D1020" s="301"/>
      <c r="E1020" s="301"/>
      <c r="F1020" s="301"/>
      <c r="G1020" s="301"/>
      <c r="H1020" s="301"/>
      <c r="I1020" s="301"/>
      <c r="J1020" s="301"/>
      <c r="K1020" s="301"/>
      <c r="L1020" s="301"/>
    </row>
    <row r="1021" spans="1:12" x14ac:dyDescent="0.2">
      <c r="A1021" s="301"/>
      <c r="B1021" s="301"/>
      <c r="C1021" s="301"/>
      <c r="D1021" s="301"/>
      <c r="E1021" s="301"/>
      <c r="F1021" s="301"/>
      <c r="G1021" s="301"/>
      <c r="H1021" s="301"/>
      <c r="I1021" s="301"/>
      <c r="J1021" s="301"/>
      <c r="K1021" s="301"/>
      <c r="L1021" s="301"/>
    </row>
    <row r="1022" spans="1:12" x14ac:dyDescent="0.2">
      <c r="A1022" s="301"/>
      <c r="B1022" s="301"/>
      <c r="C1022" s="301"/>
      <c r="D1022" s="301"/>
      <c r="E1022" s="301"/>
      <c r="F1022" s="301"/>
      <c r="G1022" s="301"/>
      <c r="H1022" s="301"/>
      <c r="I1022" s="301"/>
      <c r="J1022" s="301"/>
      <c r="K1022" s="301"/>
      <c r="L1022" s="301"/>
    </row>
    <row r="1023" spans="1:12" x14ac:dyDescent="0.2">
      <c r="A1023" s="301"/>
      <c r="B1023" s="301"/>
      <c r="C1023" s="301"/>
      <c r="D1023" s="301"/>
      <c r="E1023" s="301"/>
      <c r="F1023" s="301"/>
      <c r="G1023" s="301"/>
      <c r="H1023" s="301"/>
      <c r="I1023" s="301"/>
      <c r="J1023" s="301"/>
      <c r="K1023" s="301"/>
      <c r="L1023" s="301"/>
    </row>
    <row r="1024" spans="1:12" x14ac:dyDescent="0.2">
      <c r="A1024" s="301"/>
      <c r="B1024" s="301"/>
      <c r="C1024" s="301"/>
      <c r="D1024" s="301"/>
      <c r="E1024" s="301"/>
      <c r="F1024" s="301"/>
      <c r="G1024" s="301"/>
      <c r="H1024" s="301"/>
      <c r="I1024" s="301"/>
      <c r="J1024" s="301"/>
      <c r="K1024" s="301"/>
      <c r="L1024" s="301"/>
    </row>
    <row r="1025" spans="1:12" x14ac:dyDescent="0.2">
      <c r="A1025" s="301"/>
      <c r="B1025" s="301"/>
      <c r="C1025" s="301"/>
      <c r="D1025" s="301"/>
      <c r="E1025" s="301"/>
      <c r="F1025" s="301"/>
      <c r="G1025" s="301"/>
      <c r="H1025" s="301"/>
      <c r="I1025" s="301"/>
      <c r="J1025" s="301"/>
      <c r="K1025" s="301"/>
      <c r="L1025" s="301"/>
    </row>
    <row r="1026" spans="1:12" x14ac:dyDescent="0.2">
      <c r="A1026" s="301"/>
      <c r="B1026" s="301"/>
      <c r="C1026" s="301"/>
      <c r="D1026" s="301"/>
      <c r="E1026" s="301"/>
      <c r="F1026" s="301"/>
      <c r="G1026" s="301"/>
      <c r="H1026" s="301"/>
      <c r="I1026" s="301"/>
      <c r="J1026" s="301"/>
      <c r="K1026" s="301"/>
      <c r="L1026" s="301"/>
    </row>
    <row r="1027" spans="1:12" x14ac:dyDescent="0.2">
      <c r="A1027" s="301"/>
      <c r="B1027" s="301"/>
      <c r="C1027" s="301"/>
      <c r="D1027" s="301"/>
      <c r="E1027" s="301"/>
      <c r="F1027" s="301"/>
      <c r="G1027" s="301"/>
      <c r="H1027" s="301"/>
      <c r="I1027" s="301"/>
      <c r="J1027" s="301"/>
      <c r="K1027" s="301"/>
      <c r="L1027" s="301"/>
    </row>
    <row r="1028" spans="1:12" x14ac:dyDescent="0.2">
      <c r="A1028" s="301"/>
      <c r="B1028" s="301"/>
      <c r="C1028" s="301"/>
      <c r="D1028" s="301"/>
      <c r="E1028" s="301"/>
      <c r="F1028" s="301"/>
      <c r="G1028" s="301"/>
      <c r="H1028" s="301"/>
      <c r="I1028" s="301"/>
      <c r="J1028" s="301"/>
      <c r="K1028" s="301"/>
      <c r="L1028" s="301"/>
    </row>
    <row r="1029" spans="1:12" x14ac:dyDescent="0.2">
      <c r="A1029" s="301"/>
      <c r="B1029" s="301"/>
      <c r="C1029" s="301"/>
      <c r="D1029" s="301"/>
      <c r="E1029" s="301"/>
      <c r="F1029" s="301"/>
      <c r="G1029" s="301"/>
      <c r="H1029" s="301"/>
      <c r="I1029" s="301"/>
      <c r="J1029" s="301"/>
      <c r="K1029" s="301"/>
      <c r="L1029" s="301"/>
    </row>
    <row r="1030" spans="1:12" x14ac:dyDescent="0.2">
      <c r="A1030" s="301"/>
      <c r="B1030" s="301"/>
      <c r="C1030" s="301"/>
      <c r="D1030" s="301"/>
      <c r="E1030" s="301"/>
      <c r="F1030" s="301"/>
      <c r="G1030" s="301"/>
      <c r="H1030" s="301"/>
      <c r="I1030" s="301"/>
      <c r="J1030" s="301"/>
      <c r="K1030" s="301"/>
      <c r="L1030" s="301"/>
    </row>
    <row r="1031" spans="1:12" x14ac:dyDescent="0.2">
      <c r="A1031" s="301"/>
      <c r="B1031" s="301"/>
      <c r="C1031" s="301"/>
      <c r="D1031" s="301"/>
      <c r="E1031" s="301"/>
      <c r="F1031" s="301"/>
      <c r="G1031" s="301"/>
      <c r="H1031" s="301"/>
      <c r="I1031" s="301"/>
      <c r="J1031" s="301"/>
      <c r="K1031" s="301"/>
      <c r="L1031" s="301"/>
    </row>
    <row r="1032" spans="1:12" x14ac:dyDescent="0.2">
      <c r="A1032" s="301"/>
      <c r="B1032" s="301"/>
      <c r="C1032" s="301"/>
      <c r="D1032" s="301"/>
      <c r="E1032" s="301"/>
      <c r="F1032" s="301"/>
      <c r="G1032" s="301"/>
      <c r="H1032" s="301"/>
      <c r="I1032" s="301"/>
      <c r="J1032" s="301"/>
      <c r="K1032" s="301"/>
      <c r="L1032" s="301"/>
    </row>
    <row r="1033" spans="1:12" x14ac:dyDescent="0.2">
      <c r="A1033" s="301"/>
      <c r="B1033" s="301"/>
      <c r="C1033" s="301"/>
      <c r="D1033" s="301"/>
      <c r="E1033" s="301"/>
      <c r="F1033" s="301"/>
      <c r="G1033" s="301"/>
      <c r="H1033" s="301"/>
      <c r="I1033" s="301"/>
      <c r="J1033" s="301"/>
      <c r="K1033" s="301"/>
      <c r="L1033" s="301"/>
    </row>
    <row r="1034" spans="1:12" x14ac:dyDescent="0.2">
      <c r="A1034" s="301"/>
      <c r="B1034" s="301"/>
      <c r="C1034" s="301"/>
      <c r="D1034" s="301"/>
      <c r="E1034" s="301"/>
      <c r="F1034" s="301"/>
      <c r="G1034" s="301"/>
      <c r="H1034" s="301"/>
      <c r="I1034" s="301"/>
      <c r="J1034" s="301"/>
      <c r="K1034" s="301"/>
      <c r="L1034" s="301"/>
    </row>
    <row r="1035" spans="1:12" x14ac:dyDescent="0.2">
      <c r="A1035" s="301"/>
      <c r="B1035" s="301"/>
      <c r="C1035" s="301"/>
      <c r="D1035" s="301"/>
      <c r="E1035" s="301"/>
      <c r="F1035" s="301"/>
      <c r="G1035" s="301"/>
      <c r="H1035" s="301"/>
      <c r="I1035" s="301"/>
      <c r="J1035" s="301"/>
      <c r="K1035" s="301"/>
      <c r="L1035" s="301"/>
    </row>
    <row r="1036" spans="1:12" x14ac:dyDescent="0.2">
      <c r="A1036" s="301"/>
      <c r="B1036" s="301"/>
      <c r="C1036" s="301"/>
      <c r="D1036" s="301"/>
      <c r="E1036" s="301"/>
      <c r="F1036" s="301"/>
      <c r="G1036" s="301"/>
      <c r="H1036" s="301"/>
      <c r="I1036" s="301"/>
      <c r="J1036" s="301"/>
      <c r="K1036" s="301"/>
      <c r="L1036" s="301"/>
    </row>
    <row r="1037" spans="1:12" x14ac:dyDescent="0.2">
      <c r="A1037" s="301"/>
      <c r="B1037" s="301"/>
      <c r="C1037" s="301"/>
      <c r="D1037" s="301"/>
      <c r="E1037" s="301"/>
      <c r="F1037" s="301"/>
      <c r="G1037" s="301"/>
      <c r="H1037" s="301"/>
      <c r="I1037" s="301"/>
      <c r="J1037" s="301"/>
      <c r="K1037" s="301"/>
      <c r="L1037" s="301"/>
    </row>
    <row r="1038" spans="1:12" x14ac:dyDescent="0.2">
      <c r="A1038" s="301"/>
      <c r="B1038" s="301"/>
      <c r="C1038" s="301"/>
      <c r="D1038" s="301"/>
      <c r="E1038" s="301"/>
      <c r="F1038" s="301"/>
      <c r="G1038" s="301"/>
      <c r="H1038" s="301"/>
      <c r="I1038" s="301"/>
      <c r="J1038" s="301"/>
      <c r="K1038" s="301"/>
      <c r="L1038" s="301"/>
    </row>
    <row r="1039" spans="1:12" x14ac:dyDescent="0.2">
      <c r="A1039" s="301"/>
      <c r="B1039" s="301"/>
      <c r="C1039" s="301"/>
      <c r="D1039" s="301"/>
      <c r="E1039" s="301"/>
      <c r="F1039" s="301"/>
      <c r="G1039" s="301"/>
      <c r="H1039" s="301"/>
      <c r="I1039" s="301"/>
      <c r="J1039" s="301"/>
      <c r="K1039" s="301"/>
      <c r="L1039" s="301"/>
    </row>
    <row r="1040" spans="1:12" x14ac:dyDescent="0.2">
      <c r="A1040" s="301"/>
      <c r="B1040" s="301"/>
      <c r="C1040" s="301"/>
      <c r="D1040" s="301"/>
      <c r="E1040" s="301"/>
      <c r="F1040" s="301"/>
      <c r="G1040" s="301"/>
      <c r="H1040" s="301"/>
      <c r="I1040" s="301"/>
      <c r="J1040" s="301"/>
      <c r="K1040" s="301"/>
      <c r="L1040" s="301"/>
    </row>
    <row r="1041" spans="1:12" x14ac:dyDescent="0.2">
      <c r="A1041" s="301"/>
      <c r="B1041" s="301"/>
      <c r="C1041" s="301"/>
      <c r="D1041" s="301"/>
      <c r="E1041" s="301"/>
      <c r="F1041" s="301"/>
      <c r="G1041" s="301"/>
      <c r="H1041" s="301"/>
      <c r="I1041" s="301"/>
      <c r="J1041" s="301"/>
      <c r="K1041" s="301"/>
      <c r="L1041" s="301"/>
    </row>
    <row r="1042" spans="1:12" x14ac:dyDescent="0.2">
      <c r="A1042" s="301"/>
      <c r="B1042" s="301"/>
      <c r="C1042" s="301"/>
      <c r="D1042" s="301"/>
      <c r="E1042" s="301"/>
      <c r="F1042" s="301"/>
      <c r="G1042" s="301"/>
      <c r="H1042" s="301"/>
      <c r="I1042" s="301"/>
      <c r="J1042" s="301"/>
      <c r="K1042" s="301"/>
      <c r="L1042" s="301"/>
    </row>
    <row r="1043" spans="1:12" x14ac:dyDescent="0.2">
      <c r="A1043" s="301"/>
      <c r="B1043" s="301"/>
      <c r="C1043" s="301"/>
      <c r="D1043" s="301"/>
      <c r="E1043" s="301"/>
      <c r="F1043" s="301"/>
      <c r="G1043" s="301"/>
      <c r="H1043" s="301"/>
      <c r="I1043" s="301"/>
      <c r="J1043" s="301"/>
      <c r="K1043" s="301"/>
      <c r="L1043" s="301"/>
    </row>
    <row r="1044" spans="1:12" x14ac:dyDescent="0.2">
      <c r="A1044" s="301"/>
      <c r="B1044" s="301"/>
      <c r="C1044" s="301"/>
      <c r="D1044" s="301"/>
      <c r="E1044" s="301"/>
      <c r="F1044" s="301"/>
      <c r="G1044" s="301"/>
      <c r="H1044" s="301"/>
      <c r="I1044" s="301"/>
      <c r="J1044" s="301"/>
      <c r="K1044" s="301"/>
      <c r="L1044" s="301"/>
    </row>
    <row r="1045" spans="1:12" x14ac:dyDescent="0.2">
      <c r="A1045" s="301"/>
      <c r="B1045" s="301"/>
      <c r="C1045" s="301"/>
      <c r="D1045" s="301"/>
      <c r="E1045" s="301"/>
      <c r="F1045" s="301"/>
      <c r="G1045" s="301"/>
      <c r="H1045" s="301"/>
      <c r="I1045" s="301"/>
      <c r="J1045" s="301"/>
      <c r="K1045" s="301"/>
      <c r="L1045" s="301"/>
    </row>
    <row r="1046" spans="1:12" x14ac:dyDescent="0.2">
      <c r="A1046" s="301"/>
      <c r="B1046" s="301"/>
      <c r="C1046" s="301"/>
      <c r="D1046" s="301"/>
      <c r="E1046" s="301"/>
      <c r="F1046" s="301"/>
      <c r="G1046" s="301"/>
      <c r="H1046" s="301"/>
      <c r="I1046" s="301"/>
      <c r="J1046" s="301"/>
      <c r="K1046" s="301"/>
      <c r="L1046" s="301"/>
    </row>
    <row r="1047" spans="1:12" x14ac:dyDescent="0.2">
      <c r="A1047" s="301"/>
      <c r="B1047" s="301"/>
      <c r="C1047" s="301"/>
      <c r="D1047" s="301"/>
      <c r="E1047" s="301"/>
      <c r="F1047" s="301"/>
      <c r="G1047" s="301"/>
      <c r="H1047" s="301"/>
      <c r="I1047" s="301"/>
      <c r="J1047" s="301"/>
      <c r="K1047" s="301"/>
      <c r="L1047" s="301"/>
    </row>
    <row r="1048" spans="1:12" x14ac:dyDescent="0.2">
      <c r="A1048" s="301"/>
      <c r="B1048" s="301"/>
      <c r="C1048" s="301"/>
      <c r="D1048" s="301"/>
      <c r="E1048" s="301"/>
      <c r="F1048" s="301"/>
      <c r="G1048" s="301"/>
      <c r="H1048" s="301"/>
      <c r="I1048" s="301"/>
      <c r="J1048" s="301"/>
      <c r="K1048" s="301"/>
      <c r="L1048" s="301"/>
    </row>
    <row r="1049" spans="1:12" x14ac:dyDescent="0.2">
      <c r="A1049" s="301"/>
      <c r="B1049" s="301"/>
      <c r="C1049" s="301"/>
      <c r="D1049" s="301"/>
      <c r="E1049" s="301"/>
      <c r="F1049" s="301"/>
      <c r="G1049" s="301"/>
      <c r="H1049" s="301"/>
      <c r="I1049" s="301"/>
      <c r="J1049" s="301"/>
      <c r="K1049" s="301"/>
      <c r="L1049" s="301"/>
    </row>
    <row r="1050" spans="1:12" x14ac:dyDescent="0.2">
      <c r="A1050" s="301"/>
      <c r="B1050" s="301"/>
      <c r="C1050" s="301"/>
      <c r="D1050" s="301"/>
      <c r="E1050" s="301"/>
      <c r="F1050" s="301"/>
      <c r="G1050" s="301"/>
      <c r="H1050" s="301"/>
      <c r="I1050" s="301"/>
      <c r="J1050" s="301"/>
      <c r="K1050" s="301"/>
      <c r="L1050" s="301"/>
    </row>
    <row r="1051" spans="1:12" x14ac:dyDescent="0.2">
      <c r="A1051" s="301"/>
      <c r="B1051" s="301"/>
      <c r="C1051" s="301"/>
      <c r="D1051" s="301"/>
      <c r="E1051" s="301"/>
      <c r="F1051" s="301"/>
      <c r="G1051" s="301"/>
      <c r="H1051" s="301"/>
      <c r="I1051" s="301"/>
      <c r="J1051" s="301"/>
      <c r="K1051" s="301"/>
      <c r="L1051" s="301"/>
    </row>
    <row r="1052" spans="1:12" x14ac:dyDescent="0.2">
      <c r="A1052" s="301"/>
      <c r="B1052" s="301"/>
      <c r="C1052" s="301"/>
      <c r="D1052" s="301"/>
      <c r="E1052" s="301"/>
      <c r="F1052" s="301"/>
      <c r="G1052" s="301"/>
      <c r="H1052" s="301"/>
      <c r="I1052" s="301"/>
      <c r="J1052" s="301"/>
      <c r="K1052" s="301"/>
      <c r="L1052" s="301"/>
    </row>
    <row r="1053" spans="1:12" x14ac:dyDescent="0.2">
      <c r="A1053" s="301"/>
      <c r="B1053" s="301"/>
      <c r="C1053" s="301"/>
      <c r="D1053" s="301"/>
      <c r="E1053" s="301"/>
      <c r="F1053" s="301"/>
      <c r="G1053" s="301"/>
      <c r="H1053" s="301"/>
      <c r="I1053" s="301"/>
      <c r="J1053" s="301"/>
      <c r="K1053" s="301"/>
      <c r="L1053" s="301"/>
    </row>
    <row r="1054" spans="1:12" x14ac:dyDescent="0.2">
      <c r="A1054" s="301"/>
      <c r="B1054" s="301"/>
      <c r="C1054" s="301"/>
      <c r="D1054" s="301"/>
      <c r="E1054" s="301"/>
      <c r="F1054" s="301"/>
      <c r="G1054" s="301"/>
      <c r="H1054" s="301"/>
      <c r="I1054" s="301"/>
      <c r="J1054" s="301"/>
      <c r="K1054" s="301"/>
      <c r="L1054" s="301"/>
    </row>
    <row r="1055" spans="1:12" x14ac:dyDescent="0.2">
      <c r="A1055" s="301"/>
      <c r="B1055" s="301"/>
      <c r="C1055" s="301"/>
      <c r="D1055" s="301"/>
      <c r="E1055" s="301"/>
      <c r="F1055" s="301"/>
      <c r="G1055" s="301"/>
      <c r="H1055" s="301"/>
      <c r="I1055" s="301"/>
      <c r="J1055" s="301"/>
      <c r="K1055" s="301"/>
      <c r="L1055" s="301"/>
    </row>
    <row r="1056" spans="1:12" x14ac:dyDescent="0.2">
      <c r="A1056" s="301"/>
      <c r="B1056" s="301"/>
      <c r="C1056" s="301"/>
      <c r="D1056" s="301"/>
      <c r="E1056" s="301"/>
      <c r="F1056" s="301"/>
      <c r="G1056" s="301"/>
      <c r="H1056" s="301"/>
      <c r="I1056" s="301"/>
      <c r="J1056" s="301"/>
      <c r="K1056" s="301"/>
      <c r="L1056" s="301"/>
    </row>
    <row r="1057" spans="1:12" x14ac:dyDescent="0.2">
      <c r="A1057" s="301"/>
      <c r="B1057" s="301"/>
      <c r="C1057" s="301"/>
      <c r="D1057" s="301"/>
      <c r="E1057" s="301"/>
      <c r="F1057" s="301"/>
      <c r="G1057" s="301"/>
      <c r="H1057" s="301"/>
      <c r="I1057" s="301"/>
      <c r="J1057" s="301"/>
      <c r="K1057" s="301"/>
      <c r="L1057" s="301"/>
    </row>
    <row r="1058" spans="1:12" x14ac:dyDescent="0.2">
      <c r="A1058" s="301"/>
      <c r="B1058" s="301"/>
      <c r="C1058" s="301"/>
      <c r="D1058" s="301"/>
      <c r="E1058" s="301"/>
      <c r="F1058" s="301"/>
      <c r="G1058" s="301"/>
      <c r="H1058" s="301"/>
      <c r="I1058" s="301"/>
      <c r="J1058" s="301"/>
      <c r="K1058" s="301"/>
      <c r="L1058" s="301"/>
    </row>
    <row r="1059" spans="1:12" x14ac:dyDescent="0.2">
      <c r="A1059" s="301"/>
      <c r="B1059" s="301"/>
      <c r="C1059" s="301"/>
      <c r="D1059" s="301"/>
      <c r="E1059" s="301"/>
      <c r="F1059" s="301"/>
      <c r="G1059" s="301"/>
      <c r="H1059" s="301"/>
      <c r="I1059" s="301"/>
      <c r="J1059" s="301"/>
      <c r="K1059" s="301"/>
      <c r="L1059" s="301"/>
    </row>
    <row r="1060" spans="1:12" x14ac:dyDescent="0.2">
      <c r="A1060" s="301"/>
      <c r="B1060" s="301"/>
      <c r="C1060" s="301"/>
      <c r="D1060" s="301"/>
      <c r="E1060" s="301"/>
      <c r="F1060" s="301"/>
      <c r="G1060" s="301"/>
      <c r="H1060" s="301"/>
      <c r="I1060" s="301"/>
      <c r="J1060" s="301"/>
      <c r="K1060" s="301"/>
      <c r="L1060" s="301"/>
    </row>
    <row r="1061" spans="1:12" x14ac:dyDescent="0.2">
      <c r="A1061" s="301"/>
      <c r="B1061" s="301"/>
      <c r="C1061" s="301"/>
      <c r="D1061" s="301"/>
      <c r="E1061" s="301"/>
      <c r="F1061" s="301"/>
      <c r="G1061" s="301"/>
      <c r="H1061" s="301"/>
      <c r="I1061" s="301"/>
      <c r="J1061" s="301"/>
      <c r="K1061" s="301"/>
      <c r="L1061" s="301"/>
    </row>
    <row r="1062" spans="1:12" x14ac:dyDescent="0.2">
      <c r="A1062" s="301"/>
      <c r="B1062" s="301"/>
      <c r="C1062" s="301"/>
      <c r="D1062" s="301"/>
      <c r="E1062" s="301"/>
      <c r="F1062" s="301"/>
      <c r="G1062" s="301"/>
      <c r="H1062" s="301"/>
      <c r="I1062" s="301"/>
      <c r="J1062" s="301"/>
      <c r="K1062" s="301"/>
      <c r="L1062" s="301"/>
    </row>
    <row r="1063" spans="1:12" x14ac:dyDescent="0.2">
      <c r="A1063" s="301"/>
      <c r="B1063" s="301"/>
      <c r="C1063" s="301"/>
      <c r="D1063" s="301"/>
      <c r="E1063" s="301"/>
      <c r="F1063" s="301"/>
      <c r="G1063" s="301"/>
      <c r="H1063" s="301"/>
      <c r="I1063" s="301"/>
      <c r="J1063" s="301"/>
      <c r="K1063" s="301"/>
      <c r="L1063" s="301"/>
    </row>
    <row r="1064" spans="1:12" x14ac:dyDescent="0.2">
      <c r="A1064" s="301"/>
      <c r="B1064" s="301"/>
      <c r="C1064" s="301"/>
      <c r="D1064" s="301"/>
      <c r="E1064" s="301"/>
      <c r="F1064" s="301"/>
      <c r="G1064" s="301"/>
      <c r="H1064" s="301"/>
      <c r="I1064" s="301"/>
      <c r="J1064" s="301"/>
      <c r="K1064" s="301"/>
      <c r="L1064" s="301"/>
    </row>
    <row r="1065" spans="1:12" x14ac:dyDescent="0.2">
      <c r="A1065" s="301"/>
      <c r="B1065" s="301"/>
      <c r="C1065" s="301"/>
      <c r="D1065" s="301"/>
      <c r="E1065" s="301"/>
      <c r="F1065" s="301"/>
      <c r="G1065" s="301"/>
      <c r="H1065" s="301"/>
      <c r="I1065" s="301"/>
      <c r="J1065" s="301"/>
      <c r="K1065" s="301"/>
      <c r="L1065" s="301"/>
    </row>
    <row r="1066" spans="1:12" x14ac:dyDescent="0.2">
      <c r="A1066" s="301"/>
      <c r="B1066" s="301"/>
      <c r="C1066" s="301"/>
      <c r="D1066" s="301"/>
      <c r="E1066" s="301"/>
      <c r="F1066" s="301"/>
      <c r="G1066" s="301"/>
      <c r="H1066" s="301"/>
      <c r="I1066" s="301"/>
      <c r="J1066" s="301"/>
      <c r="K1066" s="301"/>
      <c r="L1066" s="301"/>
    </row>
    <row r="1067" spans="1:12" x14ac:dyDescent="0.2">
      <c r="A1067" s="301"/>
      <c r="B1067" s="301"/>
      <c r="C1067" s="301"/>
      <c r="D1067" s="301"/>
      <c r="E1067" s="301"/>
      <c r="F1067" s="301"/>
      <c r="G1067" s="301"/>
      <c r="H1067" s="301"/>
      <c r="I1067" s="301"/>
      <c r="J1067" s="301"/>
      <c r="K1067" s="301"/>
      <c r="L1067" s="301"/>
    </row>
    <row r="1068" spans="1:12" x14ac:dyDescent="0.2">
      <c r="A1068" s="301"/>
      <c r="B1068" s="301"/>
      <c r="C1068" s="301"/>
      <c r="D1068" s="301"/>
      <c r="E1068" s="301"/>
      <c r="F1068" s="301"/>
      <c r="G1068" s="301"/>
      <c r="H1068" s="301"/>
      <c r="I1068" s="301"/>
      <c r="J1068" s="301"/>
      <c r="K1068" s="301"/>
      <c r="L1068" s="301"/>
    </row>
    <row r="1069" spans="1:12" x14ac:dyDescent="0.2">
      <c r="A1069" s="301"/>
      <c r="B1069" s="301"/>
      <c r="C1069" s="301"/>
      <c r="D1069" s="301"/>
      <c r="E1069" s="301"/>
      <c r="F1069" s="301"/>
      <c r="G1069" s="301"/>
      <c r="H1069" s="301"/>
      <c r="I1069" s="301"/>
      <c r="J1069" s="301"/>
      <c r="K1069" s="301"/>
      <c r="L1069" s="301"/>
    </row>
    <row r="1070" spans="1:12" x14ac:dyDescent="0.2">
      <c r="A1070" s="301"/>
      <c r="B1070" s="301"/>
      <c r="C1070" s="301"/>
      <c r="D1070" s="301"/>
      <c r="E1070" s="301"/>
      <c r="F1070" s="301"/>
      <c r="G1070" s="301"/>
      <c r="H1070" s="301"/>
      <c r="I1070" s="301"/>
      <c r="J1070" s="301"/>
      <c r="K1070" s="301"/>
      <c r="L1070" s="301"/>
    </row>
    <row r="1071" spans="1:12" x14ac:dyDescent="0.2">
      <c r="A1071" s="301"/>
      <c r="B1071" s="301"/>
      <c r="C1071" s="301"/>
      <c r="D1071" s="301"/>
      <c r="E1071" s="301"/>
      <c r="F1071" s="301"/>
      <c r="G1071" s="301"/>
      <c r="H1071" s="301"/>
      <c r="I1071" s="301"/>
      <c r="J1071" s="301"/>
      <c r="K1071" s="301"/>
      <c r="L1071" s="301"/>
    </row>
    <row r="1072" spans="1:12" x14ac:dyDescent="0.2">
      <c r="A1072" s="301"/>
      <c r="B1072" s="301"/>
      <c r="C1072" s="301"/>
      <c r="D1072" s="301"/>
      <c r="E1072" s="301"/>
      <c r="F1072" s="301"/>
      <c r="G1072" s="301"/>
      <c r="H1072" s="301"/>
      <c r="I1072" s="301"/>
      <c r="J1072" s="301"/>
      <c r="K1072" s="301"/>
      <c r="L1072" s="301"/>
    </row>
    <row r="1073" spans="1:12" x14ac:dyDescent="0.2">
      <c r="A1073" s="301"/>
      <c r="B1073" s="301"/>
      <c r="C1073" s="301"/>
      <c r="D1073" s="301"/>
      <c r="E1073" s="301"/>
      <c r="F1073" s="301"/>
      <c r="G1073" s="301"/>
      <c r="H1073" s="301"/>
      <c r="I1073" s="301"/>
      <c r="J1073" s="301"/>
      <c r="K1073" s="301"/>
      <c r="L1073" s="301"/>
    </row>
    <row r="1074" spans="1:12" x14ac:dyDescent="0.2">
      <c r="A1074" s="301"/>
      <c r="B1074" s="301"/>
      <c r="C1074" s="301"/>
      <c r="D1074" s="301"/>
      <c r="E1074" s="301"/>
      <c r="F1074" s="301"/>
      <c r="G1074" s="301"/>
      <c r="H1074" s="301"/>
      <c r="I1074" s="301"/>
      <c r="J1074" s="301"/>
      <c r="K1074" s="301"/>
      <c r="L1074" s="301"/>
    </row>
    <row r="1075" spans="1:12" x14ac:dyDescent="0.2">
      <c r="A1075" s="301"/>
      <c r="B1075" s="301"/>
      <c r="C1075" s="301"/>
      <c r="D1075" s="301"/>
      <c r="E1075" s="301"/>
      <c r="F1075" s="301"/>
      <c r="G1075" s="301"/>
      <c r="H1075" s="301"/>
      <c r="I1075" s="301"/>
      <c r="J1075" s="301"/>
      <c r="K1075" s="301"/>
      <c r="L1075" s="301"/>
    </row>
    <row r="1076" spans="1:12" x14ac:dyDescent="0.2">
      <c r="A1076" s="301"/>
      <c r="B1076" s="301"/>
      <c r="C1076" s="301"/>
      <c r="D1076" s="301"/>
      <c r="E1076" s="301"/>
      <c r="F1076" s="301"/>
      <c r="G1076" s="301"/>
      <c r="H1076" s="301"/>
      <c r="I1076" s="301"/>
      <c r="J1076" s="301"/>
      <c r="K1076" s="301"/>
      <c r="L1076" s="301"/>
    </row>
    <row r="1077" spans="1:12" x14ac:dyDescent="0.2">
      <c r="A1077" s="301"/>
      <c r="B1077" s="301"/>
      <c r="C1077" s="301"/>
      <c r="D1077" s="301"/>
      <c r="E1077" s="301"/>
      <c r="F1077" s="301"/>
      <c r="G1077" s="301"/>
      <c r="H1077" s="301"/>
      <c r="I1077" s="301"/>
      <c r="J1077" s="301"/>
      <c r="K1077" s="301"/>
      <c r="L1077" s="301"/>
    </row>
    <row r="1078" spans="1:12" x14ac:dyDescent="0.2">
      <c r="A1078" s="301"/>
      <c r="B1078" s="301"/>
      <c r="C1078" s="301"/>
      <c r="D1078" s="301"/>
      <c r="E1078" s="301"/>
      <c r="F1078" s="301"/>
      <c r="G1078" s="301"/>
      <c r="H1078" s="301"/>
      <c r="I1078" s="301"/>
      <c r="J1078" s="301"/>
      <c r="K1078" s="301"/>
      <c r="L1078" s="301"/>
    </row>
    <row r="1079" spans="1:12" x14ac:dyDescent="0.2">
      <c r="A1079" s="301"/>
      <c r="B1079" s="301"/>
      <c r="C1079" s="301"/>
      <c r="D1079" s="301"/>
      <c r="E1079" s="301"/>
      <c r="F1079" s="301"/>
      <c r="G1079" s="301"/>
      <c r="H1079" s="301"/>
      <c r="I1079" s="301"/>
      <c r="J1079" s="301"/>
      <c r="K1079" s="301"/>
      <c r="L1079" s="301"/>
    </row>
    <row r="1080" spans="1:12" x14ac:dyDescent="0.2">
      <c r="A1080" s="301"/>
      <c r="B1080" s="301"/>
      <c r="C1080" s="301"/>
      <c r="D1080" s="301"/>
      <c r="E1080" s="301"/>
      <c r="F1080" s="301"/>
      <c r="G1080" s="301"/>
      <c r="H1080" s="301"/>
      <c r="I1080" s="301"/>
      <c r="J1080" s="301"/>
      <c r="K1080" s="301"/>
      <c r="L1080" s="301"/>
    </row>
    <row r="1081" spans="1:12" x14ac:dyDescent="0.2">
      <c r="A1081" s="301"/>
      <c r="B1081" s="301"/>
      <c r="C1081" s="301"/>
      <c r="D1081" s="301"/>
      <c r="E1081" s="301"/>
      <c r="F1081" s="301"/>
      <c r="G1081" s="301"/>
      <c r="H1081" s="301"/>
      <c r="I1081" s="301"/>
      <c r="J1081" s="301"/>
      <c r="K1081" s="301"/>
      <c r="L1081" s="301"/>
    </row>
    <row r="1082" spans="1:12" x14ac:dyDescent="0.2">
      <c r="A1082" s="301"/>
      <c r="B1082" s="301"/>
      <c r="C1082" s="301"/>
      <c r="D1082" s="301"/>
      <c r="E1082" s="301"/>
      <c r="F1082" s="301"/>
      <c r="G1082" s="301"/>
      <c r="H1082" s="301"/>
      <c r="I1082" s="301"/>
      <c r="J1082" s="301"/>
      <c r="K1082" s="301"/>
      <c r="L1082" s="301"/>
    </row>
    <row r="1083" spans="1:12" x14ac:dyDescent="0.2">
      <c r="A1083" s="301"/>
      <c r="B1083" s="301"/>
      <c r="C1083" s="301"/>
      <c r="D1083" s="301"/>
      <c r="E1083" s="301"/>
      <c r="F1083" s="301"/>
      <c r="G1083" s="301"/>
      <c r="H1083" s="301"/>
      <c r="I1083" s="301"/>
      <c r="J1083" s="301"/>
      <c r="K1083" s="301"/>
      <c r="L1083" s="301"/>
    </row>
    <row r="1084" spans="1:12" x14ac:dyDescent="0.2">
      <c r="A1084" s="301"/>
      <c r="B1084" s="301"/>
      <c r="C1084" s="301"/>
      <c r="D1084" s="301"/>
      <c r="E1084" s="301"/>
      <c r="F1084" s="301"/>
      <c r="G1084" s="301"/>
      <c r="H1084" s="301"/>
      <c r="I1084" s="301"/>
      <c r="J1084" s="301"/>
      <c r="K1084" s="301"/>
      <c r="L1084" s="301"/>
    </row>
    <row r="1085" spans="1:12" x14ac:dyDescent="0.2">
      <c r="A1085" s="301"/>
      <c r="B1085" s="301"/>
      <c r="C1085" s="301"/>
      <c r="D1085" s="301"/>
      <c r="E1085" s="301"/>
      <c r="F1085" s="301"/>
      <c r="G1085" s="301"/>
      <c r="H1085" s="301"/>
      <c r="I1085" s="301"/>
      <c r="J1085" s="301"/>
      <c r="K1085" s="301"/>
      <c r="L1085" s="301"/>
    </row>
    <row r="1086" spans="1:12" x14ac:dyDescent="0.2">
      <c r="A1086" s="301"/>
      <c r="B1086" s="301"/>
      <c r="C1086" s="301"/>
      <c r="D1086" s="301"/>
      <c r="E1086" s="301"/>
      <c r="F1086" s="301"/>
      <c r="G1086" s="301"/>
      <c r="H1086" s="301"/>
      <c r="I1086" s="301"/>
      <c r="J1086" s="301"/>
      <c r="K1086" s="301"/>
      <c r="L1086" s="301"/>
    </row>
    <row r="1087" spans="1:12" x14ac:dyDescent="0.2">
      <c r="A1087" s="301"/>
      <c r="B1087" s="301"/>
      <c r="C1087" s="301"/>
      <c r="D1087" s="301"/>
      <c r="E1087" s="301"/>
      <c r="F1087" s="301"/>
      <c r="G1087" s="301"/>
      <c r="H1087" s="301"/>
      <c r="I1087" s="301"/>
      <c r="J1087" s="301"/>
      <c r="K1087" s="301"/>
      <c r="L1087" s="301"/>
    </row>
    <row r="1088" spans="1:12" x14ac:dyDescent="0.2">
      <c r="A1088" s="301"/>
      <c r="B1088" s="301"/>
      <c r="C1088" s="301"/>
      <c r="D1088" s="301"/>
      <c r="E1088" s="301"/>
      <c r="F1088" s="301"/>
      <c r="G1088" s="301"/>
      <c r="H1088" s="301"/>
      <c r="I1088" s="301"/>
      <c r="J1088" s="301"/>
      <c r="K1088" s="301"/>
      <c r="L1088" s="301"/>
    </row>
    <row r="1089" spans="1:12" x14ac:dyDescent="0.2">
      <c r="A1089" s="301"/>
      <c r="B1089" s="301"/>
      <c r="C1089" s="301"/>
      <c r="D1089" s="301"/>
      <c r="E1089" s="301"/>
      <c r="F1089" s="301"/>
      <c r="G1089" s="301"/>
      <c r="H1089" s="301"/>
      <c r="I1089" s="301"/>
      <c r="J1089" s="301"/>
      <c r="K1089" s="301"/>
      <c r="L1089" s="301"/>
    </row>
    <row r="1090" spans="1:12" x14ac:dyDescent="0.2">
      <c r="A1090" s="301"/>
      <c r="B1090" s="301"/>
      <c r="C1090" s="301"/>
      <c r="D1090" s="301"/>
      <c r="E1090" s="301"/>
      <c r="F1090" s="301"/>
      <c r="G1090" s="301"/>
      <c r="H1090" s="301"/>
      <c r="I1090" s="301"/>
      <c r="J1090" s="301"/>
      <c r="K1090" s="301"/>
      <c r="L1090" s="301"/>
    </row>
    <row r="1091" spans="1:12" x14ac:dyDescent="0.2">
      <c r="A1091" s="301"/>
      <c r="B1091" s="301"/>
      <c r="C1091" s="301"/>
      <c r="D1091" s="301"/>
      <c r="E1091" s="301"/>
      <c r="F1091" s="301"/>
      <c r="G1091" s="301"/>
      <c r="H1091" s="301"/>
      <c r="I1091" s="301"/>
      <c r="J1091" s="301"/>
      <c r="K1091" s="301"/>
      <c r="L1091" s="301"/>
    </row>
    <row r="1092" spans="1:12" x14ac:dyDescent="0.2">
      <c r="A1092" s="301"/>
      <c r="B1092" s="301"/>
      <c r="C1092" s="301"/>
      <c r="D1092" s="301"/>
      <c r="E1092" s="301"/>
      <c r="F1092" s="301"/>
      <c r="G1092" s="301"/>
      <c r="H1092" s="301"/>
      <c r="I1092" s="301"/>
      <c r="J1092" s="301"/>
      <c r="K1092" s="301"/>
      <c r="L1092" s="301"/>
    </row>
    <row r="1093" spans="1:12" x14ac:dyDescent="0.2">
      <c r="A1093" s="301"/>
      <c r="B1093" s="301"/>
      <c r="C1093" s="301"/>
      <c r="D1093" s="301"/>
      <c r="E1093" s="301"/>
      <c r="F1093" s="301"/>
      <c r="G1093" s="301"/>
      <c r="H1093" s="301"/>
      <c r="I1093" s="301"/>
      <c r="J1093" s="301"/>
      <c r="K1093" s="301"/>
      <c r="L1093" s="301"/>
    </row>
    <row r="1094" spans="1:12" x14ac:dyDescent="0.2">
      <c r="A1094" s="301"/>
      <c r="B1094" s="301"/>
      <c r="C1094" s="301"/>
      <c r="D1094" s="301"/>
      <c r="E1094" s="301"/>
      <c r="F1094" s="301"/>
      <c r="G1094" s="301"/>
      <c r="H1094" s="301"/>
      <c r="I1094" s="301"/>
      <c r="J1094" s="301"/>
      <c r="K1094" s="301"/>
      <c r="L1094" s="301"/>
    </row>
    <row r="1095" spans="1:12" x14ac:dyDescent="0.2">
      <c r="A1095" s="301"/>
      <c r="B1095" s="301"/>
      <c r="C1095" s="301"/>
      <c r="D1095" s="301"/>
      <c r="E1095" s="301"/>
      <c r="F1095" s="301"/>
      <c r="G1095" s="301"/>
      <c r="H1095" s="301"/>
      <c r="I1095" s="301"/>
      <c r="J1095" s="301"/>
      <c r="K1095" s="301"/>
      <c r="L1095" s="301"/>
    </row>
    <row r="1096" spans="1:12" x14ac:dyDescent="0.2">
      <c r="A1096" s="301"/>
      <c r="B1096" s="301"/>
      <c r="C1096" s="301"/>
      <c r="D1096" s="301"/>
      <c r="E1096" s="301"/>
      <c r="F1096" s="301"/>
      <c r="G1096" s="301"/>
      <c r="H1096" s="301"/>
      <c r="I1096" s="301"/>
      <c r="J1096" s="301"/>
      <c r="K1096" s="301"/>
      <c r="L1096" s="301"/>
    </row>
  </sheetData>
  <autoFilter ref="A2:L86"/>
  <phoneticPr fontId="0" type="noConversion"/>
  <pageMargins left="0.74803149606299213" right="0.74803149606299213" top="0.98425196850393704" bottom="0.6692913385826772" header="0.51181102362204722" footer="0.51181102362204722"/>
  <pageSetup paperSize="9" scale="67" orientation="landscape" r:id="rId1"/>
  <headerFooter alignWithMargins="0"/>
  <rowBreaks count="1" manualBreakCount="1">
    <brk id="60" max="10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5"/>
  <sheetViews>
    <sheetView topLeftCell="B1" zoomScaleNormal="100" workbookViewId="0">
      <selection activeCell="L3" sqref="L3"/>
    </sheetView>
  </sheetViews>
  <sheetFormatPr defaultRowHeight="12.75" outlineLevelRow="1" x14ac:dyDescent="0.2"/>
  <cols>
    <col min="1" max="1" width="22.7109375" style="592" hidden="1" customWidth="1"/>
    <col min="2" max="2" width="5.140625" style="592" customWidth="1"/>
    <col min="3" max="3" width="6.5703125" style="592" customWidth="1"/>
    <col min="4" max="4" width="8.28515625" style="599" customWidth="1"/>
    <col min="5" max="5" width="33.42578125" style="593" customWidth="1"/>
    <col min="6" max="9" width="12.140625" style="592" customWidth="1"/>
    <col min="10" max="10" width="12.7109375" style="592" customWidth="1"/>
    <col min="11" max="11" width="12.140625" style="592" customWidth="1"/>
    <col min="12" max="12" width="45.42578125" style="308" customWidth="1"/>
    <col min="13" max="16384" width="9.140625" style="301"/>
  </cols>
  <sheetData>
    <row r="1" spans="1:12" x14ac:dyDescent="0.2">
      <c r="E1" s="602" t="s">
        <v>1343</v>
      </c>
      <c r="F1" s="298" t="s">
        <v>1632</v>
      </c>
      <c r="G1" s="300"/>
      <c r="H1" s="300"/>
      <c r="I1" s="300"/>
      <c r="J1" s="300"/>
      <c r="K1" s="300"/>
      <c r="L1" s="307"/>
    </row>
    <row r="2" spans="1:12" ht="53.25" x14ac:dyDescent="0.2">
      <c r="A2" s="612" t="s">
        <v>826</v>
      </c>
      <c r="B2" s="613" t="s">
        <v>827</v>
      </c>
      <c r="C2" s="613" t="s">
        <v>831</v>
      </c>
      <c r="D2" s="615" t="s">
        <v>830</v>
      </c>
      <c r="E2" s="603" t="s">
        <v>828</v>
      </c>
      <c r="F2" s="313" t="s">
        <v>848</v>
      </c>
      <c r="G2" s="313" t="s">
        <v>1553</v>
      </c>
      <c r="H2" s="313" t="s">
        <v>1634</v>
      </c>
      <c r="I2" s="313" t="s">
        <v>1633</v>
      </c>
      <c r="J2" s="656" t="s">
        <v>863</v>
      </c>
      <c r="K2" s="313" t="s">
        <v>1554</v>
      </c>
      <c r="L2" s="657" t="s">
        <v>849</v>
      </c>
    </row>
    <row r="3" spans="1:12" x14ac:dyDescent="0.2">
      <c r="A3" s="590" t="str">
        <f t="shared" ref="A3:A15" si="0">+$E$1</f>
        <v>Spordivaldkonna kulud</v>
      </c>
      <c r="B3" s="581" t="str">
        <f t="shared" ref="B3:B16" si="1">LEFT(C3,2)</f>
        <v>45</v>
      </c>
      <c r="C3" s="591" t="s">
        <v>1120</v>
      </c>
      <c r="D3" s="594" t="s">
        <v>1345</v>
      </c>
      <c r="E3" s="596" t="s">
        <v>1346</v>
      </c>
      <c r="F3" s="595">
        <v>19174</v>
      </c>
      <c r="G3" s="595">
        <v>13337.09</v>
      </c>
      <c r="H3" s="595">
        <v>57174</v>
      </c>
      <c r="I3" s="595">
        <v>47174</v>
      </c>
      <c r="J3" s="595"/>
      <c r="K3" s="595">
        <f t="shared" ref="K3:K17" si="2">+I3+J3</f>
        <v>47174</v>
      </c>
      <c r="L3" s="596"/>
    </row>
    <row r="4" spans="1:12" x14ac:dyDescent="0.2">
      <c r="A4" s="590" t="str">
        <f t="shared" si="0"/>
        <v>Spordivaldkonna kulud</v>
      </c>
      <c r="B4" s="581" t="str">
        <f t="shared" si="1"/>
        <v>55</v>
      </c>
      <c r="C4" s="591" t="s">
        <v>88</v>
      </c>
      <c r="D4" s="594" t="s">
        <v>1348</v>
      </c>
      <c r="E4" s="596" t="s">
        <v>256</v>
      </c>
      <c r="F4" s="595">
        <v>1157</v>
      </c>
      <c r="G4" s="595">
        <v>419.58</v>
      </c>
      <c r="H4" s="595">
        <v>1002</v>
      </c>
      <c r="I4" s="595">
        <v>1205.9999999999998</v>
      </c>
      <c r="J4" s="595"/>
      <c r="K4" s="595">
        <f t="shared" si="2"/>
        <v>1205.9999999999998</v>
      </c>
      <c r="L4" s="596"/>
    </row>
    <row r="5" spans="1:12" x14ac:dyDescent="0.2">
      <c r="A5" s="590" t="str">
        <f t="shared" si="0"/>
        <v>Spordivaldkonna kulud</v>
      </c>
      <c r="B5" s="581" t="str">
        <f t="shared" si="1"/>
        <v>45</v>
      </c>
      <c r="C5" s="591" t="s">
        <v>1098</v>
      </c>
      <c r="D5" s="594" t="s">
        <v>1376</v>
      </c>
      <c r="E5" s="596" t="s">
        <v>124</v>
      </c>
      <c r="F5" s="595">
        <v>26139</v>
      </c>
      <c r="G5" s="595">
        <v>25500</v>
      </c>
      <c r="H5" s="595">
        <v>27000</v>
      </c>
      <c r="I5" s="595">
        <v>25500</v>
      </c>
      <c r="J5" s="595"/>
      <c r="K5" s="595">
        <f t="shared" si="2"/>
        <v>25500</v>
      </c>
      <c r="L5" s="596"/>
    </row>
    <row r="6" spans="1:12" x14ac:dyDescent="0.2">
      <c r="A6" s="590" t="str">
        <f t="shared" si="0"/>
        <v>Spordivaldkonna kulud</v>
      </c>
      <c r="B6" s="581" t="str">
        <f t="shared" si="1"/>
        <v>45</v>
      </c>
      <c r="C6" s="591" t="s">
        <v>1098</v>
      </c>
      <c r="D6" s="594" t="s">
        <v>1360</v>
      </c>
      <c r="E6" s="596" t="s">
        <v>1361</v>
      </c>
      <c r="F6" s="595">
        <v>14250</v>
      </c>
      <c r="G6" s="595">
        <v>14250</v>
      </c>
      <c r="H6" s="595">
        <v>14250</v>
      </c>
      <c r="I6" s="595">
        <v>14250</v>
      </c>
      <c r="J6" s="595"/>
      <c r="K6" s="595">
        <f t="shared" si="2"/>
        <v>14250</v>
      </c>
      <c r="L6" s="596"/>
    </row>
    <row r="7" spans="1:12" x14ac:dyDescent="0.2">
      <c r="A7" s="590" t="str">
        <f t="shared" si="0"/>
        <v>Spordivaldkonna kulud</v>
      </c>
      <c r="B7" s="581" t="str">
        <f t="shared" si="1"/>
        <v>45</v>
      </c>
      <c r="C7" s="587" t="s">
        <v>1098</v>
      </c>
      <c r="D7" s="587" t="s">
        <v>1345</v>
      </c>
      <c r="E7" s="587" t="s">
        <v>1387</v>
      </c>
      <c r="F7" s="595">
        <v>19174</v>
      </c>
      <c r="G7" s="595">
        <v>13337.09</v>
      </c>
      <c r="H7" s="595">
        <v>57174</v>
      </c>
      <c r="I7" s="595">
        <v>47174</v>
      </c>
      <c r="J7" s="595"/>
      <c r="K7" s="595">
        <f t="shared" si="2"/>
        <v>47174</v>
      </c>
      <c r="L7" s="587"/>
    </row>
    <row r="8" spans="1:12" x14ac:dyDescent="0.2">
      <c r="A8" s="590" t="str">
        <f t="shared" si="0"/>
        <v>Spordivaldkonna kulud</v>
      </c>
      <c r="B8" s="581" t="str">
        <f t="shared" si="1"/>
        <v>45</v>
      </c>
      <c r="C8" s="591" t="s">
        <v>1098</v>
      </c>
      <c r="D8" s="594" t="s">
        <v>1388</v>
      </c>
      <c r="E8" s="596" t="s">
        <v>1389</v>
      </c>
      <c r="F8" s="595">
        <v>44738</v>
      </c>
      <c r="G8" s="595">
        <v>38347</v>
      </c>
      <c r="H8" s="595">
        <v>31956</v>
      </c>
      <c r="I8" s="595">
        <v>22370</v>
      </c>
      <c r="J8" s="595"/>
      <c r="K8" s="595">
        <f t="shared" si="2"/>
        <v>22370</v>
      </c>
      <c r="L8" s="632"/>
    </row>
    <row r="9" spans="1:12" x14ac:dyDescent="0.2">
      <c r="A9" s="590" t="str">
        <f t="shared" si="0"/>
        <v>Spordivaldkonna kulud</v>
      </c>
      <c r="B9" s="581" t="str">
        <f t="shared" si="1"/>
        <v>45</v>
      </c>
      <c r="C9" s="591" t="s">
        <v>1098</v>
      </c>
      <c r="D9" s="594" t="s">
        <v>1394</v>
      </c>
      <c r="E9" s="596" t="s">
        <v>252</v>
      </c>
      <c r="F9" s="595">
        <v>2558</v>
      </c>
      <c r="G9" s="595">
        <v>1490.29</v>
      </c>
      <c r="H9" s="595">
        <v>2600</v>
      </c>
      <c r="I9" s="595">
        <v>2612.9999999999995</v>
      </c>
      <c r="J9" s="595"/>
      <c r="K9" s="595">
        <f t="shared" si="2"/>
        <v>2612.9999999999995</v>
      </c>
      <c r="L9" s="596"/>
    </row>
    <row r="10" spans="1:12" x14ac:dyDescent="0.2">
      <c r="A10" s="590" t="str">
        <f t="shared" si="0"/>
        <v>Spordivaldkonna kulud</v>
      </c>
      <c r="B10" s="581" t="str">
        <f t="shared" si="1"/>
        <v>45</v>
      </c>
      <c r="C10" s="591" t="s">
        <v>1098</v>
      </c>
      <c r="D10" s="594" t="s">
        <v>1349</v>
      </c>
      <c r="E10" s="596" t="s">
        <v>1395</v>
      </c>
      <c r="F10" s="595">
        <v>3329.25</v>
      </c>
      <c r="G10" s="595">
        <v>874.63</v>
      </c>
      <c r="H10" s="595">
        <v>3900</v>
      </c>
      <c r="I10" s="595">
        <v>3919.4999999999995</v>
      </c>
      <c r="J10" s="595"/>
      <c r="K10" s="595">
        <f t="shared" si="2"/>
        <v>3919.4999999999995</v>
      </c>
      <c r="L10" s="596"/>
    </row>
    <row r="11" spans="1:12" x14ac:dyDescent="0.2">
      <c r="A11" s="590" t="str">
        <f t="shared" si="0"/>
        <v>Spordivaldkonna kulud</v>
      </c>
      <c r="B11" s="581" t="str">
        <f t="shared" si="1"/>
        <v>55</v>
      </c>
      <c r="C11" s="591" t="s">
        <v>1122</v>
      </c>
      <c r="D11" s="594" t="s">
        <v>1349</v>
      </c>
      <c r="E11" s="596" t="s">
        <v>255</v>
      </c>
      <c r="F11" s="595">
        <v>3329.25</v>
      </c>
      <c r="G11" s="595">
        <v>874.63</v>
      </c>
      <c r="H11" s="595">
        <v>3900</v>
      </c>
      <c r="I11" s="595">
        <v>3919.4999999999995</v>
      </c>
      <c r="J11" s="595"/>
      <c r="K11" s="595">
        <f t="shared" si="2"/>
        <v>3919.4999999999995</v>
      </c>
      <c r="L11" s="596"/>
    </row>
    <row r="12" spans="1:12" ht="25.5" x14ac:dyDescent="0.2">
      <c r="A12" s="590" t="str">
        <f t="shared" si="0"/>
        <v>Spordivaldkonna kulud</v>
      </c>
      <c r="B12" s="581" t="str">
        <f t="shared" si="1"/>
        <v>55</v>
      </c>
      <c r="C12" s="591" t="s">
        <v>1122</v>
      </c>
      <c r="D12" s="594" t="s">
        <v>1352</v>
      </c>
      <c r="E12" s="596" t="s">
        <v>1353</v>
      </c>
      <c r="F12" s="595">
        <v>0</v>
      </c>
      <c r="G12" s="595">
        <v>10000</v>
      </c>
      <c r="H12" s="595">
        <v>0</v>
      </c>
      <c r="I12" s="595">
        <v>12059.999999999998</v>
      </c>
      <c r="J12" s="595"/>
      <c r="K12" s="595">
        <f t="shared" si="2"/>
        <v>12059.999999999998</v>
      </c>
      <c r="L12" s="596"/>
    </row>
    <row r="13" spans="1:12" x14ac:dyDescent="0.2">
      <c r="A13" s="590" t="str">
        <f t="shared" si="0"/>
        <v>Spordivaldkonna kulud</v>
      </c>
      <c r="B13" s="581" t="str">
        <f t="shared" si="1"/>
        <v>55</v>
      </c>
      <c r="C13" s="591" t="s">
        <v>1122</v>
      </c>
      <c r="D13" s="594" t="s">
        <v>1354</v>
      </c>
      <c r="E13" s="596" t="s">
        <v>1355</v>
      </c>
      <c r="F13" s="595">
        <v>0</v>
      </c>
      <c r="G13" s="595">
        <v>2070.3000000000002</v>
      </c>
      <c r="H13" s="595">
        <v>3200</v>
      </c>
      <c r="I13" s="595">
        <v>3215.9999999999995</v>
      </c>
      <c r="J13" s="595"/>
      <c r="K13" s="595">
        <f t="shared" si="2"/>
        <v>3215.9999999999995</v>
      </c>
      <c r="L13" s="596"/>
    </row>
    <row r="14" spans="1:12" x14ac:dyDescent="0.2">
      <c r="A14" s="590" t="str">
        <f t="shared" si="0"/>
        <v>Spordivaldkonna kulud</v>
      </c>
      <c r="B14" s="581" t="str">
        <f t="shared" si="1"/>
        <v>45</v>
      </c>
      <c r="C14" s="587" t="s">
        <v>357</v>
      </c>
      <c r="D14" s="587" t="s">
        <v>1412</v>
      </c>
      <c r="E14" s="587" t="s">
        <v>1413</v>
      </c>
      <c r="F14" s="595">
        <v>1887</v>
      </c>
      <c r="G14" s="595">
        <v>480</v>
      </c>
      <c r="H14" s="595">
        <v>5000</v>
      </c>
      <c r="I14" s="595">
        <v>2833.0949999999998</v>
      </c>
      <c r="J14" s="595"/>
      <c r="K14" s="595">
        <f t="shared" si="2"/>
        <v>2833.0949999999998</v>
      </c>
      <c r="L14" s="587"/>
    </row>
    <row r="15" spans="1:12" x14ac:dyDescent="0.2">
      <c r="A15" s="590" t="str">
        <f t="shared" si="0"/>
        <v>Spordivaldkonna kulud</v>
      </c>
      <c r="B15" s="581" t="str">
        <f t="shared" si="1"/>
        <v>41</v>
      </c>
      <c r="C15" s="591" t="s">
        <v>1131</v>
      </c>
      <c r="D15" s="594" t="s">
        <v>1344</v>
      </c>
      <c r="E15" s="596" t="s">
        <v>257</v>
      </c>
      <c r="F15" s="595">
        <v>5248.27</v>
      </c>
      <c r="G15" s="595">
        <v>6399</v>
      </c>
      <c r="H15" s="595">
        <v>6400</v>
      </c>
      <c r="I15" s="595">
        <v>6400</v>
      </c>
      <c r="J15" s="595"/>
      <c r="K15" s="595">
        <f t="shared" si="2"/>
        <v>6400</v>
      </c>
      <c r="L15" s="596"/>
    </row>
    <row r="16" spans="1:12" x14ac:dyDescent="0.2">
      <c r="B16" s="634" t="str">
        <f t="shared" si="1"/>
        <v>45</v>
      </c>
      <c r="C16" s="619" t="s">
        <v>1098</v>
      </c>
      <c r="D16" s="633" t="s">
        <v>1396</v>
      </c>
      <c r="E16" s="618" t="s">
        <v>1397</v>
      </c>
      <c r="F16" s="635">
        <v>447</v>
      </c>
      <c r="G16" s="595">
        <v>0</v>
      </c>
      <c r="H16" s="595">
        <v>0</v>
      </c>
      <c r="I16" s="595">
        <v>452.24999999999994</v>
      </c>
      <c r="J16" s="635"/>
      <c r="K16" s="635">
        <f t="shared" si="2"/>
        <v>452.24999999999994</v>
      </c>
    </row>
    <row r="17" spans="1:12" ht="25.5" x14ac:dyDescent="0.2">
      <c r="B17" s="634" t="s">
        <v>1113</v>
      </c>
      <c r="C17" s="619" t="s">
        <v>1098</v>
      </c>
      <c r="D17" s="633"/>
      <c r="E17" s="618" t="s">
        <v>1416</v>
      </c>
      <c r="F17" s="635">
        <v>0</v>
      </c>
      <c r="G17" s="595">
        <v>0</v>
      </c>
      <c r="H17" s="595">
        <v>0</v>
      </c>
      <c r="I17" s="595">
        <v>50000</v>
      </c>
      <c r="J17" s="635"/>
      <c r="K17" s="635">
        <f t="shared" si="2"/>
        <v>50000</v>
      </c>
    </row>
    <row r="18" spans="1:12" ht="21" customHeight="1" x14ac:dyDescent="0.2">
      <c r="A18" s="590"/>
      <c r="B18" s="581"/>
      <c r="C18" s="591"/>
      <c r="D18" s="594"/>
      <c r="E18" s="636" t="s">
        <v>1415</v>
      </c>
      <c r="F18" s="637">
        <f>SUM(F19:F44)</f>
        <v>31289.07</v>
      </c>
      <c r="G18" s="637">
        <f t="shared" ref="G18:I18" si="3">SUM(G19:G44)</f>
        <v>47814</v>
      </c>
      <c r="H18" s="637">
        <f t="shared" si="3"/>
        <v>54493</v>
      </c>
      <c r="I18" s="637">
        <f t="shared" si="3"/>
        <v>0</v>
      </c>
      <c r="J18" s="637"/>
      <c r="K18" s="637">
        <f>SUM(K19:K44)</f>
        <v>0</v>
      </c>
      <c r="L18" s="596"/>
    </row>
    <row r="19" spans="1:12" hidden="1" outlineLevel="1" x14ac:dyDescent="0.2">
      <c r="A19" s="590" t="str">
        <f>+$E$1</f>
        <v>Spordivaldkonna kulud</v>
      </c>
      <c r="B19" s="581" t="str">
        <f t="shared" ref="B19:B44" si="4">LEFT(C19,2)</f>
        <v>45</v>
      </c>
      <c r="C19" s="591" t="s">
        <v>1098</v>
      </c>
      <c r="D19" s="594" t="s">
        <v>1356</v>
      </c>
      <c r="E19" s="596" t="s">
        <v>1357</v>
      </c>
      <c r="F19" s="595">
        <v>0</v>
      </c>
      <c r="G19" s="595">
        <v>200</v>
      </c>
      <c r="H19" s="595">
        <v>300</v>
      </c>
      <c r="I19" s="595">
        <v>0</v>
      </c>
      <c r="J19" s="595"/>
      <c r="K19" s="595">
        <f t="shared" ref="K19:K44" si="5">+I19+J19</f>
        <v>0</v>
      </c>
      <c r="L19" s="596"/>
    </row>
    <row r="20" spans="1:12" hidden="1" outlineLevel="1" x14ac:dyDescent="0.2">
      <c r="A20" s="590" t="str">
        <f>+$E$1</f>
        <v>Spordivaldkonna kulud</v>
      </c>
      <c r="B20" s="581" t="str">
        <f t="shared" si="4"/>
        <v>45</v>
      </c>
      <c r="C20" s="591" t="s">
        <v>1098</v>
      </c>
      <c r="D20" s="594" t="s">
        <v>1358</v>
      </c>
      <c r="E20" s="596" t="s">
        <v>1359</v>
      </c>
      <c r="F20" s="595">
        <v>0</v>
      </c>
      <c r="G20" s="595">
        <v>1000</v>
      </c>
      <c r="H20" s="595">
        <v>1200</v>
      </c>
      <c r="I20" s="595">
        <v>0</v>
      </c>
      <c r="J20" s="595"/>
      <c r="K20" s="595">
        <f t="shared" si="5"/>
        <v>0</v>
      </c>
      <c r="L20" s="596"/>
    </row>
    <row r="21" spans="1:12" hidden="1" outlineLevel="1" x14ac:dyDescent="0.2">
      <c r="B21" s="634" t="str">
        <f t="shared" si="4"/>
        <v>45</v>
      </c>
      <c r="C21" s="619" t="s">
        <v>1098</v>
      </c>
      <c r="D21" s="633" t="s">
        <v>1362</v>
      </c>
      <c r="E21" s="618" t="s">
        <v>1363</v>
      </c>
      <c r="F21" s="635">
        <v>1278</v>
      </c>
      <c r="G21" s="595">
        <v>1500</v>
      </c>
      <c r="H21" s="595">
        <v>3000</v>
      </c>
      <c r="I21" s="595">
        <v>0</v>
      </c>
      <c r="J21" s="635"/>
      <c r="K21" s="635">
        <f t="shared" si="5"/>
        <v>0</v>
      </c>
    </row>
    <row r="22" spans="1:12" hidden="1" outlineLevel="1" x14ac:dyDescent="0.2">
      <c r="A22" s="590" t="str">
        <f t="shared" ref="A22:A28" si="6">+$E$1</f>
        <v>Spordivaldkonna kulud</v>
      </c>
      <c r="B22" s="581" t="str">
        <f t="shared" si="4"/>
        <v>45</v>
      </c>
      <c r="C22" s="591" t="s">
        <v>1098</v>
      </c>
      <c r="D22" s="594" t="s">
        <v>1364</v>
      </c>
      <c r="E22" s="596" t="s">
        <v>1365</v>
      </c>
      <c r="F22" s="595">
        <v>4154</v>
      </c>
      <c r="G22" s="595">
        <v>4500</v>
      </c>
      <c r="H22" s="595">
        <v>6000</v>
      </c>
      <c r="I22" s="595">
        <v>0</v>
      </c>
      <c r="J22" s="595"/>
      <c r="K22" s="595">
        <f t="shared" si="5"/>
        <v>0</v>
      </c>
      <c r="L22" s="596"/>
    </row>
    <row r="23" spans="1:12" hidden="1" outlineLevel="1" x14ac:dyDescent="0.2">
      <c r="A23" s="590" t="str">
        <f t="shared" si="6"/>
        <v>Spordivaldkonna kulud</v>
      </c>
      <c r="B23" s="581" t="str">
        <f t="shared" si="4"/>
        <v>45</v>
      </c>
      <c r="C23" s="591" t="s">
        <v>1098</v>
      </c>
      <c r="D23" s="594" t="s">
        <v>1366</v>
      </c>
      <c r="E23" s="596" t="s">
        <v>1367</v>
      </c>
      <c r="F23" s="595">
        <v>320</v>
      </c>
      <c r="G23" s="595">
        <v>0</v>
      </c>
      <c r="H23" s="595">
        <v>800</v>
      </c>
      <c r="I23" s="595">
        <v>0</v>
      </c>
      <c r="J23" s="595"/>
      <c r="K23" s="595">
        <f t="shared" si="5"/>
        <v>0</v>
      </c>
      <c r="L23" s="596"/>
    </row>
    <row r="24" spans="1:12" hidden="1" outlineLevel="1" x14ac:dyDescent="0.2">
      <c r="A24" s="590" t="str">
        <f t="shared" si="6"/>
        <v>Spordivaldkonna kulud</v>
      </c>
      <c r="B24" s="581" t="str">
        <f t="shared" si="4"/>
        <v>45</v>
      </c>
      <c r="C24" s="591" t="s">
        <v>1098</v>
      </c>
      <c r="D24" s="594" t="s">
        <v>1368</v>
      </c>
      <c r="E24" s="596" t="s">
        <v>1369</v>
      </c>
      <c r="F24" s="595">
        <v>320</v>
      </c>
      <c r="G24" s="595">
        <v>250</v>
      </c>
      <c r="H24" s="595">
        <v>300</v>
      </c>
      <c r="I24" s="595">
        <v>0</v>
      </c>
      <c r="J24" s="595"/>
      <c r="K24" s="595">
        <f t="shared" si="5"/>
        <v>0</v>
      </c>
      <c r="L24" s="596"/>
    </row>
    <row r="25" spans="1:12" hidden="1" outlineLevel="1" x14ac:dyDescent="0.2">
      <c r="A25" s="590" t="str">
        <f t="shared" si="6"/>
        <v>Spordivaldkonna kulud</v>
      </c>
      <c r="B25" s="581" t="str">
        <f t="shared" si="4"/>
        <v>45</v>
      </c>
      <c r="C25" s="591" t="s">
        <v>1098</v>
      </c>
      <c r="D25" s="594" t="s">
        <v>1370</v>
      </c>
      <c r="E25" s="596" t="s">
        <v>1371</v>
      </c>
      <c r="F25" s="595">
        <v>1310</v>
      </c>
      <c r="G25" s="595">
        <v>1440</v>
      </c>
      <c r="H25" s="595">
        <v>1600</v>
      </c>
      <c r="I25" s="595">
        <v>0</v>
      </c>
      <c r="J25" s="595"/>
      <c r="K25" s="595">
        <f t="shared" si="5"/>
        <v>0</v>
      </c>
      <c r="L25" s="596"/>
    </row>
    <row r="26" spans="1:12" hidden="1" outlineLevel="1" x14ac:dyDescent="0.2">
      <c r="A26" s="590" t="str">
        <f t="shared" si="6"/>
        <v>Spordivaldkonna kulud</v>
      </c>
      <c r="B26" s="581" t="str">
        <f t="shared" si="4"/>
        <v>45</v>
      </c>
      <c r="C26" s="591" t="s">
        <v>1098</v>
      </c>
      <c r="D26" s="594" t="s">
        <v>1372</v>
      </c>
      <c r="E26" s="596" t="s">
        <v>1373</v>
      </c>
      <c r="F26" s="595">
        <v>0</v>
      </c>
      <c r="G26" s="595">
        <v>1000</v>
      </c>
      <c r="H26" s="595">
        <v>1750</v>
      </c>
      <c r="I26" s="595">
        <v>0</v>
      </c>
      <c r="J26" s="595"/>
      <c r="K26" s="595">
        <f t="shared" si="5"/>
        <v>0</v>
      </c>
      <c r="L26" s="596"/>
    </row>
    <row r="27" spans="1:12" hidden="1" outlineLevel="1" x14ac:dyDescent="0.2">
      <c r="A27" s="590" t="str">
        <f t="shared" si="6"/>
        <v>Spordivaldkonna kulud</v>
      </c>
      <c r="B27" s="581" t="str">
        <f t="shared" si="4"/>
        <v>45</v>
      </c>
      <c r="C27" s="591" t="s">
        <v>1098</v>
      </c>
      <c r="D27" s="594" t="s">
        <v>1374</v>
      </c>
      <c r="E27" s="596" t="s">
        <v>1375</v>
      </c>
      <c r="F27" s="595">
        <v>862</v>
      </c>
      <c r="G27" s="595">
        <v>800</v>
      </c>
      <c r="H27" s="595">
        <v>1000</v>
      </c>
      <c r="I27" s="595">
        <v>0</v>
      </c>
      <c r="J27" s="595"/>
      <c r="K27" s="595">
        <f t="shared" si="5"/>
        <v>0</v>
      </c>
      <c r="L27" s="596"/>
    </row>
    <row r="28" spans="1:12" hidden="1" outlineLevel="1" x14ac:dyDescent="0.2">
      <c r="A28" s="590" t="str">
        <f t="shared" si="6"/>
        <v>Spordivaldkonna kulud</v>
      </c>
      <c r="B28" s="581" t="str">
        <f t="shared" si="4"/>
        <v>45</v>
      </c>
      <c r="C28" s="591" t="s">
        <v>1098</v>
      </c>
      <c r="D28" s="594" t="s">
        <v>1377</v>
      </c>
      <c r="E28" s="596" t="s">
        <v>1378</v>
      </c>
      <c r="F28" s="595">
        <v>0</v>
      </c>
      <c r="G28" s="595">
        <v>0</v>
      </c>
      <c r="H28" s="595">
        <v>0</v>
      </c>
      <c r="I28" s="595">
        <v>0</v>
      </c>
      <c r="J28" s="595"/>
      <c r="K28" s="595">
        <f t="shared" si="5"/>
        <v>0</v>
      </c>
      <c r="L28" s="596"/>
    </row>
    <row r="29" spans="1:12" hidden="1" outlineLevel="1" x14ac:dyDescent="0.2">
      <c r="B29" s="634" t="str">
        <f t="shared" si="4"/>
        <v>45</v>
      </c>
      <c r="C29" s="619" t="s">
        <v>1098</v>
      </c>
      <c r="D29" s="633" t="s">
        <v>1379</v>
      </c>
      <c r="E29" s="618" t="s">
        <v>1380</v>
      </c>
      <c r="F29" s="635">
        <v>192</v>
      </c>
      <c r="G29" s="595">
        <v>250</v>
      </c>
      <c r="H29" s="595">
        <v>0</v>
      </c>
      <c r="I29" s="595">
        <v>0</v>
      </c>
      <c r="J29" s="635"/>
      <c r="K29" s="635">
        <f t="shared" si="5"/>
        <v>0</v>
      </c>
    </row>
    <row r="30" spans="1:12" hidden="1" outlineLevel="1" x14ac:dyDescent="0.2">
      <c r="A30" s="590" t="str">
        <f>+$E$1</f>
        <v>Spordivaldkonna kulud</v>
      </c>
      <c r="B30" s="581" t="str">
        <f t="shared" si="4"/>
        <v>45</v>
      </c>
      <c r="C30" s="587" t="s">
        <v>1098</v>
      </c>
      <c r="D30" s="587" t="s">
        <v>1381</v>
      </c>
      <c r="E30" s="587" t="s">
        <v>1382</v>
      </c>
      <c r="F30" s="595">
        <v>320</v>
      </c>
      <c r="G30" s="595">
        <v>650</v>
      </c>
      <c r="H30" s="595">
        <v>1100</v>
      </c>
      <c r="I30" s="595">
        <v>0</v>
      </c>
      <c r="J30" s="595"/>
      <c r="K30" s="595">
        <f t="shared" si="5"/>
        <v>0</v>
      </c>
      <c r="L30" s="596"/>
    </row>
    <row r="31" spans="1:12" hidden="1" outlineLevel="1" x14ac:dyDescent="0.2">
      <c r="A31" s="590" t="str">
        <f>+$E$1</f>
        <v>Spordivaldkonna kulud</v>
      </c>
      <c r="B31" s="581" t="str">
        <f t="shared" si="4"/>
        <v>45</v>
      </c>
      <c r="C31" s="591" t="s">
        <v>1098</v>
      </c>
      <c r="D31" s="594" t="s">
        <v>1383</v>
      </c>
      <c r="E31" s="596" t="s">
        <v>1384</v>
      </c>
      <c r="F31" s="595">
        <v>1150</v>
      </c>
      <c r="G31" s="595">
        <v>1490</v>
      </c>
      <c r="H31" s="595">
        <v>1700</v>
      </c>
      <c r="I31" s="595">
        <v>0</v>
      </c>
      <c r="J31" s="595"/>
      <c r="K31" s="595">
        <f t="shared" si="5"/>
        <v>0</v>
      </c>
      <c r="L31" s="587"/>
    </row>
    <row r="32" spans="1:12" hidden="1" outlineLevel="1" x14ac:dyDescent="0.2">
      <c r="A32" s="590" t="str">
        <f>+$E$1</f>
        <v>Spordivaldkonna kulud</v>
      </c>
      <c r="B32" s="581" t="str">
        <f t="shared" si="4"/>
        <v>45</v>
      </c>
      <c r="C32" s="591" t="s">
        <v>1098</v>
      </c>
      <c r="D32" s="594" t="s">
        <v>1385</v>
      </c>
      <c r="E32" s="596" t="s">
        <v>1386</v>
      </c>
      <c r="F32" s="595">
        <v>0</v>
      </c>
      <c r="G32" s="595">
        <v>700</v>
      </c>
      <c r="H32" s="595">
        <v>1100</v>
      </c>
      <c r="I32" s="595">
        <v>0</v>
      </c>
      <c r="J32" s="595"/>
      <c r="K32" s="595">
        <f t="shared" si="5"/>
        <v>0</v>
      </c>
      <c r="L32" s="587"/>
    </row>
    <row r="33" spans="1:12" hidden="1" outlineLevel="1" x14ac:dyDescent="0.2">
      <c r="A33" s="590" t="str">
        <f>+$E$1</f>
        <v>Spordivaldkonna kulud</v>
      </c>
      <c r="B33" s="581" t="str">
        <f t="shared" si="4"/>
        <v>45</v>
      </c>
      <c r="C33" s="591" t="s">
        <v>1098</v>
      </c>
      <c r="D33" s="594" t="s">
        <v>1390</v>
      </c>
      <c r="E33" s="596" t="s">
        <v>1391</v>
      </c>
      <c r="F33" s="595">
        <v>3196</v>
      </c>
      <c r="G33" s="595">
        <v>3100</v>
      </c>
      <c r="H33" s="595">
        <v>3500</v>
      </c>
      <c r="I33" s="595">
        <v>0</v>
      </c>
      <c r="J33" s="595"/>
      <c r="K33" s="595">
        <f t="shared" si="5"/>
        <v>0</v>
      </c>
      <c r="L33" s="596"/>
    </row>
    <row r="34" spans="1:12" hidden="1" outlineLevel="1" x14ac:dyDescent="0.2">
      <c r="A34" s="590" t="str">
        <f>+$E$1</f>
        <v>Spordivaldkonna kulud</v>
      </c>
      <c r="B34" s="581" t="str">
        <f t="shared" si="4"/>
        <v>45</v>
      </c>
      <c r="C34" s="591" t="s">
        <v>1098</v>
      </c>
      <c r="D34" s="594" t="s">
        <v>1392</v>
      </c>
      <c r="E34" s="596" t="s">
        <v>1393</v>
      </c>
      <c r="F34" s="595">
        <v>256</v>
      </c>
      <c r="G34" s="595">
        <v>300</v>
      </c>
      <c r="H34" s="595">
        <v>400</v>
      </c>
      <c r="I34" s="595">
        <v>0</v>
      </c>
      <c r="J34" s="595"/>
      <c r="K34" s="595">
        <f t="shared" si="5"/>
        <v>0</v>
      </c>
      <c r="L34" s="332"/>
    </row>
    <row r="35" spans="1:12" hidden="1" outlineLevel="1" x14ac:dyDescent="0.2">
      <c r="B35" s="634" t="str">
        <f t="shared" si="4"/>
        <v>45</v>
      </c>
      <c r="C35" s="619" t="s">
        <v>1098</v>
      </c>
      <c r="D35" s="633" t="s">
        <v>1398</v>
      </c>
      <c r="E35" s="618" t="s">
        <v>1391</v>
      </c>
      <c r="F35" s="635">
        <v>0</v>
      </c>
      <c r="G35" s="595">
        <v>600</v>
      </c>
      <c r="H35" s="595">
        <v>0</v>
      </c>
      <c r="I35" s="595">
        <v>0</v>
      </c>
      <c r="J35" s="635"/>
      <c r="K35" s="635">
        <f t="shared" si="5"/>
        <v>0</v>
      </c>
    </row>
    <row r="36" spans="1:12" hidden="1" outlineLevel="1" x14ac:dyDescent="0.2">
      <c r="A36" s="590" t="str">
        <f>+$E$1</f>
        <v>Spordivaldkonna kulud</v>
      </c>
      <c r="B36" s="581" t="str">
        <f t="shared" si="4"/>
        <v>45</v>
      </c>
      <c r="C36" s="591" t="s">
        <v>1098</v>
      </c>
      <c r="D36" s="594" t="s">
        <v>1399</v>
      </c>
      <c r="E36" s="596" t="s">
        <v>1400</v>
      </c>
      <c r="F36" s="595">
        <v>1278</v>
      </c>
      <c r="G36" s="595">
        <v>1300</v>
      </c>
      <c r="H36" s="595">
        <v>2000</v>
      </c>
      <c r="I36" s="595">
        <v>0</v>
      </c>
      <c r="J36" s="595"/>
      <c r="K36" s="595">
        <f t="shared" si="5"/>
        <v>0</v>
      </c>
      <c r="L36" s="596"/>
    </row>
    <row r="37" spans="1:12" hidden="1" outlineLevel="1" x14ac:dyDescent="0.2">
      <c r="A37" s="590" t="str">
        <f>+$E$1</f>
        <v>Spordivaldkonna kulud</v>
      </c>
      <c r="B37" s="581" t="str">
        <f t="shared" si="4"/>
        <v>45</v>
      </c>
      <c r="C37" s="591" t="s">
        <v>1098</v>
      </c>
      <c r="D37" s="594" t="s">
        <v>1401</v>
      </c>
      <c r="E37" s="596" t="s">
        <v>221</v>
      </c>
      <c r="F37" s="595">
        <v>4633.07</v>
      </c>
      <c r="G37" s="595">
        <v>0</v>
      </c>
      <c r="H37" s="595">
        <v>17000</v>
      </c>
      <c r="I37" s="595">
        <v>0</v>
      </c>
      <c r="J37" s="595"/>
      <c r="K37" s="595">
        <f t="shared" si="5"/>
        <v>0</v>
      </c>
      <c r="L37" s="596"/>
    </row>
    <row r="38" spans="1:12" hidden="1" outlineLevel="1" x14ac:dyDescent="0.2">
      <c r="B38" s="634" t="str">
        <f t="shared" si="4"/>
        <v>45</v>
      </c>
      <c r="C38" s="305" t="s">
        <v>1098</v>
      </c>
      <c r="D38" s="305" t="s">
        <v>1402</v>
      </c>
      <c r="E38" s="305" t="s">
        <v>1403</v>
      </c>
      <c r="F38" s="635">
        <v>0</v>
      </c>
      <c r="G38" s="595">
        <v>500</v>
      </c>
      <c r="H38" s="595">
        <v>1000</v>
      </c>
      <c r="I38" s="595">
        <v>0</v>
      </c>
      <c r="J38" s="635"/>
      <c r="K38" s="635">
        <f t="shared" si="5"/>
        <v>0</v>
      </c>
    </row>
    <row r="39" spans="1:12" hidden="1" outlineLevel="1" x14ac:dyDescent="0.2">
      <c r="B39" s="634" t="str">
        <f t="shared" si="4"/>
        <v>45</v>
      </c>
      <c r="C39" s="305" t="s">
        <v>1098</v>
      </c>
      <c r="D39" s="305" t="s">
        <v>1404</v>
      </c>
      <c r="E39" s="305" t="s">
        <v>1405</v>
      </c>
      <c r="F39" s="635">
        <v>0</v>
      </c>
      <c r="G39" s="595">
        <v>250</v>
      </c>
      <c r="H39" s="595">
        <v>0</v>
      </c>
      <c r="I39" s="595">
        <v>0</v>
      </c>
      <c r="J39" s="635"/>
      <c r="K39" s="635">
        <f t="shared" si="5"/>
        <v>0</v>
      </c>
    </row>
    <row r="40" spans="1:12" hidden="1" outlineLevel="1" x14ac:dyDescent="0.2">
      <c r="B40" s="581" t="str">
        <f t="shared" si="4"/>
        <v>45</v>
      </c>
      <c r="C40" s="305" t="s">
        <v>1098</v>
      </c>
      <c r="D40" s="305" t="s">
        <v>1406</v>
      </c>
      <c r="E40" s="305" t="s">
        <v>1407</v>
      </c>
      <c r="F40" s="595">
        <v>0</v>
      </c>
      <c r="G40" s="595">
        <v>200</v>
      </c>
      <c r="H40" s="595">
        <v>0</v>
      </c>
      <c r="I40" s="595">
        <v>0</v>
      </c>
      <c r="J40" s="595"/>
      <c r="K40" s="595">
        <f t="shared" si="5"/>
        <v>0</v>
      </c>
      <c r="L40" s="618"/>
    </row>
    <row r="41" spans="1:12" hidden="1" outlineLevel="1" x14ac:dyDescent="0.2">
      <c r="A41" s="590" t="str">
        <f>+$E$1</f>
        <v>Spordivaldkonna kulud</v>
      </c>
      <c r="B41" s="581" t="str">
        <f t="shared" si="4"/>
        <v>45</v>
      </c>
      <c r="C41" s="587" t="s">
        <v>1098</v>
      </c>
      <c r="D41" s="587" t="s">
        <v>1408</v>
      </c>
      <c r="E41" s="587" t="s">
        <v>1409</v>
      </c>
      <c r="F41" s="595">
        <v>0</v>
      </c>
      <c r="G41" s="595">
        <v>2000</v>
      </c>
      <c r="H41" s="595">
        <v>3000</v>
      </c>
      <c r="I41" s="595">
        <v>0</v>
      </c>
      <c r="J41" s="595"/>
      <c r="K41" s="595">
        <f t="shared" si="5"/>
        <v>0</v>
      </c>
      <c r="L41" s="596"/>
    </row>
    <row r="42" spans="1:12" hidden="1" outlineLevel="1" x14ac:dyDescent="0.2">
      <c r="A42" s="590" t="str">
        <f>+$E$1</f>
        <v>Spordivaldkonna kulud</v>
      </c>
      <c r="B42" s="581" t="str">
        <f t="shared" si="4"/>
        <v>45</v>
      </c>
      <c r="C42" s="587" t="s">
        <v>1098</v>
      </c>
      <c r="D42" s="587" t="s">
        <v>1410</v>
      </c>
      <c r="E42" s="587" t="s">
        <v>1411</v>
      </c>
      <c r="F42" s="595">
        <v>0</v>
      </c>
      <c r="G42" s="595">
        <v>2000</v>
      </c>
      <c r="H42" s="595">
        <v>0</v>
      </c>
      <c r="I42" s="595">
        <v>0</v>
      </c>
      <c r="J42" s="595"/>
      <c r="K42" s="595">
        <f t="shared" si="5"/>
        <v>0</v>
      </c>
      <c r="L42" s="332"/>
    </row>
    <row r="43" spans="1:12" hidden="1" outlineLevel="1" x14ac:dyDescent="0.2">
      <c r="A43" s="590" t="str">
        <f>+$E$1</f>
        <v>Spordivaldkonna kulud</v>
      </c>
      <c r="B43" s="581" t="str">
        <f t="shared" si="4"/>
        <v>45</v>
      </c>
      <c r="C43" s="587" t="s">
        <v>1098</v>
      </c>
      <c r="D43" s="587" t="s">
        <v>1347</v>
      </c>
      <c r="E43" s="587" t="s">
        <v>1414</v>
      </c>
      <c r="F43" s="595">
        <v>10745</v>
      </c>
      <c r="G43" s="595">
        <v>23784</v>
      </c>
      <c r="H43" s="595">
        <v>7743</v>
      </c>
      <c r="I43" s="595">
        <v>0</v>
      </c>
      <c r="J43" s="595"/>
      <c r="K43" s="595">
        <f t="shared" si="5"/>
        <v>0</v>
      </c>
      <c r="L43" s="332"/>
    </row>
    <row r="44" spans="1:12" hidden="1" outlineLevel="1" x14ac:dyDescent="0.2">
      <c r="A44" s="590" t="str">
        <f>+$E$1</f>
        <v>Spordivaldkonna kulud</v>
      </c>
      <c r="B44" s="581" t="str">
        <f t="shared" si="4"/>
        <v>55</v>
      </c>
      <c r="C44" s="591" t="s">
        <v>1122</v>
      </c>
      <c r="D44" s="594" t="s">
        <v>1350</v>
      </c>
      <c r="E44" s="596" t="s">
        <v>1351</v>
      </c>
      <c r="F44" s="595">
        <v>1275</v>
      </c>
      <c r="G44" s="595">
        <v>0</v>
      </c>
      <c r="H44" s="595">
        <v>0</v>
      </c>
      <c r="I44" s="595">
        <v>0</v>
      </c>
      <c r="J44" s="595"/>
      <c r="K44" s="595">
        <f t="shared" si="5"/>
        <v>0</v>
      </c>
      <c r="L44" s="587"/>
    </row>
    <row r="45" spans="1:12" collapsed="1" x14ac:dyDescent="0.2">
      <c r="B45" s="622"/>
      <c r="C45" s="622"/>
      <c r="D45" s="610"/>
      <c r="E45" s="607" t="s">
        <v>171</v>
      </c>
      <c r="F45" s="609">
        <f t="shared" ref="F45:K45" si="7">SUM(F3:F18)</f>
        <v>172719.84</v>
      </c>
      <c r="G45" s="609">
        <f t="shared" si="7"/>
        <v>175193.61</v>
      </c>
      <c r="H45" s="609">
        <f t="shared" si="7"/>
        <v>268049</v>
      </c>
      <c r="I45" s="609">
        <f t="shared" si="7"/>
        <v>243087.345</v>
      </c>
      <c r="J45" s="609">
        <f t="shared" si="7"/>
        <v>0</v>
      </c>
      <c r="K45" s="609">
        <f t="shared" si="7"/>
        <v>243087.345</v>
      </c>
      <c r="L45" s="609"/>
    </row>
    <row r="46" spans="1:12" x14ac:dyDescent="0.2">
      <c r="B46" s="592" t="s">
        <v>1342</v>
      </c>
    </row>
    <row r="57" spans="1:12" x14ac:dyDescent="0.2">
      <c r="A57" s="301"/>
      <c r="B57" s="301"/>
      <c r="C57" s="301"/>
      <c r="D57" s="301"/>
      <c r="E57" s="301"/>
      <c r="F57" s="301"/>
      <c r="G57" s="301"/>
      <c r="H57" s="301"/>
      <c r="I57" s="301"/>
      <c r="J57" s="301"/>
      <c r="K57" s="301"/>
      <c r="L57" s="301"/>
    </row>
    <row r="58" spans="1:12" x14ac:dyDescent="0.2">
      <c r="A58" s="301"/>
      <c r="B58" s="301"/>
      <c r="C58" s="301"/>
      <c r="D58" s="301"/>
      <c r="E58" s="301"/>
      <c r="F58" s="301"/>
      <c r="G58" s="301"/>
      <c r="H58" s="301"/>
      <c r="I58" s="301"/>
      <c r="J58" s="301"/>
      <c r="K58" s="301"/>
      <c r="L58" s="301"/>
    </row>
    <row r="59" spans="1:12" x14ac:dyDescent="0.2">
      <c r="A59" s="301"/>
      <c r="B59" s="301"/>
      <c r="C59" s="301"/>
      <c r="D59" s="301"/>
      <c r="E59" s="301"/>
      <c r="F59" s="301"/>
      <c r="G59" s="301"/>
      <c r="H59" s="301"/>
      <c r="I59" s="301"/>
      <c r="J59" s="301"/>
      <c r="K59" s="301"/>
      <c r="L59" s="301"/>
    </row>
    <row r="60" spans="1:12" x14ac:dyDescent="0.2">
      <c r="A60" s="301"/>
      <c r="B60" s="301"/>
      <c r="C60" s="301"/>
      <c r="D60" s="301"/>
      <c r="E60" s="301"/>
      <c r="F60" s="301"/>
      <c r="G60" s="301"/>
      <c r="H60" s="301"/>
      <c r="I60" s="301"/>
      <c r="J60" s="301"/>
      <c r="K60" s="301"/>
      <c r="L60" s="301"/>
    </row>
    <row r="61" spans="1:12" x14ac:dyDescent="0.2">
      <c r="A61" s="301"/>
      <c r="B61" s="301"/>
      <c r="C61" s="301"/>
      <c r="D61" s="301"/>
      <c r="E61" s="301"/>
      <c r="F61" s="301"/>
      <c r="G61" s="301"/>
      <c r="H61" s="301"/>
      <c r="I61" s="301"/>
      <c r="J61" s="301"/>
      <c r="K61" s="301"/>
      <c r="L61" s="301"/>
    </row>
    <row r="62" spans="1:12" x14ac:dyDescent="0.2">
      <c r="A62" s="301"/>
      <c r="B62" s="301"/>
      <c r="C62" s="301"/>
      <c r="D62" s="301"/>
      <c r="E62" s="301"/>
      <c r="F62" s="301"/>
      <c r="G62" s="301"/>
      <c r="H62" s="301"/>
      <c r="I62" s="301"/>
      <c r="J62" s="301"/>
      <c r="K62" s="301"/>
      <c r="L62" s="301"/>
    </row>
    <row r="63" spans="1:12" x14ac:dyDescent="0.2">
      <c r="A63" s="301"/>
      <c r="B63" s="301"/>
      <c r="C63" s="301"/>
      <c r="D63" s="301"/>
      <c r="E63" s="301"/>
      <c r="F63" s="301"/>
      <c r="G63" s="301"/>
      <c r="H63" s="301"/>
      <c r="I63" s="301"/>
      <c r="J63" s="301"/>
      <c r="K63" s="301"/>
      <c r="L63" s="301"/>
    </row>
    <row r="64" spans="1:12" x14ac:dyDescent="0.2">
      <c r="A64" s="301"/>
      <c r="B64" s="301"/>
      <c r="C64" s="301"/>
      <c r="D64" s="301"/>
      <c r="E64" s="301"/>
      <c r="F64" s="301"/>
      <c r="G64" s="301"/>
      <c r="H64" s="301"/>
      <c r="I64" s="301"/>
      <c r="J64" s="301"/>
      <c r="K64" s="301"/>
      <c r="L64" s="301"/>
    </row>
    <row r="65" spans="1:12" x14ac:dyDescent="0.2">
      <c r="A65" s="301"/>
      <c r="B65" s="301"/>
      <c r="C65" s="301"/>
      <c r="D65" s="301"/>
      <c r="E65" s="301"/>
      <c r="F65" s="301"/>
      <c r="G65" s="301"/>
      <c r="H65" s="301"/>
      <c r="I65" s="301"/>
      <c r="J65" s="301"/>
      <c r="K65" s="301"/>
      <c r="L65" s="301"/>
    </row>
    <row r="66" spans="1:12" x14ac:dyDescent="0.2">
      <c r="A66" s="301"/>
      <c r="B66" s="301"/>
      <c r="C66" s="301"/>
      <c r="D66" s="301"/>
      <c r="E66" s="301"/>
      <c r="F66" s="301"/>
      <c r="G66" s="301"/>
      <c r="H66" s="301"/>
      <c r="I66" s="301"/>
      <c r="J66" s="301"/>
      <c r="K66" s="301"/>
      <c r="L66" s="301"/>
    </row>
    <row r="67" spans="1:12" x14ac:dyDescent="0.2">
      <c r="A67" s="301"/>
      <c r="B67" s="301"/>
      <c r="C67" s="301"/>
      <c r="D67" s="301"/>
      <c r="E67" s="301"/>
      <c r="F67" s="301"/>
      <c r="G67" s="301"/>
      <c r="H67" s="301"/>
      <c r="I67" s="301"/>
      <c r="J67" s="301"/>
      <c r="K67" s="301"/>
      <c r="L67" s="301"/>
    </row>
    <row r="68" spans="1:12" x14ac:dyDescent="0.2">
      <c r="A68" s="301"/>
      <c r="B68" s="301"/>
      <c r="C68" s="301"/>
      <c r="D68" s="301"/>
      <c r="E68" s="301"/>
      <c r="F68" s="301"/>
      <c r="G68" s="301"/>
      <c r="H68" s="301"/>
      <c r="I68" s="301"/>
      <c r="J68" s="301"/>
      <c r="K68" s="301"/>
      <c r="L68" s="301"/>
    </row>
    <row r="69" spans="1:12" x14ac:dyDescent="0.2">
      <c r="A69" s="301"/>
      <c r="B69" s="301"/>
      <c r="C69" s="301"/>
      <c r="D69" s="301"/>
      <c r="E69" s="301"/>
      <c r="F69" s="301"/>
      <c r="G69" s="301"/>
      <c r="H69" s="301"/>
      <c r="I69" s="301"/>
      <c r="J69" s="301"/>
      <c r="K69" s="301"/>
      <c r="L69" s="301"/>
    </row>
    <row r="70" spans="1:12" x14ac:dyDescent="0.2">
      <c r="A70" s="301"/>
      <c r="B70" s="301"/>
      <c r="C70" s="301"/>
      <c r="D70" s="301"/>
      <c r="E70" s="301"/>
      <c r="F70" s="301"/>
      <c r="G70" s="301"/>
      <c r="H70" s="301"/>
      <c r="I70" s="301"/>
      <c r="J70" s="301"/>
      <c r="K70" s="301"/>
      <c r="L70" s="301"/>
    </row>
    <row r="71" spans="1:12" x14ac:dyDescent="0.2">
      <c r="A71" s="301"/>
      <c r="B71" s="301"/>
      <c r="C71" s="301"/>
      <c r="D71" s="301"/>
      <c r="E71" s="301"/>
      <c r="F71" s="301"/>
      <c r="G71" s="301"/>
      <c r="H71" s="301"/>
      <c r="I71" s="301"/>
      <c r="J71" s="301"/>
      <c r="K71" s="301"/>
      <c r="L71" s="301"/>
    </row>
    <row r="72" spans="1:12" x14ac:dyDescent="0.2">
      <c r="A72" s="301"/>
      <c r="B72" s="301"/>
      <c r="C72" s="301"/>
      <c r="D72" s="301"/>
      <c r="E72" s="301"/>
      <c r="F72" s="301"/>
      <c r="G72" s="301"/>
      <c r="H72" s="301"/>
      <c r="I72" s="301"/>
      <c r="J72" s="301"/>
      <c r="K72" s="301"/>
      <c r="L72" s="301"/>
    </row>
    <row r="73" spans="1:12" x14ac:dyDescent="0.2">
      <c r="A73" s="301"/>
      <c r="B73" s="301"/>
      <c r="C73" s="301"/>
      <c r="D73" s="301"/>
      <c r="E73" s="301"/>
      <c r="F73" s="301"/>
      <c r="G73" s="301"/>
      <c r="H73" s="301"/>
      <c r="I73" s="301"/>
      <c r="J73" s="301"/>
      <c r="K73" s="301"/>
      <c r="L73" s="301"/>
    </row>
    <row r="74" spans="1:12" x14ac:dyDescent="0.2">
      <c r="A74" s="301"/>
      <c r="B74" s="301"/>
      <c r="C74" s="301"/>
      <c r="D74" s="301"/>
      <c r="E74" s="301"/>
      <c r="F74" s="301"/>
      <c r="G74" s="301"/>
      <c r="H74" s="301"/>
      <c r="I74" s="301"/>
      <c r="J74" s="301"/>
      <c r="K74" s="301"/>
      <c r="L74" s="301"/>
    </row>
    <row r="75" spans="1:12" x14ac:dyDescent="0.2">
      <c r="A75" s="301"/>
      <c r="B75" s="301"/>
      <c r="C75" s="301"/>
      <c r="D75" s="301"/>
      <c r="E75" s="301"/>
      <c r="F75" s="301"/>
      <c r="G75" s="301"/>
      <c r="H75" s="301"/>
      <c r="I75" s="301"/>
      <c r="J75" s="301"/>
      <c r="K75" s="301"/>
      <c r="L75" s="301"/>
    </row>
    <row r="76" spans="1:12" x14ac:dyDescent="0.2">
      <c r="A76" s="301"/>
      <c r="B76" s="301"/>
      <c r="C76" s="301"/>
      <c r="D76" s="301"/>
      <c r="E76" s="301"/>
      <c r="F76" s="301"/>
      <c r="G76" s="301"/>
      <c r="H76" s="301"/>
      <c r="I76" s="301"/>
      <c r="J76" s="301"/>
      <c r="K76" s="301"/>
      <c r="L76" s="301"/>
    </row>
    <row r="77" spans="1:12" x14ac:dyDescent="0.2">
      <c r="A77" s="301"/>
      <c r="B77" s="301"/>
      <c r="C77" s="301"/>
      <c r="D77" s="301"/>
      <c r="E77" s="301"/>
      <c r="F77" s="301"/>
      <c r="G77" s="301"/>
      <c r="H77" s="301"/>
      <c r="I77" s="301"/>
      <c r="J77" s="301"/>
      <c r="K77" s="301"/>
      <c r="L77" s="301"/>
    </row>
    <row r="78" spans="1:12" x14ac:dyDescent="0.2">
      <c r="A78" s="301"/>
      <c r="B78" s="301"/>
      <c r="C78" s="301"/>
      <c r="D78" s="301"/>
      <c r="E78" s="301"/>
      <c r="F78" s="301"/>
      <c r="G78" s="301"/>
      <c r="H78" s="301"/>
      <c r="I78" s="301"/>
      <c r="J78" s="301"/>
      <c r="K78" s="301"/>
      <c r="L78" s="301"/>
    </row>
    <row r="79" spans="1:12" x14ac:dyDescent="0.2">
      <c r="A79" s="301"/>
      <c r="B79" s="301"/>
      <c r="C79" s="301"/>
      <c r="D79" s="301"/>
      <c r="E79" s="301"/>
      <c r="F79" s="301"/>
      <c r="G79" s="301"/>
      <c r="H79" s="301"/>
      <c r="I79" s="301"/>
      <c r="J79" s="301"/>
      <c r="K79" s="301"/>
      <c r="L79" s="301"/>
    </row>
    <row r="80" spans="1:12" x14ac:dyDescent="0.2">
      <c r="A80" s="301"/>
      <c r="B80" s="301"/>
      <c r="C80" s="301"/>
      <c r="D80" s="301"/>
      <c r="E80" s="301"/>
      <c r="F80" s="301"/>
      <c r="G80" s="301"/>
      <c r="H80" s="301"/>
      <c r="I80" s="301"/>
      <c r="J80" s="301"/>
      <c r="K80" s="301"/>
      <c r="L80" s="301"/>
    </row>
    <row r="81" spans="1:12" x14ac:dyDescent="0.2">
      <c r="A81" s="301"/>
      <c r="B81" s="301"/>
      <c r="C81" s="301"/>
      <c r="D81" s="301"/>
      <c r="E81" s="301"/>
      <c r="F81" s="301"/>
      <c r="G81" s="301"/>
      <c r="H81" s="301"/>
      <c r="I81" s="301"/>
      <c r="J81" s="301"/>
      <c r="K81" s="301"/>
      <c r="L81" s="301"/>
    </row>
    <row r="82" spans="1:12" x14ac:dyDescent="0.2">
      <c r="A82" s="301"/>
      <c r="B82" s="301"/>
      <c r="C82" s="301"/>
      <c r="D82" s="301"/>
      <c r="E82" s="301"/>
      <c r="F82" s="301"/>
      <c r="G82" s="301"/>
      <c r="H82" s="301"/>
      <c r="I82" s="301"/>
      <c r="J82" s="301"/>
      <c r="K82" s="301"/>
      <c r="L82" s="301"/>
    </row>
    <row r="83" spans="1:12" x14ac:dyDescent="0.2">
      <c r="A83" s="301"/>
      <c r="B83" s="301"/>
      <c r="C83" s="301"/>
      <c r="D83" s="301"/>
      <c r="E83" s="301"/>
      <c r="F83" s="301"/>
      <c r="G83" s="301"/>
      <c r="H83" s="301"/>
      <c r="I83" s="301"/>
      <c r="J83" s="301"/>
      <c r="K83" s="301"/>
      <c r="L83" s="301"/>
    </row>
    <row r="84" spans="1:12" x14ac:dyDescent="0.2">
      <c r="A84" s="301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</row>
    <row r="85" spans="1:12" x14ac:dyDescent="0.2">
      <c r="A85" s="301"/>
      <c r="B85" s="301"/>
      <c r="C85" s="301"/>
      <c r="D85" s="301"/>
      <c r="E85" s="301"/>
      <c r="F85" s="301"/>
      <c r="G85" s="301"/>
      <c r="H85" s="301"/>
      <c r="I85" s="301"/>
      <c r="J85" s="301"/>
      <c r="K85" s="301"/>
      <c r="L85" s="301"/>
    </row>
    <row r="86" spans="1:12" x14ac:dyDescent="0.2">
      <c r="A86" s="301"/>
      <c r="B86" s="301"/>
      <c r="C86" s="301"/>
      <c r="D86" s="301"/>
      <c r="E86" s="301"/>
      <c r="F86" s="301"/>
      <c r="G86" s="301"/>
      <c r="H86" s="301"/>
      <c r="I86" s="301"/>
      <c r="J86" s="301"/>
      <c r="K86" s="301"/>
      <c r="L86" s="301"/>
    </row>
    <row r="87" spans="1:12" x14ac:dyDescent="0.2">
      <c r="A87" s="301"/>
      <c r="B87" s="301"/>
      <c r="C87" s="301"/>
      <c r="D87" s="301"/>
      <c r="E87" s="301"/>
      <c r="F87" s="301"/>
      <c r="G87" s="301"/>
      <c r="H87" s="301"/>
      <c r="I87" s="301"/>
      <c r="J87" s="301"/>
      <c r="K87" s="301"/>
      <c r="L87" s="301"/>
    </row>
    <row r="88" spans="1:12" x14ac:dyDescent="0.2">
      <c r="A88" s="301"/>
      <c r="B88" s="301"/>
      <c r="C88" s="301"/>
      <c r="D88" s="301"/>
      <c r="E88" s="301"/>
      <c r="F88" s="301"/>
      <c r="G88" s="301"/>
      <c r="H88" s="301"/>
      <c r="I88" s="301"/>
      <c r="J88" s="301"/>
      <c r="K88" s="301"/>
      <c r="L88" s="301"/>
    </row>
    <row r="89" spans="1:12" x14ac:dyDescent="0.2">
      <c r="A89" s="301"/>
      <c r="B89" s="301"/>
      <c r="C89" s="301"/>
      <c r="D89" s="301"/>
      <c r="E89" s="301"/>
      <c r="F89" s="301"/>
      <c r="G89" s="301"/>
      <c r="H89" s="301"/>
      <c r="I89" s="301"/>
      <c r="J89" s="301"/>
      <c r="K89" s="301"/>
      <c r="L89" s="301"/>
    </row>
    <row r="90" spans="1:12" x14ac:dyDescent="0.2">
      <c r="A90" s="301"/>
      <c r="B90" s="301"/>
      <c r="C90" s="301"/>
      <c r="D90" s="301"/>
      <c r="E90" s="301"/>
      <c r="F90" s="301"/>
      <c r="G90" s="301"/>
      <c r="H90" s="301"/>
      <c r="I90" s="301"/>
      <c r="J90" s="301"/>
      <c r="K90" s="301"/>
      <c r="L90" s="301"/>
    </row>
    <row r="91" spans="1:12" x14ac:dyDescent="0.2">
      <c r="A91" s="301"/>
      <c r="B91" s="301"/>
      <c r="C91" s="301"/>
      <c r="D91" s="301"/>
      <c r="E91" s="301"/>
      <c r="F91" s="301"/>
      <c r="G91" s="301"/>
      <c r="H91" s="301"/>
      <c r="I91" s="301"/>
      <c r="J91" s="301"/>
      <c r="K91" s="301"/>
      <c r="L91" s="301"/>
    </row>
    <row r="92" spans="1:12" x14ac:dyDescent="0.2">
      <c r="A92" s="301"/>
      <c r="B92" s="301"/>
      <c r="C92" s="301"/>
      <c r="D92" s="301"/>
      <c r="E92" s="301"/>
      <c r="F92" s="301"/>
      <c r="G92" s="301"/>
      <c r="H92" s="301"/>
      <c r="I92" s="301"/>
      <c r="J92" s="301"/>
      <c r="K92" s="301"/>
      <c r="L92" s="301"/>
    </row>
    <row r="93" spans="1:12" x14ac:dyDescent="0.2">
      <c r="A93" s="301"/>
      <c r="B93" s="301"/>
      <c r="C93" s="301"/>
      <c r="D93" s="301"/>
      <c r="E93" s="301"/>
      <c r="F93" s="301"/>
      <c r="G93" s="301"/>
      <c r="H93" s="301"/>
      <c r="I93" s="301"/>
      <c r="J93" s="301"/>
      <c r="K93" s="301"/>
      <c r="L93" s="301"/>
    </row>
    <row r="94" spans="1:12" x14ac:dyDescent="0.2">
      <c r="A94" s="301"/>
      <c r="B94" s="301"/>
      <c r="C94" s="301"/>
      <c r="D94" s="301"/>
      <c r="E94" s="301"/>
      <c r="F94" s="301"/>
      <c r="G94" s="301"/>
      <c r="H94" s="301"/>
      <c r="I94" s="301"/>
      <c r="J94" s="301"/>
      <c r="K94" s="301"/>
      <c r="L94" s="301"/>
    </row>
    <row r="95" spans="1:12" x14ac:dyDescent="0.2">
      <c r="A95" s="301"/>
      <c r="B95" s="301"/>
      <c r="C95" s="301"/>
      <c r="D95" s="301"/>
      <c r="E95" s="301"/>
      <c r="F95" s="301"/>
      <c r="G95" s="301"/>
      <c r="H95" s="301"/>
      <c r="I95" s="301"/>
      <c r="J95" s="301"/>
      <c r="K95" s="301"/>
      <c r="L95" s="301"/>
    </row>
    <row r="96" spans="1:12" x14ac:dyDescent="0.2">
      <c r="A96" s="301"/>
      <c r="B96" s="301"/>
      <c r="C96" s="301"/>
      <c r="D96" s="301"/>
      <c r="E96" s="301"/>
      <c r="F96" s="301"/>
      <c r="G96" s="301"/>
      <c r="H96" s="301"/>
      <c r="I96" s="301"/>
      <c r="J96" s="301"/>
      <c r="K96" s="301"/>
      <c r="L96" s="301"/>
    </row>
    <row r="97" spans="1:12" x14ac:dyDescent="0.2">
      <c r="A97" s="301"/>
      <c r="B97" s="301"/>
      <c r="C97" s="301"/>
      <c r="D97" s="301"/>
      <c r="E97" s="301"/>
      <c r="F97" s="301"/>
      <c r="G97" s="301"/>
      <c r="H97" s="301"/>
      <c r="I97" s="301"/>
      <c r="J97" s="301"/>
      <c r="K97" s="301"/>
      <c r="L97" s="301"/>
    </row>
    <row r="98" spans="1:12" x14ac:dyDescent="0.2">
      <c r="A98" s="301"/>
      <c r="B98" s="301"/>
      <c r="C98" s="301"/>
      <c r="D98" s="301"/>
      <c r="E98" s="301"/>
      <c r="F98" s="301"/>
      <c r="G98" s="301"/>
      <c r="H98" s="301"/>
      <c r="I98" s="301"/>
      <c r="J98" s="301"/>
      <c r="K98" s="301"/>
      <c r="L98" s="301"/>
    </row>
    <row r="99" spans="1:12" x14ac:dyDescent="0.2">
      <c r="A99" s="301"/>
      <c r="B99" s="301"/>
      <c r="C99" s="301"/>
      <c r="D99" s="301"/>
      <c r="E99" s="301"/>
      <c r="F99" s="301"/>
      <c r="G99" s="301"/>
      <c r="H99" s="301"/>
      <c r="I99" s="301"/>
      <c r="J99" s="301"/>
      <c r="K99" s="301"/>
      <c r="L99" s="301"/>
    </row>
    <row r="100" spans="1:12" x14ac:dyDescent="0.2">
      <c r="A100" s="301"/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  <c r="L100" s="301"/>
    </row>
    <row r="101" spans="1:12" x14ac:dyDescent="0.2">
      <c r="A101" s="301"/>
      <c r="B101" s="301"/>
      <c r="C101" s="301"/>
      <c r="D101" s="301"/>
      <c r="E101" s="301"/>
      <c r="F101" s="301"/>
      <c r="G101" s="301"/>
      <c r="H101" s="301"/>
      <c r="I101" s="301"/>
      <c r="J101" s="301"/>
      <c r="K101" s="301"/>
      <c r="L101" s="301"/>
    </row>
    <row r="102" spans="1:12" x14ac:dyDescent="0.2">
      <c r="A102" s="301"/>
      <c r="B102" s="301"/>
      <c r="C102" s="301"/>
      <c r="D102" s="301"/>
      <c r="E102" s="301"/>
      <c r="F102" s="301"/>
      <c r="G102" s="301"/>
      <c r="H102" s="301"/>
      <c r="I102" s="301"/>
      <c r="J102" s="301"/>
      <c r="K102" s="301"/>
      <c r="L102" s="301"/>
    </row>
    <row r="103" spans="1:12" x14ac:dyDescent="0.2">
      <c r="A103" s="301"/>
      <c r="B103" s="301"/>
      <c r="C103" s="301"/>
      <c r="D103" s="301"/>
      <c r="E103" s="301"/>
      <c r="F103" s="301"/>
      <c r="G103" s="301"/>
      <c r="H103" s="301"/>
      <c r="I103" s="301"/>
      <c r="J103" s="301"/>
      <c r="K103" s="301"/>
      <c r="L103" s="301"/>
    </row>
    <row r="104" spans="1:12" x14ac:dyDescent="0.2">
      <c r="A104" s="301"/>
      <c r="B104" s="301"/>
      <c r="C104" s="301"/>
      <c r="D104" s="301"/>
      <c r="E104" s="301"/>
      <c r="F104" s="301"/>
      <c r="G104" s="301"/>
      <c r="H104" s="301"/>
      <c r="I104" s="301"/>
      <c r="J104" s="301"/>
      <c r="K104" s="301"/>
      <c r="L104" s="301"/>
    </row>
    <row r="105" spans="1:12" x14ac:dyDescent="0.2">
      <c r="A105" s="301"/>
      <c r="B105" s="301"/>
      <c r="C105" s="301"/>
      <c r="D105" s="301"/>
      <c r="E105" s="301"/>
      <c r="F105" s="301"/>
      <c r="G105" s="301"/>
      <c r="H105" s="301"/>
      <c r="I105" s="301"/>
      <c r="J105" s="301"/>
      <c r="K105" s="301"/>
      <c r="L105" s="301"/>
    </row>
    <row r="106" spans="1:12" x14ac:dyDescent="0.2">
      <c r="A106" s="301"/>
      <c r="B106" s="301"/>
      <c r="C106" s="301"/>
      <c r="D106" s="301"/>
      <c r="E106" s="301"/>
      <c r="F106" s="301"/>
      <c r="G106" s="301"/>
      <c r="H106" s="301"/>
      <c r="I106" s="301"/>
      <c r="J106" s="301"/>
      <c r="K106" s="301"/>
      <c r="L106" s="301"/>
    </row>
    <row r="107" spans="1:12" x14ac:dyDescent="0.2">
      <c r="A107" s="301"/>
      <c r="B107" s="301"/>
      <c r="C107" s="301"/>
      <c r="D107" s="301"/>
      <c r="E107" s="301"/>
      <c r="F107" s="301"/>
      <c r="G107" s="301"/>
      <c r="H107" s="301"/>
      <c r="I107" s="301"/>
      <c r="J107" s="301"/>
      <c r="K107" s="301"/>
      <c r="L107" s="301"/>
    </row>
    <row r="108" spans="1:12" x14ac:dyDescent="0.2">
      <c r="A108" s="301"/>
      <c r="B108" s="301"/>
      <c r="C108" s="301"/>
      <c r="D108" s="301"/>
      <c r="E108" s="301"/>
      <c r="F108" s="301"/>
      <c r="G108" s="301"/>
      <c r="H108" s="301"/>
      <c r="I108" s="301"/>
      <c r="J108" s="301"/>
      <c r="K108" s="301"/>
      <c r="L108" s="301"/>
    </row>
    <row r="109" spans="1:12" x14ac:dyDescent="0.2">
      <c r="A109" s="301"/>
      <c r="B109" s="301"/>
      <c r="C109" s="301"/>
      <c r="D109" s="301"/>
      <c r="E109" s="301"/>
      <c r="F109" s="301"/>
      <c r="G109" s="301"/>
      <c r="H109" s="301"/>
      <c r="I109" s="301"/>
      <c r="J109" s="301"/>
      <c r="K109" s="301"/>
      <c r="L109" s="301"/>
    </row>
    <row r="110" spans="1:12" x14ac:dyDescent="0.2">
      <c r="A110" s="301"/>
      <c r="B110" s="301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</row>
    <row r="111" spans="1:12" x14ac:dyDescent="0.2">
      <c r="A111" s="301"/>
      <c r="B111" s="301"/>
      <c r="C111" s="301"/>
      <c r="D111" s="301"/>
      <c r="E111" s="301"/>
      <c r="F111" s="301"/>
      <c r="G111" s="301"/>
      <c r="H111" s="301"/>
      <c r="I111" s="301"/>
      <c r="J111" s="301"/>
      <c r="K111" s="301"/>
      <c r="L111" s="301"/>
    </row>
    <row r="112" spans="1:12" x14ac:dyDescent="0.2">
      <c r="A112" s="301"/>
      <c r="B112" s="301"/>
      <c r="C112" s="301"/>
      <c r="D112" s="301"/>
      <c r="E112" s="301"/>
      <c r="F112" s="301"/>
      <c r="G112" s="301"/>
      <c r="H112" s="301"/>
      <c r="I112" s="301"/>
      <c r="J112" s="301"/>
      <c r="K112" s="301"/>
      <c r="L112" s="301"/>
    </row>
    <row r="113" spans="1:12" x14ac:dyDescent="0.2">
      <c r="A113" s="301"/>
      <c r="B113" s="301"/>
      <c r="C113" s="301"/>
      <c r="D113" s="301"/>
      <c r="E113" s="301"/>
      <c r="F113" s="301"/>
      <c r="G113" s="301"/>
      <c r="H113" s="301"/>
      <c r="I113" s="301"/>
      <c r="J113" s="301"/>
      <c r="K113" s="301"/>
      <c r="L113" s="301"/>
    </row>
    <row r="114" spans="1:12" x14ac:dyDescent="0.2">
      <c r="A114" s="301"/>
      <c r="B114" s="301"/>
      <c r="C114" s="301"/>
      <c r="D114" s="301"/>
      <c r="E114" s="301"/>
      <c r="F114" s="301"/>
      <c r="G114" s="301"/>
      <c r="H114" s="301"/>
      <c r="I114" s="301"/>
      <c r="J114" s="301"/>
      <c r="K114" s="301"/>
      <c r="L114" s="301"/>
    </row>
    <row r="115" spans="1:12" x14ac:dyDescent="0.2">
      <c r="A115" s="301"/>
      <c r="B115" s="301"/>
      <c r="C115" s="301"/>
      <c r="D115" s="301"/>
      <c r="E115" s="301"/>
      <c r="F115" s="301"/>
      <c r="G115" s="301"/>
      <c r="H115" s="301"/>
      <c r="I115" s="301"/>
      <c r="J115" s="301"/>
      <c r="K115" s="301"/>
      <c r="L115" s="301"/>
    </row>
    <row r="116" spans="1:12" x14ac:dyDescent="0.2">
      <c r="A116" s="301"/>
      <c r="B116" s="301"/>
      <c r="C116" s="301"/>
      <c r="D116" s="301"/>
      <c r="E116" s="301"/>
      <c r="F116" s="301"/>
      <c r="G116" s="301"/>
      <c r="H116" s="301"/>
      <c r="I116" s="301"/>
      <c r="J116" s="301"/>
      <c r="K116" s="301"/>
      <c r="L116" s="301"/>
    </row>
    <row r="117" spans="1:12" x14ac:dyDescent="0.2">
      <c r="A117" s="301"/>
      <c r="B117" s="301"/>
      <c r="C117" s="301"/>
      <c r="D117" s="301"/>
      <c r="E117" s="301"/>
      <c r="F117" s="301"/>
      <c r="G117" s="301"/>
      <c r="H117" s="301"/>
      <c r="I117" s="301"/>
      <c r="J117" s="301"/>
      <c r="K117" s="301"/>
      <c r="L117" s="301"/>
    </row>
    <row r="118" spans="1:12" x14ac:dyDescent="0.2">
      <c r="A118" s="301"/>
      <c r="B118" s="301"/>
      <c r="C118" s="301"/>
      <c r="D118" s="301"/>
      <c r="E118" s="301"/>
      <c r="F118" s="301"/>
      <c r="G118" s="301"/>
      <c r="H118" s="301"/>
      <c r="I118" s="301"/>
      <c r="J118" s="301"/>
      <c r="K118" s="301"/>
      <c r="L118" s="301"/>
    </row>
    <row r="119" spans="1:12" x14ac:dyDescent="0.2">
      <c r="A119" s="301"/>
      <c r="B119" s="301"/>
      <c r="C119" s="301"/>
      <c r="D119" s="301"/>
      <c r="E119" s="301"/>
      <c r="F119" s="301"/>
      <c r="G119" s="301"/>
      <c r="H119" s="301"/>
      <c r="I119" s="301"/>
      <c r="J119" s="301"/>
      <c r="K119" s="301"/>
      <c r="L119" s="301"/>
    </row>
    <row r="120" spans="1:12" x14ac:dyDescent="0.2">
      <c r="A120" s="301"/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  <c r="L120" s="301"/>
    </row>
    <row r="121" spans="1:12" x14ac:dyDescent="0.2">
      <c r="A121" s="301"/>
      <c r="B121" s="301"/>
      <c r="C121" s="301"/>
      <c r="D121" s="301"/>
      <c r="E121" s="301"/>
      <c r="F121" s="301"/>
      <c r="G121" s="301"/>
      <c r="H121" s="301"/>
      <c r="I121" s="301"/>
      <c r="J121" s="301"/>
      <c r="K121" s="301"/>
      <c r="L121" s="301"/>
    </row>
    <row r="122" spans="1:12" x14ac:dyDescent="0.2">
      <c r="A122" s="301"/>
      <c r="B122" s="301"/>
      <c r="C122" s="301"/>
      <c r="D122" s="301"/>
      <c r="E122" s="301"/>
      <c r="F122" s="301"/>
      <c r="G122" s="301"/>
      <c r="H122" s="301"/>
      <c r="I122" s="301"/>
      <c r="J122" s="301"/>
      <c r="K122" s="301"/>
      <c r="L122" s="301"/>
    </row>
    <row r="123" spans="1:12" x14ac:dyDescent="0.2">
      <c r="A123" s="301"/>
      <c r="B123" s="301"/>
      <c r="C123" s="301"/>
      <c r="D123" s="301"/>
      <c r="E123" s="301"/>
      <c r="F123" s="301"/>
      <c r="G123" s="301"/>
      <c r="H123" s="301"/>
      <c r="I123" s="301"/>
      <c r="J123" s="301"/>
      <c r="K123" s="301"/>
      <c r="L123" s="301"/>
    </row>
    <row r="124" spans="1:12" x14ac:dyDescent="0.2">
      <c r="A124" s="301"/>
      <c r="B124" s="301"/>
      <c r="C124" s="301"/>
      <c r="D124" s="301"/>
      <c r="E124" s="301"/>
      <c r="F124" s="301"/>
      <c r="G124" s="301"/>
      <c r="H124" s="301"/>
      <c r="I124" s="301"/>
      <c r="J124" s="301"/>
      <c r="K124" s="301"/>
      <c r="L124" s="301"/>
    </row>
    <row r="125" spans="1:12" x14ac:dyDescent="0.2">
      <c r="A125" s="301"/>
      <c r="B125" s="301"/>
      <c r="C125" s="301"/>
      <c r="D125" s="301"/>
      <c r="E125" s="301"/>
      <c r="F125" s="301"/>
      <c r="G125" s="301"/>
      <c r="H125" s="301"/>
      <c r="I125" s="301"/>
      <c r="J125" s="301"/>
      <c r="K125" s="301"/>
      <c r="L125" s="301"/>
    </row>
    <row r="126" spans="1:12" x14ac:dyDescent="0.2">
      <c r="A126" s="301"/>
      <c r="B126" s="301"/>
      <c r="C126" s="301"/>
      <c r="D126" s="301"/>
      <c r="E126" s="301"/>
      <c r="F126" s="301"/>
      <c r="G126" s="301"/>
      <c r="H126" s="301"/>
      <c r="I126" s="301"/>
      <c r="J126" s="301"/>
      <c r="K126" s="301"/>
      <c r="L126" s="301"/>
    </row>
    <row r="127" spans="1:12" x14ac:dyDescent="0.2">
      <c r="A127" s="301"/>
      <c r="B127" s="301"/>
      <c r="C127" s="301"/>
      <c r="D127" s="301"/>
      <c r="E127" s="301"/>
      <c r="F127" s="301"/>
      <c r="G127" s="301"/>
      <c r="H127" s="301"/>
      <c r="I127" s="301"/>
      <c r="J127" s="301"/>
      <c r="K127" s="301"/>
      <c r="L127" s="301"/>
    </row>
    <row r="128" spans="1:12" x14ac:dyDescent="0.2">
      <c r="A128" s="301"/>
      <c r="B128" s="301"/>
      <c r="C128" s="301"/>
      <c r="D128" s="301"/>
      <c r="E128" s="301"/>
      <c r="F128" s="301"/>
      <c r="G128" s="301"/>
      <c r="H128" s="301"/>
      <c r="I128" s="301"/>
      <c r="J128" s="301"/>
      <c r="K128" s="301"/>
      <c r="L128" s="301"/>
    </row>
    <row r="129" spans="1:12" x14ac:dyDescent="0.2">
      <c r="A129" s="301"/>
      <c r="B129" s="301"/>
      <c r="C129" s="301"/>
      <c r="D129" s="301"/>
      <c r="E129" s="301"/>
      <c r="F129" s="301"/>
      <c r="G129" s="301"/>
      <c r="H129" s="301"/>
      <c r="I129" s="301"/>
      <c r="J129" s="301"/>
      <c r="K129" s="301"/>
      <c r="L129" s="301"/>
    </row>
    <row r="130" spans="1:12" x14ac:dyDescent="0.2">
      <c r="A130" s="301"/>
      <c r="B130" s="301"/>
      <c r="C130" s="301"/>
      <c r="D130" s="301"/>
      <c r="E130" s="301"/>
      <c r="F130" s="301"/>
      <c r="G130" s="301"/>
      <c r="H130" s="301"/>
      <c r="I130" s="301"/>
      <c r="J130" s="301"/>
      <c r="K130" s="301"/>
      <c r="L130" s="301"/>
    </row>
    <row r="131" spans="1:12" x14ac:dyDescent="0.2">
      <c r="A131" s="301"/>
      <c r="B131" s="301"/>
      <c r="C131" s="301"/>
      <c r="D131" s="301"/>
      <c r="E131" s="301"/>
      <c r="F131" s="301"/>
      <c r="G131" s="301"/>
      <c r="H131" s="301"/>
      <c r="I131" s="301"/>
      <c r="J131" s="301"/>
      <c r="K131" s="301"/>
      <c r="L131" s="301"/>
    </row>
    <row r="132" spans="1:12" x14ac:dyDescent="0.2">
      <c r="A132" s="301"/>
      <c r="B132" s="301"/>
      <c r="C132" s="301"/>
      <c r="D132" s="301"/>
      <c r="E132" s="301"/>
      <c r="F132" s="301"/>
      <c r="G132" s="301"/>
      <c r="H132" s="301"/>
      <c r="I132" s="301"/>
      <c r="J132" s="301"/>
      <c r="K132" s="301"/>
      <c r="L132" s="301"/>
    </row>
    <row r="133" spans="1:12" x14ac:dyDescent="0.2">
      <c r="A133" s="301"/>
      <c r="B133" s="301"/>
      <c r="C133" s="301"/>
      <c r="D133" s="301"/>
      <c r="E133" s="301"/>
      <c r="F133" s="301"/>
      <c r="G133" s="301"/>
      <c r="H133" s="301"/>
      <c r="I133" s="301"/>
      <c r="J133" s="301"/>
      <c r="K133" s="301"/>
      <c r="L133" s="301"/>
    </row>
    <row r="134" spans="1:12" x14ac:dyDescent="0.2">
      <c r="A134" s="301"/>
      <c r="B134" s="301"/>
      <c r="C134" s="301"/>
      <c r="D134" s="301"/>
      <c r="E134" s="301"/>
      <c r="F134" s="301"/>
      <c r="G134" s="301"/>
      <c r="H134" s="301"/>
      <c r="I134" s="301"/>
      <c r="J134" s="301"/>
      <c r="K134" s="301"/>
      <c r="L134" s="301"/>
    </row>
    <row r="135" spans="1:12" x14ac:dyDescent="0.2">
      <c r="A135" s="301"/>
      <c r="B135" s="301"/>
      <c r="C135" s="301"/>
      <c r="D135" s="301"/>
      <c r="E135" s="301"/>
      <c r="F135" s="301"/>
      <c r="G135" s="301"/>
      <c r="H135" s="301"/>
      <c r="I135" s="301"/>
      <c r="J135" s="301"/>
      <c r="K135" s="301"/>
      <c r="L135" s="301"/>
    </row>
    <row r="136" spans="1:12" x14ac:dyDescent="0.2">
      <c r="A136" s="301"/>
      <c r="B136" s="301"/>
      <c r="C136" s="301"/>
      <c r="D136" s="301"/>
      <c r="E136" s="301"/>
      <c r="F136" s="301"/>
      <c r="G136" s="301"/>
      <c r="H136" s="301"/>
      <c r="I136" s="301"/>
      <c r="J136" s="301"/>
      <c r="K136" s="301"/>
      <c r="L136" s="301"/>
    </row>
    <row r="137" spans="1:12" x14ac:dyDescent="0.2">
      <c r="A137" s="301"/>
      <c r="B137" s="301"/>
      <c r="C137" s="301"/>
      <c r="D137" s="301"/>
      <c r="E137" s="301"/>
      <c r="F137" s="301"/>
      <c r="G137" s="301"/>
      <c r="H137" s="301"/>
      <c r="I137" s="301"/>
      <c r="J137" s="301"/>
      <c r="K137" s="301"/>
      <c r="L137" s="301"/>
    </row>
    <row r="138" spans="1:12" x14ac:dyDescent="0.2">
      <c r="A138" s="301"/>
      <c r="B138" s="301"/>
      <c r="C138" s="301"/>
      <c r="D138" s="301"/>
      <c r="E138" s="301"/>
      <c r="F138" s="301"/>
      <c r="G138" s="301"/>
      <c r="H138" s="301"/>
      <c r="I138" s="301"/>
      <c r="J138" s="301"/>
      <c r="K138" s="301"/>
      <c r="L138" s="301"/>
    </row>
    <row r="139" spans="1:12" x14ac:dyDescent="0.2">
      <c r="A139" s="301"/>
      <c r="B139" s="301"/>
      <c r="C139" s="301"/>
      <c r="D139" s="301"/>
      <c r="E139" s="301"/>
      <c r="F139" s="301"/>
      <c r="G139" s="301"/>
      <c r="H139" s="301"/>
      <c r="I139" s="301"/>
      <c r="J139" s="301"/>
      <c r="K139" s="301"/>
      <c r="L139" s="301"/>
    </row>
    <row r="140" spans="1:12" x14ac:dyDescent="0.2">
      <c r="A140" s="301"/>
      <c r="B140" s="301"/>
      <c r="C140" s="301"/>
      <c r="D140" s="301"/>
      <c r="E140" s="301"/>
      <c r="F140" s="301"/>
      <c r="G140" s="301"/>
      <c r="H140" s="301"/>
      <c r="I140" s="301"/>
      <c r="J140" s="301"/>
      <c r="K140" s="301"/>
      <c r="L140" s="301"/>
    </row>
    <row r="141" spans="1:12" x14ac:dyDescent="0.2">
      <c r="A141" s="301"/>
      <c r="B141" s="301"/>
      <c r="C141" s="301"/>
      <c r="D141" s="301"/>
      <c r="E141" s="301"/>
      <c r="F141" s="301"/>
      <c r="G141" s="301"/>
      <c r="H141" s="301"/>
      <c r="I141" s="301"/>
      <c r="J141" s="301"/>
      <c r="K141" s="301"/>
      <c r="L141" s="301"/>
    </row>
    <row r="142" spans="1:12" x14ac:dyDescent="0.2">
      <c r="A142" s="301"/>
      <c r="B142" s="301"/>
      <c r="C142" s="301"/>
      <c r="D142" s="301"/>
      <c r="E142" s="301"/>
      <c r="F142" s="301"/>
      <c r="G142" s="301"/>
      <c r="H142" s="301"/>
      <c r="I142" s="301"/>
      <c r="J142" s="301"/>
      <c r="K142" s="301"/>
      <c r="L142" s="301"/>
    </row>
    <row r="143" spans="1:12" x14ac:dyDescent="0.2">
      <c r="A143" s="301"/>
      <c r="B143" s="301"/>
      <c r="C143" s="301"/>
      <c r="D143" s="301"/>
      <c r="E143" s="301"/>
      <c r="F143" s="301"/>
      <c r="G143" s="301"/>
      <c r="H143" s="301"/>
      <c r="I143" s="301"/>
      <c r="J143" s="301"/>
      <c r="K143" s="301"/>
      <c r="L143" s="301"/>
    </row>
    <row r="144" spans="1:12" x14ac:dyDescent="0.2">
      <c r="A144" s="301"/>
      <c r="B144" s="301"/>
      <c r="C144" s="301"/>
      <c r="D144" s="301"/>
      <c r="E144" s="301"/>
      <c r="F144" s="301"/>
      <c r="G144" s="301"/>
      <c r="H144" s="301"/>
      <c r="I144" s="301"/>
      <c r="J144" s="301"/>
      <c r="K144" s="301"/>
      <c r="L144" s="301"/>
    </row>
    <row r="145" spans="1:12" x14ac:dyDescent="0.2">
      <c r="A145" s="301"/>
      <c r="B145" s="301"/>
      <c r="C145" s="301"/>
      <c r="D145" s="301"/>
      <c r="E145" s="301"/>
      <c r="F145" s="301"/>
      <c r="G145" s="301"/>
      <c r="H145" s="301"/>
      <c r="I145" s="301"/>
      <c r="J145" s="301"/>
      <c r="K145" s="301"/>
      <c r="L145" s="301"/>
    </row>
    <row r="146" spans="1:12" x14ac:dyDescent="0.2">
      <c r="A146" s="301"/>
      <c r="B146" s="301"/>
      <c r="C146" s="301"/>
      <c r="D146" s="301"/>
      <c r="E146" s="301"/>
      <c r="F146" s="301"/>
      <c r="G146" s="301"/>
      <c r="H146" s="301"/>
      <c r="I146" s="301"/>
      <c r="J146" s="301"/>
      <c r="K146" s="301"/>
      <c r="L146" s="301"/>
    </row>
    <row r="147" spans="1:12" x14ac:dyDescent="0.2">
      <c r="A147" s="301"/>
      <c r="B147" s="301"/>
      <c r="C147" s="301"/>
      <c r="D147" s="301"/>
      <c r="E147" s="301"/>
      <c r="F147" s="301"/>
      <c r="G147" s="301"/>
      <c r="H147" s="301"/>
      <c r="I147" s="301"/>
      <c r="J147" s="301"/>
      <c r="K147" s="301"/>
      <c r="L147" s="301"/>
    </row>
    <row r="148" spans="1:12" x14ac:dyDescent="0.2">
      <c r="A148" s="301"/>
      <c r="B148" s="301"/>
      <c r="C148" s="301"/>
      <c r="D148" s="301"/>
      <c r="E148" s="301"/>
      <c r="F148" s="301"/>
      <c r="G148" s="301"/>
      <c r="H148" s="301"/>
      <c r="I148" s="301"/>
      <c r="J148" s="301"/>
      <c r="K148" s="301"/>
      <c r="L148" s="301"/>
    </row>
    <row r="149" spans="1:12" x14ac:dyDescent="0.2">
      <c r="A149" s="301"/>
      <c r="B149" s="301"/>
      <c r="C149" s="301"/>
      <c r="D149" s="301"/>
      <c r="E149" s="301"/>
      <c r="F149" s="301"/>
      <c r="G149" s="301"/>
      <c r="H149" s="301"/>
      <c r="I149" s="301"/>
      <c r="J149" s="301"/>
      <c r="K149" s="301"/>
      <c r="L149" s="301"/>
    </row>
    <row r="150" spans="1:12" x14ac:dyDescent="0.2">
      <c r="A150" s="301"/>
      <c r="B150" s="301"/>
      <c r="C150" s="301"/>
      <c r="D150" s="301"/>
      <c r="E150" s="301"/>
      <c r="F150" s="301"/>
      <c r="G150" s="301"/>
      <c r="H150" s="301"/>
      <c r="I150" s="301"/>
      <c r="J150" s="301"/>
      <c r="K150" s="301"/>
      <c r="L150" s="301"/>
    </row>
    <row r="151" spans="1:12" x14ac:dyDescent="0.2">
      <c r="A151" s="301"/>
      <c r="B151" s="301"/>
      <c r="C151" s="301"/>
      <c r="D151" s="301"/>
      <c r="E151" s="301"/>
      <c r="F151" s="301"/>
      <c r="G151" s="301"/>
      <c r="H151" s="301"/>
      <c r="I151" s="301"/>
      <c r="J151" s="301"/>
      <c r="K151" s="301"/>
      <c r="L151" s="301"/>
    </row>
    <row r="152" spans="1:12" x14ac:dyDescent="0.2">
      <c r="A152" s="301"/>
      <c r="B152" s="301"/>
      <c r="C152" s="301"/>
      <c r="D152" s="301"/>
      <c r="E152" s="301"/>
      <c r="F152" s="301"/>
      <c r="G152" s="301"/>
      <c r="H152" s="301"/>
      <c r="I152" s="301"/>
      <c r="J152" s="301"/>
      <c r="K152" s="301"/>
      <c r="L152" s="301"/>
    </row>
    <row r="153" spans="1:12" x14ac:dyDescent="0.2">
      <c r="A153" s="301"/>
      <c r="B153" s="301"/>
      <c r="C153" s="301"/>
      <c r="D153" s="301"/>
      <c r="E153" s="301"/>
      <c r="F153" s="301"/>
      <c r="G153" s="301"/>
      <c r="H153" s="301"/>
      <c r="I153" s="301"/>
      <c r="J153" s="301"/>
      <c r="K153" s="301"/>
      <c r="L153" s="301"/>
    </row>
    <row r="154" spans="1:12" x14ac:dyDescent="0.2">
      <c r="A154" s="301"/>
      <c r="B154" s="301"/>
      <c r="C154" s="301"/>
      <c r="D154" s="301"/>
      <c r="E154" s="301"/>
      <c r="F154" s="301"/>
      <c r="G154" s="301"/>
      <c r="H154" s="301"/>
      <c r="I154" s="301"/>
      <c r="J154" s="301"/>
      <c r="K154" s="301"/>
      <c r="L154" s="301"/>
    </row>
    <row r="155" spans="1:12" x14ac:dyDescent="0.2">
      <c r="A155" s="301"/>
      <c r="B155" s="301"/>
      <c r="C155" s="301"/>
      <c r="D155" s="301"/>
      <c r="E155" s="301"/>
      <c r="F155" s="301"/>
      <c r="G155" s="301"/>
      <c r="H155" s="301"/>
      <c r="I155" s="301"/>
      <c r="J155" s="301"/>
      <c r="K155" s="301"/>
      <c r="L155" s="301"/>
    </row>
    <row r="156" spans="1:12" x14ac:dyDescent="0.2">
      <c r="A156" s="301"/>
      <c r="B156" s="301"/>
      <c r="C156" s="301"/>
      <c r="D156" s="301"/>
      <c r="E156" s="301"/>
      <c r="F156" s="301"/>
      <c r="G156" s="301"/>
      <c r="H156" s="301"/>
      <c r="I156" s="301"/>
      <c r="J156" s="301"/>
      <c r="K156" s="301"/>
      <c r="L156" s="301"/>
    </row>
    <row r="157" spans="1:12" x14ac:dyDescent="0.2">
      <c r="A157" s="301"/>
      <c r="B157" s="301"/>
      <c r="C157" s="301"/>
      <c r="D157" s="301"/>
      <c r="E157" s="301"/>
      <c r="F157" s="301"/>
      <c r="G157" s="301"/>
      <c r="H157" s="301"/>
      <c r="I157" s="301"/>
      <c r="J157" s="301"/>
      <c r="K157" s="301"/>
      <c r="L157" s="301"/>
    </row>
    <row r="158" spans="1:12" x14ac:dyDescent="0.2">
      <c r="A158" s="301"/>
      <c r="B158" s="301"/>
      <c r="C158" s="301"/>
      <c r="D158" s="301"/>
      <c r="E158" s="301"/>
      <c r="F158" s="301"/>
      <c r="G158" s="301"/>
      <c r="H158" s="301"/>
      <c r="I158" s="301"/>
      <c r="J158" s="301"/>
      <c r="K158" s="301"/>
      <c r="L158" s="301"/>
    </row>
    <row r="159" spans="1:12" x14ac:dyDescent="0.2">
      <c r="A159" s="301"/>
      <c r="B159" s="301"/>
      <c r="C159" s="301"/>
      <c r="D159" s="301"/>
      <c r="E159" s="301"/>
      <c r="F159" s="301"/>
      <c r="G159" s="301"/>
      <c r="H159" s="301"/>
      <c r="I159" s="301"/>
      <c r="J159" s="301"/>
      <c r="K159" s="301"/>
      <c r="L159" s="301"/>
    </row>
    <row r="160" spans="1:12" x14ac:dyDescent="0.2">
      <c r="A160" s="301"/>
      <c r="B160" s="301"/>
      <c r="C160" s="301"/>
      <c r="D160" s="301"/>
      <c r="E160" s="301"/>
      <c r="F160" s="301"/>
      <c r="G160" s="301"/>
      <c r="H160" s="301"/>
      <c r="I160" s="301"/>
      <c r="J160" s="301"/>
      <c r="K160" s="301"/>
      <c r="L160" s="301"/>
    </row>
    <row r="161" spans="1:12" x14ac:dyDescent="0.2">
      <c r="A161" s="301"/>
      <c r="B161" s="301"/>
      <c r="C161" s="301"/>
      <c r="D161" s="301"/>
      <c r="E161" s="301"/>
      <c r="F161" s="301"/>
      <c r="G161" s="301"/>
      <c r="H161" s="301"/>
      <c r="I161" s="301"/>
      <c r="J161" s="301"/>
      <c r="K161" s="301"/>
      <c r="L161" s="301"/>
    </row>
    <row r="162" spans="1:12" x14ac:dyDescent="0.2">
      <c r="A162" s="301"/>
      <c r="B162" s="301"/>
      <c r="C162" s="301"/>
      <c r="D162" s="301"/>
      <c r="E162" s="301"/>
      <c r="F162" s="301"/>
      <c r="G162" s="301"/>
      <c r="H162" s="301"/>
      <c r="I162" s="301"/>
      <c r="J162" s="301"/>
      <c r="K162" s="301"/>
      <c r="L162" s="301"/>
    </row>
    <row r="163" spans="1:12" x14ac:dyDescent="0.2">
      <c r="A163" s="301"/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</row>
    <row r="164" spans="1:12" x14ac:dyDescent="0.2">
      <c r="A164" s="301"/>
      <c r="B164" s="301"/>
      <c r="C164" s="301"/>
      <c r="D164" s="301"/>
      <c r="E164" s="301"/>
      <c r="F164" s="301"/>
      <c r="G164" s="301"/>
      <c r="H164" s="301"/>
      <c r="I164" s="301"/>
      <c r="J164" s="301"/>
      <c r="K164" s="301"/>
      <c r="L164" s="301"/>
    </row>
    <row r="165" spans="1:12" x14ac:dyDescent="0.2">
      <c r="A165" s="301"/>
      <c r="B165" s="301"/>
      <c r="C165" s="301"/>
      <c r="D165" s="301"/>
      <c r="E165" s="301"/>
      <c r="F165" s="301"/>
      <c r="G165" s="301"/>
      <c r="H165" s="301"/>
      <c r="I165" s="301"/>
      <c r="J165" s="301"/>
      <c r="K165" s="301"/>
      <c r="L165" s="301"/>
    </row>
    <row r="166" spans="1:12" x14ac:dyDescent="0.2">
      <c r="A166" s="301"/>
      <c r="B166" s="301"/>
      <c r="C166" s="301"/>
      <c r="D166" s="301"/>
      <c r="E166" s="301"/>
      <c r="F166" s="301"/>
      <c r="G166" s="301"/>
      <c r="H166" s="301"/>
      <c r="I166" s="301"/>
      <c r="J166" s="301"/>
      <c r="K166" s="301"/>
      <c r="L166" s="301"/>
    </row>
    <row r="167" spans="1:12" x14ac:dyDescent="0.2">
      <c r="A167" s="301"/>
      <c r="B167" s="301"/>
      <c r="C167" s="301"/>
      <c r="D167" s="301"/>
      <c r="E167" s="301"/>
      <c r="F167" s="301"/>
      <c r="G167" s="301"/>
      <c r="H167" s="301"/>
      <c r="I167" s="301"/>
      <c r="J167" s="301"/>
      <c r="K167" s="301"/>
      <c r="L167" s="301"/>
    </row>
    <row r="168" spans="1:12" x14ac:dyDescent="0.2">
      <c r="A168" s="301"/>
      <c r="B168" s="301"/>
      <c r="C168" s="301"/>
      <c r="D168" s="301"/>
      <c r="E168" s="301"/>
      <c r="F168" s="301"/>
      <c r="G168" s="301"/>
      <c r="H168" s="301"/>
      <c r="I168" s="301"/>
      <c r="J168" s="301"/>
      <c r="K168" s="301"/>
      <c r="L168" s="301"/>
    </row>
    <row r="169" spans="1:12" x14ac:dyDescent="0.2">
      <c r="A169" s="301"/>
      <c r="B169" s="301"/>
      <c r="C169" s="301"/>
      <c r="D169" s="301"/>
      <c r="E169" s="301"/>
      <c r="F169" s="301"/>
      <c r="G169" s="301"/>
      <c r="H169" s="301"/>
      <c r="I169" s="301"/>
      <c r="J169" s="301"/>
      <c r="K169" s="301"/>
      <c r="L169" s="301"/>
    </row>
    <row r="170" spans="1:12" x14ac:dyDescent="0.2">
      <c r="A170" s="301"/>
      <c r="B170" s="301"/>
      <c r="C170" s="301"/>
      <c r="D170" s="301"/>
      <c r="E170" s="301"/>
      <c r="F170" s="301"/>
      <c r="G170" s="301"/>
      <c r="H170" s="301"/>
      <c r="I170" s="301"/>
      <c r="J170" s="301"/>
      <c r="K170" s="301"/>
      <c r="L170" s="301"/>
    </row>
    <row r="171" spans="1:12" x14ac:dyDescent="0.2">
      <c r="A171" s="301"/>
      <c r="B171" s="301"/>
      <c r="C171" s="301"/>
      <c r="D171" s="301"/>
      <c r="E171" s="301"/>
      <c r="F171" s="301"/>
      <c r="G171" s="301"/>
      <c r="H171" s="301"/>
      <c r="I171" s="301"/>
      <c r="J171" s="301"/>
      <c r="K171" s="301"/>
      <c r="L171" s="301"/>
    </row>
    <row r="172" spans="1:12" x14ac:dyDescent="0.2">
      <c r="A172" s="301"/>
      <c r="B172" s="301"/>
      <c r="C172" s="301"/>
      <c r="D172" s="301"/>
      <c r="E172" s="301"/>
      <c r="F172" s="301"/>
      <c r="G172" s="301"/>
      <c r="H172" s="301"/>
      <c r="I172" s="301"/>
      <c r="J172" s="301"/>
      <c r="K172" s="301"/>
      <c r="L172" s="301"/>
    </row>
    <row r="173" spans="1:12" x14ac:dyDescent="0.2">
      <c r="A173" s="301"/>
      <c r="B173" s="301"/>
      <c r="C173" s="301"/>
      <c r="D173" s="301"/>
      <c r="E173" s="301"/>
      <c r="F173" s="301"/>
      <c r="G173" s="301"/>
      <c r="H173" s="301"/>
      <c r="I173" s="301"/>
      <c r="J173" s="301"/>
      <c r="K173" s="301"/>
      <c r="L173" s="301"/>
    </row>
    <row r="174" spans="1:12" x14ac:dyDescent="0.2">
      <c r="A174" s="301"/>
      <c r="B174" s="301"/>
      <c r="C174" s="301"/>
      <c r="D174" s="301"/>
      <c r="E174" s="301"/>
      <c r="F174" s="301"/>
      <c r="G174" s="301"/>
      <c r="H174" s="301"/>
      <c r="I174" s="301"/>
      <c r="J174" s="301"/>
      <c r="K174" s="301"/>
      <c r="L174" s="301"/>
    </row>
    <row r="175" spans="1:12" x14ac:dyDescent="0.2">
      <c r="A175" s="301"/>
      <c r="B175" s="301"/>
      <c r="C175" s="301"/>
      <c r="D175" s="301"/>
      <c r="E175" s="301"/>
      <c r="F175" s="301"/>
      <c r="G175" s="301"/>
      <c r="H175" s="301"/>
      <c r="I175" s="301"/>
      <c r="J175" s="301"/>
      <c r="K175" s="301"/>
      <c r="L175" s="301"/>
    </row>
    <row r="176" spans="1:12" x14ac:dyDescent="0.2">
      <c r="A176" s="301"/>
      <c r="B176" s="301"/>
      <c r="C176" s="301"/>
      <c r="D176" s="301"/>
      <c r="E176" s="301"/>
      <c r="F176" s="301"/>
      <c r="G176" s="301"/>
      <c r="H176" s="301"/>
      <c r="I176" s="301"/>
      <c r="J176" s="301"/>
      <c r="K176" s="301"/>
      <c r="L176" s="301"/>
    </row>
    <row r="177" spans="1:12" x14ac:dyDescent="0.2">
      <c r="A177" s="301"/>
      <c r="B177" s="301"/>
      <c r="C177" s="301"/>
      <c r="D177" s="301"/>
      <c r="E177" s="301"/>
      <c r="F177" s="301"/>
      <c r="G177" s="301"/>
      <c r="H177" s="301"/>
      <c r="I177" s="301"/>
      <c r="J177" s="301"/>
      <c r="K177" s="301"/>
      <c r="L177" s="301"/>
    </row>
    <row r="178" spans="1:12" x14ac:dyDescent="0.2">
      <c r="A178" s="301"/>
      <c r="B178" s="301"/>
      <c r="C178" s="301"/>
      <c r="D178" s="301"/>
      <c r="E178" s="301"/>
      <c r="F178" s="301"/>
      <c r="G178" s="301"/>
      <c r="H178" s="301"/>
      <c r="I178" s="301"/>
      <c r="J178" s="301"/>
      <c r="K178" s="301"/>
      <c r="L178" s="301"/>
    </row>
    <row r="179" spans="1:12" x14ac:dyDescent="0.2">
      <c r="A179" s="301"/>
      <c r="B179" s="301"/>
      <c r="C179" s="301"/>
      <c r="D179" s="301"/>
      <c r="E179" s="301"/>
      <c r="F179" s="301"/>
      <c r="G179" s="301"/>
      <c r="H179" s="301"/>
      <c r="I179" s="301"/>
      <c r="J179" s="301"/>
      <c r="K179" s="301"/>
      <c r="L179" s="301"/>
    </row>
    <row r="180" spans="1:12" x14ac:dyDescent="0.2">
      <c r="A180" s="301"/>
      <c r="B180" s="301"/>
      <c r="C180" s="301"/>
      <c r="D180" s="301"/>
      <c r="E180" s="301"/>
      <c r="F180" s="301"/>
      <c r="G180" s="301"/>
      <c r="H180" s="301"/>
      <c r="I180" s="301"/>
      <c r="J180" s="301"/>
      <c r="K180" s="301"/>
      <c r="L180" s="301"/>
    </row>
    <row r="181" spans="1:12" x14ac:dyDescent="0.2">
      <c r="A181" s="301"/>
      <c r="B181" s="301"/>
      <c r="C181" s="301"/>
      <c r="D181" s="301"/>
      <c r="E181" s="301"/>
      <c r="F181" s="301"/>
      <c r="G181" s="301"/>
      <c r="H181" s="301"/>
      <c r="I181" s="301"/>
      <c r="J181" s="301"/>
      <c r="K181" s="301"/>
      <c r="L181" s="301"/>
    </row>
    <row r="182" spans="1:12" x14ac:dyDescent="0.2">
      <c r="A182" s="301"/>
      <c r="B182" s="301"/>
      <c r="C182" s="301"/>
      <c r="D182" s="301"/>
      <c r="E182" s="301"/>
      <c r="F182" s="301"/>
      <c r="G182" s="301"/>
      <c r="H182" s="301"/>
      <c r="I182" s="301"/>
      <c r="J182" s="301"/>
      <c r="K182" s="301"/>
      <c r="L182" s="301"/>
    </row>
    <row r="183" spans="1:12" x14ac:dyDescent="0.2">
      <c r="A183" s="301"/>
      <c r="B183" s="301"/>
      <c r="C183" s="301"/>
      <c r="D183" s="301"/>
      <c r="E183" s="301"/>
      <c r="F183" s="301"/>
      <c r="G183" s="301"/>
      <c r="H183" s="301"/>
      <c r="I183" s="301"/>
      <c r="J183" s="301"/>
      <c r="K183" s="301"/>
      <c r="L183" s="301"/>
    </row>
    <row r="184" spans="1:12" x14ac:dyDescent="0.2">
      <c r="A184" s="301"/>
      <c r="B184" s="301"/>
      <c r="C184" s="301"/>
      <c r="D184" s="301"/>
      <c r="E184" s="301"/>
      <c r="F184" s="301"/>
      <c r="G184" s="301"/>
      <c r="H184" s="301"/>
      <c r="I184" s="301"/>
      <c r="J184" s="301"/>
      <c r="K184" s="301"/>
      <c r="L184" s="301"/>
    </row>
    <row r="185" spans="1:12" x14ac:dyDescent="0.2">
      <c r="A185" s="301"/>
      <c r="B185" s="301"/>
      <c r="C185" s="301"/>
      <c r="D185" s="301"/>
      <c r="E185" s="301"/>
      <c r="F185" s="301"/>
      <c r="G185" s="301"/>
      <c r="H185" s="301"/>
      <c r="I185" s="301"/>
      <c r="J185" s="301"/>
      <c r="K185" s="301"/>
      <c r="L185" s="301"/>
    </row>
    <row r="186" spans="1:12" x14ac:dyDescent="0.2">
      <c r="A186" s="301"/>
      <c r="B186" s="301"/>
      <c r="C186" s="301"/>
      <c r="D186" s="301"/>
      <c r="E186" s="301"/>
      <c r="F186" s="301"/>
      <c r="G186" s="301"/>
      <c r="H186" s="301"/>
      <c r="I186" s="301"/>
      <c r="J186" s="301"/>
      <c r="K186" s="301"/>
      <c r="L186" s="301"/>
    </row>
    <row r="187" spans="1:12" x14ac:dyDescent="0.2">
      <c r="A187" s="301"/>
      <c r="B187" s="301"/>
      <c r="C187" s="301"/>
      <c r="D187" s="301"/>
      <c r="E187" s="301"/>
      <c r="F187" s="301"/>
      <c r="G187" s="301"/>
      <c r="H187" s="301"/>
      <c r="I187" s="301"/>
      <c r="J187" s="301"/>
      <c r="K187" s="301"/>
      <c r="L187" s="301"/>
    </row>
    <row r="188" spans="1:12" x14ac:dyDescent="0.2">
      <c r="A188" s="301"/>
      <c r="B188" s="301"/>
      <c r="C188" s="301"/>
      <c r="D188" s="301"/>
      <c r="E188" s="301"/>
      <c r="F188" s="301"/>
      <c r="G188" s="301"/>
      <c r="H188" s="301"/>
      <c r="I188" s="301"/>
      <c r="J188" s="301"/>
      <c r="K188" s="301"/>
      <c r="L188" s="301"/>
    </row>
    <row r="189" spans="1:12" x14ac:dyDescent="0.2">
      <c r="A189" s="301"/>
      <c r="B189" s="301"/>
      <c r="C189" s="301"/>
      <c r="D189" s="301"/>
      <c r="E189" s="301"/>
      <c r="F189" s="301"/>
      <c r="G189" s="301"/>
      <c r="H189" s="301"/>
      <c r="I189" s="301"/>
      <c r="J189" s="301"/>
      <c r="K189" s="301"/>
      <c r="L189" s="301"/>
    </row>
    <row r="190" spans="1:12" x14ac:dyDescent="0.2">
      <c r="A190" s="301"/>
      <c r="B190" s="301"/>
      <c r="C190" s="301"/>
      <c r="D190" s="301"/>
      <c r="E190" s="301"/>
      <c r="F190" s="301"/>
      <c r="G190" s="301"/>
      <c r="H190" s="301"/>
      <c r="I190" s="301"/>
      <c r="J190" s="301"/>
      <c r="K190" s="301"/>
      <c r="L190" s="301"/>
    </row>
    <row r="191" spans="1:12" x14ac:dyDescent="0.2">
      <c r="A191" s="301"/>
      <c r="B191" s="301"/>
      <c r="C191" s="301"/>
      <c r="D191" s="301"/>
      <c r="E191" s="301"/>
      <c r="F191" s="301"/>
      <c r="G191" s="301"/>
      <c r="H191" s="301"/>
      <c r="I191" s="301"/>
      <c r="J191" s="301"/>
      <c r="K191" s="301"/>
      <c r="L191" s="301"/>
    </row>
    <row r="192" spans="1:12" x14ac:dyDescent="0.2">
      <c r="A192" s="301"/>
      <c r="B192" s="301"/>
      <c r="C192" s="301"/>
      <c r="D192" s="301"/>
      <c r="E192" s="301"/>
      <c r="F192" s="301"/>
      <c r="G192" s="301"/>
      <c r="H192" s="301"/>
      <c r="I192" s="301"/>
      <c r="J192" s="301"/>
      <c r="K192" s="301"/>
      <c r="L192" s="301"/>
    </row>
    <row r="193" spans="1:12" x14ac:dyDescent="0.2">
      <c r="A193" s="301"/>
      <c r="B193" s="301"/>
      <c r="C193" s="301"/>
      <c r="D193" s="301"/>
      <c r="E193" s="301"/>
      <c r="F193" s="301"/>
      <c r="G193" s="301"/>
      <c r="H193" s="301"/>
      <c r="I193" s="301"/>
      <c r="J193" s="301"/>
      <c r="K193" s="301"/>
      <c r="L193" s="301"/>
    </row>
    <row r="194" spans="1:12" x14ac:dyDescent="0.2">
      <c r="A194" s="301"/>
      <c r="B194" s="301"/>
      <c r="C194" s="301"/>
      <c r="D194" s="301"/>
      <c r="E194" s="301"/>
      <c r="F194" s="301"/>
      <c r="G194" s="301"/>
      <c r="H194" s="301"/>
      <c r="I194" s="301"/>
      <c r="J194" s="301"/>
      <c r="K194" s="301"/>
      <c r="L194" s="301"/>
    </row>
    <row r="195" spans="1:12" x14ac:dyDescent="0.2">
      <c r="A195" s="301"/>
      <c r="B195" s="301"/>
      <c r="C195" s="301"/>
      <c r="D195" s="301"/>
      <c r="E195" s="301"/>
      <c r="F195" s="301"/>
      <c r="G195" s="301"/>
      <c r="H195" s="301"/>
      <c r="I195" s="301"/>
      <c r="J195" s="301"/>
      <c r="K195" s="301"/>
      <c r="L195" s="301"/>
    </row>
    <row r="196" spans="1:12" x14ac:dyDescent="0.2">
      <c r="A196" s="301"/>
      <c r="B196" s="301"/>
      <c r="C196" s="301"/>
      <c r="D196" s="301"/>
      <c r="E196" s="301"/>
      <c r="F196" s="301"/>
      <c r="G196" s="301"/>
      <c r="H196" s="301"/>
      <c r="I196" s="301"/>
      <c r="J196" s="301"/>
      <c r="K196" s="301"/>
      <c r="L196" s="301"/>
    </row>
    <row r="197" spans="1:12" x14ac:dyDescent="0.2">
      <c r="A197" s="301"/>
      <c r="B197" s="301"/>
      <c r="C197" s="301"/>
      <c r="D197" s="301"/>
      <c r="E197" s="301"/>
      <c r="F197" s="301"/>
      <c r="G197" s="301"/>
      <c r="H197" s="301"/>
      <c r="I197" s="301"/>
      <c r="J197" s="301"/>
      <c r="K197" s="301"/>
      <c r="L197" s="301"/>
    </row>
    <row r="198" spans="1:12" x14ac:dyDescent="0.2">
      <c r="A198" s="301"/>
      <c r="B198" s="301"/>
      <c r="C198" s="301"/>
      <c r="D198" s="301"/>
      <c r="E198" s="301"/>
      <c r="F198" s="301"/>
      <c r="G198" s="301"/>
      <c r="H198" s="301"/>
      <c r="I198" s="301"/>
      <c r="J198" s="301"/>
      <c r="K198" s="301"/>
      <c r="L198" s="301"/>
    </row>
    <row r="199" spans="1:12" x14ac:dyDescent="0.2">
      <c r="A199" s="301"/>
      <c r="B199" s="301"/>
      <c r="C199" s="301"/>
      <c r="D199" s="301"/>
      <c r="E199" s="301"/>
      <c r="F199" s="301"/>
      <c r="G199" s="301"/>
      <c r="H199" s="301"/>
      <c r="I199" s="301"/>
      <c r="J199" s="301"/>
      <c r="K199" s="301"/>
      <c r="L199" s="301"/>
    </row>
    <row r="200" spans="1:12" x14ac:dyDescent="0.2">
      <c r="A200" s="301"/>
      <c r="B200" s="301"/>
      <c r="C200" s="301"/>
      <c r="D200" s="301"/>
      <c r="E200" s="301"/>
      <c r="F200" s="301"/>
      <c r="G200" s="301"/>
      <c r="H200" s="301"/>
      <c r="I200" s="301"/>
      <c r="J200" s="301"/>
      <c r="K200" s="301"/>
      <c r="L200" s="301"/>
    </row>
    <row r="201" spans="1:12" x14ac:dyDescent="0.2">
      <c r="A201" s="301"/>
      <c r="B201" s="301"/>
      <c r="C201" s="301"/>
      <c r="D201" s="301"/>
      <c r="E201" s="301"/>
      <c r="F201" s="301"/>
      <c r="G201" s="301"/>
      <c r="H201" s="301"/>
      <c r="I201" s="301"/>
      <c r="J201" s="301"/>
      <c r="K201" s="301"/>
      <c r="L201" s="301"/>
    </row>
    <row r="202" spans="1:12" x14ac:dyDescent="0.2">
      <c r="A202" s="301"/>
      <c r="B202" s="301"/>
      <c r="C202" s="301"/>
      <c r="D202" s="301"/>
      <c r="E202" s="301"/>
      <c r="F202" s="301"/>
      <c r="G202" s="301"/>
      <c r="H202" s="301"/>
      <c r="I202" s="301"/>
      <c r="J202" s="301"/>
      <c r="K202" s="301"/>
      <c r="L202" s="301"/>
    </row>
    <row r="203" spans="1:12" x14ac:dyDescent="0.2">
      <c r="A203" s="301"/>
      <c r="B203" s="301"/>
      <c r="C203" s="301"/>
      <c r="D203" s="301"/>
      <c r="E203" s="301"/>
      <c r="F203" s="301"/>
      <c r="G203" s="301"/>
      <c r="H203" s="301"/>
      <c r="I203" s="301"/>
      <c r="J203" s="301"/>
      <c r="K203" s="301"/>
      <c r="L203" s="301"/>
    </row>
    <row r="204" spans="1:12" x14ac:dyDescent="0.2">
      <c r="A204" s="301"/>
      <c r="B204" s="301"/>
      <c r="C204" s="301"/>
      <c r="D204" s="301"/>
      <c r="E204" s="301"/>
      <c r="F204" s="301"/>
      <c r="G204" s="301"/>
      <c r="H204" s="301"/>
      <c r="I204" s="301"/>
      <c r="J204" s="301"/>
      <c r="K204" s="301"/>
      <c r="L204" s="301"/>
    </row>
    <row r="205" spans="1:12" x14ac:dyDescent="0.2">
      <c r="A205" s="301"/>
      <c r="B205" s="301"/>
      <c r="C205" s="301"/>
      <c r="D205" s="301"/>
      <c r="E205" s="301"/>
      <c r="F205" s="301"/>
      <c r="G205" s="301"/>
      <c r="H205" s="301"/>
      <c r="I205" s="301"/>
      <c r="J205" s="301"/>
      <c r="K205" s="301"/>
      <c r="L205" s="301"/>
    </row>
    <row r="206" spans="1:12" x14ac:dyDescent="0.2">
      <c r="A206" s="301"/>
      <c r="B206" s="301"/>
      <c r="C206" s="301"/>
      <c r="D206" s="301"/>
      <c r="E206" s="301"/>
      <c r="F206" s="301"/>
      <c r="G206" s="301"/>
      <c r="H206" s="301"/>
      <c r="I206" s="301"/>
      <c r="J206" s="301"/>
      <c r="K206" s="301"/>
      <c r="L206" s="301"/>
    </row>
    <row r="207" spans="1:12" x14ac:dyDescent="0.2">
      <c r="A207" s="301"/>
      <c r="B207" s="301"/>
      <c r="C207" s="301"/>
      <c r="D207" s="301"/>
      <c r="E207" s="301"/>
      <c r="F207" s="301"/>
      <c r="G207" s="301"/>
      <c r="H207" s="301"/>
      <c r="I207" s="301"/>
      <c r="J207" s="301"/>
      <c r="K207" s="301"/>
      <c r="L207" s="301"/>
    </row>
    <row r="208" spans="1:12" x14ac:dyDescent="0.2">
      <c r="A208" s="301"/>
      <c r="B208" s="301"/>
      <c r="C208" s="301"/>
      <c r="D208" s="301"/>
      <c r="E208" s="301"/>
      <c r="F208" s="301"/>
      <c r="G208" s="301"/>
      <c r="H208" s="301"/>
      <c r="I208" s="301"/>
      <c r="J208" s="301"/>
      <c r="K208" s="301"/>
      <c r="L208" s="301"/>
    </row>
    <row r="209" spans="1:12" x14ac:dyDescent="0.2">
      <c r="A209" s="301"/>
      <c r="B209" s="301"/>
      <c r="C209" s="301"/>
      <c r="D209" s="301"/>
      <c r="E209" s="301"/>
      <c r="F209" s="301"/>
      <c r="G209" s="301"/>
      <c r="H209" s="301"/>
      <c r="I209" s="301"/>
      <c r="J209" s="301"/>
      <c r="K209" s="301"/>
      <c r="L209" s="301"/>
    </row>
    <row r="210" spans="1:12" x14ac:dyDescent="0.2">
      <c r="A210" s="301"/>
      <c r="B210" s="301"/>
      <c r="C210" s="301"/>
      <c r="D210" s="301"/>
      <c r="E210" s="301"/>
      <c r="F210" s="301"/>
      <c r="G210" s="301"/>
      <c r="H210" s="301"/>
      <c r="I210" s="301"/>
      <c r="J210" s="301"/>
      <c r="K210" s="301"/>
      <c r="L210" s="301"/>
    </row>
    <row r="211" spans="1:12" x14ac:dyDescent="0.2">
      <c r="A211" s="301"/>
      <c r="B211" s="301"/>
      <c r="C211" s="301"/>
      <c r="D211" s="301"/>
      <c r="E211" s="301"/>
      <c r="F211" s="301"/>
      <c r="G211" s="301"/>
      <c r="H211" s="301"/>
      <c r="I211" s="301"/>
      <c r="J211" s="301"/>
      <c r="K211" s="301"/>
      <c r="L211" s="301"/>
    </row>
    <row r="212" spans="1:12" x14ac:dyDescent="0.2">
      <c r="A212" s="301"/>
      <c r="B212" s="301"/>
      <c r="C212" s="301"/>
      <c r="D212" s="301"/>
      <c r="E212" s="301"/>
      <c r="F212" s="301"/>
      <c r="G212" s="301"/>
      <c r="H212" s="301"/>
      <c r="I212" s="301"/>
      <c r="J212" s="301"/>
      <c r="K212" s="301"/>
      <c r="L212" s="301"/>
    </row>
    <row r="213" spans="1:12" x14ac:dyDescent="0.2">
      <c r="A213" s="301"/>
      <c r="B213" s="301"/>
      <c r="C213" s="301"/>
      <c r="D213" s="301"/>
      <c r="E213" s="301"/>
      <c r="F213" s="301"/>
      <c r="G213" s="301"/>
      <c r="H213" s="301"/>
      <c r="I213" s="301"/>
      <c r="J213" s="301"/>
      <c r="K213" s="301"/>
      <c r="L213" s="301"/>
    </row>
    <row r="214" spans="1:12" x14ac:dyDescent="0.2">
      <c r="A214" s="301"/>
      <c r="B214" s="301"/>
      <c r="C214" s="301"/>
      <c r="D214" s="301"/>
      <c r="E214" s="301"/>
      <c r="F214" s="301"/>
      <c r="G214" s="301"/>
      <c r="H214" s="301"/>
      <c r="I214" s="301"/>
      <c r="J214" s="301"/>
      <c r="K214" s="301"/>
      <c r="L214" s="301"/>
    </row>
    <row r="215" spans="1:12" x14ac:dyDescent="0.2">
      <c r="A215" s="301"/>
      <c r="B215" s="301"/>
      <c r="C215" s="301"/>
      <c r="D215" s="301"/>
      <c r="E215" s="301"/>
      <c r="F215" s="301"/>
      <c r="G215" s="301"/>
      <c r="H215" s="301"/>
      <c r="I215" s="301"/>
      <c r="J215" s="301"/>
      <c r="K215" s="301"/>
      <c r="L215" s="301"/>
    </row>
    <row r="216" spans="1:12" x14ac:dyDescent="0.2">
      <c r="A216" s="301"/>
      <c r="B216" s="301"/>
      <c r="C216" s="301"/>
      <c r="D216" s="301"/>
      <c r="E216" s="301"/>
      <c r="F216" s="301"/>
      <c r="G216" s="301"/>
      <c r="H216" s="301"/>
      <c r="I216" s="301"/>
      <c r="J216" s="301"/>
      <c r="K216" s="301"/>
      <c r="L216" s="301"/>
    </row>
    <row r="217" spans="1:12" x14ac:dyDescent="0.2">
      <c r="A217" s="301"/>
      <c r="B217" s="301"/>
      <c r="C217" s="301"/>
      <c r="D217" s="301"/>
      <c r="E217" s="301"/>
      <c r="F217" s="301"/>
      <c r="G217" s="301"/>
      <c r="H217" s="301"/>
      <c r="I217" s="301"/>
      <c r="J217" s="301"/>
      <c r="K217" s="301"/>
      <c r="L217" s="301"/>
    </row>
    <row r="218" spans="1:12" x14ac:dyDescent="0.2">
      <c r="A218" s="301"/>
      <c r="B218" s="301"/>
      <c r="C218" s="301"/>
      <c r="D218" s="301"/>
      <c r="E218" s="301"/>
      <c r="F218" s="301"/>
      <c r="G218" s="301"/>
      <c r="H218" s="301"/>
      <c r="I218" s="301"/>
      <c r="J218" s="301"/>
      <c r="K218" s="301"/>
      <c r="L218" s="301"/>
    </row>
    <row r="219" spans="1:12" x14ac:dyDescent="0.2">
      <c r="A219" s="301"/>
      <c r="B219" s="301"/>
      <c r="C219" s="301"/>
      <c r="D219" s="301"/>
      <c r="E219" s="301"/>
      <c r="F219" s="301"/>
      <c r="G219" s="301"/>
      <c r="H219" s="301"/>
      <c r="I219" s="301"/>
      <c r="J219" s="301"/>
      <c r="K219" s="301"/>
      <c r="L219" s="301"/>
    </row>
    <row r="220" spans="1:12" x14ac:dyDescent="0.2">
      <c r="A220" s="301"/>
      <c r="B220" s="301"/>
      <c r="C220" s="301"/>
      <c r="D220" s="301"/>
      <c r="E220" s="301"/>
      <c r="F220" s="301"/>
      <c r="G220" s="301"/>
      <c r="H220" s="301"/>
      <c r="I220" s="301"/>
      <c r="J220" s="301"/>
      <c r="K220" s="301"/>
      <c r="L220" s="301"/>
    </row>
    <row r="221" spans="1:12" x14ac:dyDescent="0.2">
      <c r="A221" s="301"/>
      <c r="B221" s="301"/>
      <c r="C221" s="301"/>
      <c r="D221" s="301"/>
      <c r="E221" s="301"/>
      <c r="F221" s="301"/>
      <c r="G221" s="301"/>
      <c r="H221" s="301"/>
      <c r="I221" s="301"/>
      <c r="J221" s="301"/>
      <c r="K221" s="301"/>
      <c r="L221" s="301"/>
    </row>
    <row r="222" spans="1:12" x14ac:dyDescent="0.2">
      <c r="A222" s="301"/>
      <c r="B222" s="301"/>
      <c r="C222" s="301"/>
      <c r="D222" s="301"/>
      <c r="E222" s="301"/>
      <c r="F222" s="301"/>
      <c r="G222" s="301"/>
      <c r="H222" s="301"/>
      <c r="I222" s="301"/>
      <c r="J222" s="301"/>
      <c r="K222" s="301"/>
      <c r="L222" s="301"/>
    </row>
    <row r="223" spans="1:12" x14ac:dyDescent="0.2">
      <c r="A223" s="301"/>
      <c r="B223" s="301"/>
      <c r="C223" s="301"/>
      <c r="D223" s="301"/>
      <c r="E223" s="301"/>
      <c r="F223" s="301"/>
      <c r="G223" s="301"/>
      <c r="H223" s="301"/>
      <c r="I223" s="301"/>
      <c r="J223" s="301"/>
      <c r="K223" s="301"/>
      <c r="L223" s="301"/>
    </row>
    <row r="224" spans="1:12" x14ac:dyDescent="0.2">
      <c r="A224" s="301"/>
      <c r="B224" s="301"/>
      <c r="C224" s="301"/>
      <c r="D224" s="301"/>
      <c r="E224" s="301"/>
      <c r="F224" s="301"/>
      <c r="G224" s="301"/>
      <c r="H224" s="301"/>
      <c r="I224" s="301"/>
      <c r="J224" s="301"/>
      <c r="K224" s="301"/>
      <c r="L224" s="301"/>
    </row>
    <row r="225" spans="1:12" x14ac:dyDescent="0.2">
      <c r="A225" s="301"/>
      <c r="B225" s="301"/>
      <c r="C225" s="301"/>
      <c r="D225" s="301"/>
      <c r="E225" s="301"/>
      <c r="F225" s="301"/>
      <c r="G225" s="301"/>
      <c r="H225" s="301"/>
      <c r="I225" s="301"/>
      <c r="J225" s="301"/>
      <c r="K225" s="301"/>
      <c r="L225" s="301"/>
    </row>
    <row r="226" spans="1:12" x14ac:dyDescent="0.2">
      <c r="A226" s="301"/>
      <c r="B226" s="301"/>
      <c r="C226" s="301"/>
      <c r="D226" s="301"/>
      <c r="E226" s="301"/>
      <c r="F226" s="301"/>
      <c r="G226" s="301"/>
      <c r="H226" s="301"/>
      <c r="I226" s="301"/>
      <c r="J226" s="301"/>
      <c r="K226" s="301"/>
      <c r="L226" s="301"/>
    </row>
    <row r="227" spans="1:12" x14ac:dyDescent="0.2">
      <c r="A227" s="301"/>
      <c r="B227" s="301"/>
      <c r="C227" s="301"/>
      <c r="D227" s="301"/>
      <c r="E227" s="301"/>
      <c r="F227" s="301"/>
      <c r="G227" s="301"/>
      <c r="H227" s="301"/>
      <c r="I227" s="301"/>
      <c r="J227" s="301"/>
      <c r="K227" s="301"/>
      <c r="L227" s="301"/>
    </row>
    <row r="228" spans="1:12" x14ac:dyDescent="0.2">
      <c r="A228" s="301"/>
      <c r="B228" s="301"/>
      <c r="C228" s="301"/>
      <c r="D228" s="301"/>
      <c r="E228" s="301"/>
      <c r="F228" s="301"/>
      <c r="G228" s="301"/>
      <c r="H228" s="301"/>
      <c r="I228" s="301"/>
      <c r="J228" s="301"/>
      <c r="K228" s="301"/>
      <c r="L228" s="301"/>
    </row>
    <row r="229" spans="1:12" x14ac:dyDescent="0.2">
      <c r="A229" s="301"/>
      <c r="B229" s="301"/>
      <c r="C229" s="301"/>
      <c r="D229" s="301"/>
      <c r="E229" s="301"/>
      <c r="F229" s="301"/>
      <c r="G229" s="301"/>
      <c r="H229" s="301"/>
      <c r="I229" s="301"/>
      <c r="J229" s="301"/>
      <c r="K229" s="301"/>
      <c r="L229" s="301"/>
    </row>
    <row r="230" spans="1:12" x14ac:dyDescent="0.2">
      <c r="A230" s="301"/>
      <c r="B230" s="301"/>
      <c r="C230" s="301"/>
      <c r="D230" s="301"/>
      <c r="E230" s="301"/>
      <c r="F230" s="301"/>
      <c r="G230" s="301"/>
      <c r="H230" s="301"/>
      <c r="I230" s="301"/>
      <c r="J230" s="301"/>
      <c r="K230" s="301"/>
      <c r="L230" s="301"/>
    </row>
    <row r="231" spans="1:12" x14ac:dyDescent="0.2">
      <c r="A231" s="301"/>
      <c r="B231" s="301"/>
      <c r="C231" s="301"/>
      <c r="D231" s="301"/>
      <c r="E231" s="301"/>
      <c r="F231" s="301"/>
      <c r="G231" s="301"/>
      <c r="H231" s="301"/>
      <c r="I231" s="301"/>
      <c r="J231" s="301"/>
      <c r="K231" s="301"/>
      <c r="L231" s="301"/>
    </row>
    <row r="232" spans="1:12" x14ac:dyDescent="0.2">
      <c r="A232" s="301"/>
      <c r="B232" s="301"/>
      <c r="C232" s="301"/>
      <c r="D232" s="301"/>
      <c r="E232" s="301"/>
      <c r="F232" s="301"/>
      <c r="G232" s="301"/>
      <c r="H232" s="301"/>
      <c r="I232" s="301"/>
      <c r="J232" s="301"/>
      <c r="K232" s="301"/>
      <c r="L232" s="301"/>
    </row>
    <row r="233" spans="1:12" x14ac:dyDescent="0.2">
      <c r="A233" s="301"/>
      <c r="B233" s="301"/>
      <c r="C233" s="301"/>
      <c r="D233" s="301"/>
      <c r="E233" s="301"/>
      <c r="F233" s="301"/>
      <c r="G233" s="301"/>
      <c r="H233" s="301"/>
      <c r="I233" s="301"/>
      <c r="J233" s="301"/>
      <c r="K233" s="301"/>
      <c r="L233" s="301"/>
    </row>
    <row r="234" spans="1:12" x14ac:dyDescent="0.2">
      <c r="A234" s="301"/>
      <c r="B234" s="301"/>
      <c r="C234" s="301"/>
      <c r="D234" s="301"/>
      <c r="E234" s="301"/>
      <c r="F234" s="301"/>
      <c r="G234" s="301"/>
      <c r="H234" s="301"/>
      <c r="I234" s="301"/>
      <c r="J234" s="301"/>
      <c r="K234" s="301"/>
      <c r="L234" s="301"/>
    </row>
    <row r="235" spans="1:12" x14ac:dyDescent="0.2">
      <c r="A235" s="301"/>
      <c r="B235" s="301"/>
      <c r="C235" s="301"/>
      <c r="D235" s="301"/>
      <c r="E235" s="301"/>
      <c r="F235" s="301"/>
      <c r="G235" s="301"/>
      <c r="H235" s="301"/>
      <c r="I235" s="301"/>
      <c r="J235" s="301"/>
      <c r="K235" s="301"/>
      <c r="L235" s="301"/>
    </row>
    <row r="236" spans="1:12" x14ac:dyDescent="0.2">
      <c r="A236" s="301"/>
      <c r="B236" s="301"/>
      <c r="C236" s="301"/>
      <c r="D236" s="301"/>
      <c r="E236" s="301"/>
      <c r="F236" s="301"/>
      <c r="G236" s="301"/>
      <c r="H236" s="301"/>
      <c r="I236" s="301"/>
      <c r="J236" s="301"/>
      <c r="K236" s="301"/>
      <c r="L236" s="301"/>
    </row>
    <row r="237" spans="1:12" x14ac:dyDescent="0.2">
      <c r="A237" s="301"/>
      <c r="B237" s="301"/>
      <c r="C237" s="301"/>
      <c r="D237" s="301"/>
      <c r="E237" s="301"/>
      <c r="F237" s="301"/>
      <c r="G237" s="301"/>
      <c r="H237" s="301"/>
      <c r="I237" s="301"/>
      <c r="J237" s="301"/>
      <c r="K237" s="301"/>
      <c r="L237" s="301"/>
    </row>
    <row r="238" spans="1:12" x14ac:dyDescent="0.2">
      <c r="A238" s="301"/>
      <c r="B238" s="301"/>
      <c r="C238" s="301"/>
      <c r="D238" s="301"/>
      <c r="E238" s="301"/>
      <c r="F238" s="301"/>
      <c r="G238" s="301"/>
      <c r="H238" s="301"/>
      <c r="I238" s="301"/>
      <c r="J238" s="301"/>
      <c r="K238" s="301"/>
      <c r="L238" s="301"/>
    </row>
    <row r="239" spans="1:12" x14ac:dyDescent="0.2">
      <c r="A239" s="301"/>
      <c r="B239" s="301"/>
      <c r="C239" s="301"/>
      <c r="D239" s="301"/>
      <c r="E239" s="301"/>
      <c r="F239" s="301"/>
      <c r="G239" s="301"/>
      <c r="H239" s="301"/>
      <c r="I239" s="301"/>
      <c r="J239" s="301"/>
      <c r="K239" s="301"/>
      <c r="L239" s="301"/>
    </row>
    <row r="240" spans="1:12" x14ac:dyDescent="0.2">
      <c r="A240" s="301"/>
      <c r="B240" s="301"/>
      <c r="C240" s="301"/>
      <c r="D240" s="301"/>
      <c r="E240" s="301"/>
      <c r="F240" s="301"/>
      <c r="G240" s="301"/>
      <c r="H240" s="301"/>
      <c r="I240" s="301"/>
      <c r="J240" s="301"/>
      <c r="K240" s="301"/>
      <c r="L240" s="301"/>
    </row>
    <row r="241" spans="1:12" x14ac:dyDescent="0.2">
      <c r="A241" s="301"/>
      <c r="B241" s="301"/>
      <c r="C241" s="301"/>
      <c r="D241" s="301"/>
      <c r="E241" s="301"/>
      <c r="F241" s="301"/>
      <c r="G241" s="301"/>
      <c r="H241" s="301"/>
      <c r="I241" s="301"/>
      <c r="J241" s="301"/>
      <c r="K241" s="301"/>
      <c r="L241" s="301"/>
    </row>
    <row r="242" spans="1:12" x14ac:dyDescent="0.2">
      <c r="A242" s="301"/>
      <c r="B242" s="301"/>
      <c r="C242" s="301"/>
      <c r="D242" s="301"/>
      <c r="E242" s="301"/>
      <c r="F242" s="301"/>
      <c r="G242" s="301"/>
      <c r="H242" s="301"/>
      <c r="I242" s="301"/>
      <c r="J242" s="301"/>
      <c r="K242" s="301"/>
      <c r="L242" s="301"/>
    </row>
    <row r="243" spans="1:12" x14ac:dyDescent="0.2">
      <c r="A243" s="301"/>
      <c r="B243" s="301"/>
      <c r="C243" s="301"/>
      <c r="D243" s="301"/>
      <c r="E243" s="301"/>
      <c r="F243" s="301"/>
      <c r="G243" s="301"/>
      <c r="H243" s="301"/>
      <c r="I243" s="301"/>
      <c r="J243" s="301"/>
      <c r="K243" s="301"/>
      <c r="L243" s="301"/>
    </row>
    <row r="244" spans="1:12" x14ac:dyDescent="0.2">
      <c r="A244" s="301"/>
      <c r="B244" s="301"/>
      <c r="C244" s="301"/>
      <c r="D244" s="301"/>
      <c r="E244" s="301"/>
      <c r="F244" s="301"/>
      <c r="G244" s="301"/>
      <c r="H244" s="301"/>
      <c r="I244" s="301"/>
      <c r="J244" s="301"/>
      <c r="K244" s="301"/>
      <c r="L244" s="301"/>
    </row>
    <row r="245" spans="1:12" x14ac:dyDescent="0.2">
      <c r="A245" s="301"/>
      <c r="B245" s="301"/>
      <c r="C245" s="301"/>
      <c r="D245" s="301"/>
      <c r="E245" s="301"/>
      <c r="F245" s="301"/>
      <c r="G245" s="301"/>
      <c r="H245" s="301"/>
      <c r="I245" s="301"/>
      <c r="J245" s="301"/>
      <c r="K245" s="301"/>
      <c r="L245" s="301"/>
    </row>
    <row r="246" spans="1:12" x14ac:dyDescent="0.2">
      <c r="A246" s="301"/>
      <c r="B246" s="301"/>
      <c r="C246" s="301"/>
      <c r="D246" s="301"/>
      <c r="E246" s="301"/>
      <c r="F246" s="301"/>
      <c r="G246" s="301"/>
      <c r="H246" s="301"/>
      <c r="I246" s="301"/>
      <c r="J246" s="301"/>
      <c r="K246" s="301"/>
      <c r="L246" s="301"/>
    </row>
    <row r="247" spans="1:12" x14ac:dyDescent="0.2">
      <c r="A247" s="301"/>
      <c r="B247" s="301"/>
      <c r="C247" s="301"/>
      <c r="D247" s="301"/>
      <c r="E247" s="301"/>
      <c r="F247" s="301"/>
      <c r="G247" s="301"/>
      <c r="H247" s="301"/>
      <c r="I247" s="301"/>
      <c r="J247" s="301"/>
      <c r="K247" s="301"/>
      <c r="L247" s="301"/>
    </row>
    <row r="248" spans="1:12" x14ac:dyDescent="0.2">
      <c r="A248" s="301"/>
      <c r="B248" s="301"/>
      <c r="C248" s="301"/>
      <c r="D248" s="301"/>
      <c r="E248" s="301"/>
      <c r="F248" s="301"/>
      <c r="G248" s="301"/>
      <c r="H248" s="301"/>
      <c r="I248" s="301"/>
      <c r="J248" s="301"/>
      <c r="K248" s="301"/>
      <c r="L248" s="301"/>
    </row>
    <row r="249" spans="1:12" x14ac:dyDescent="0.2">
      <c r="A249" s="301"/>
      <c r="B249" s="301"/>
      <c r="C249" s="301"/>
      <c r="D249" s="301"/>
      <c r="E249" s="301"/>
      <c r="F249" s="301"/>
      <c r="G249" s="301"/>
      <c r="H249" s="301"/>
      <c r="I249" s="301"/>
      <c r="J249" s="301"/>
      <c r="K249" s="301"/>
      <c r="L249" s="301"/>
    </row>
    <row r="250" spans="1:12" x14ac:dyDescent="0.2">
      <c r="A250" s="301"/>
      <c r="B250" s="301"/>
      <c r="C250" s="301"/>
      <c r="D250" s="301"/>
      <c r="E250" s="301"/>
      <c r="F250" s="301"/>
      <c r="G250" s="301"/>
      <c r="H250" s="301"/>
      <c r="I250" s="301"/>
      <c r="J250" s="301"/>
      <c r="K250" s="301"/>
      <c r="L250" s="301"/>
    </row>
    <row r="251" spans="1:12" x14ac:dyDescent="0.2">
      <c r="A251" s="301"/>
      <c r="B251" s="301"/>
      <c r="C251" s="301"/>
      <c r="D251" s="301"/>
      <c r="E251" s="301"/>
      <c r="F251" s="301"/>
      <c r="G251" s="301"/>
      <c r="H251" s="301"/>
      <c r="I251" s="301"/>
      <c r="J251" s="301"/>
      <c r="K251" s="301"/>
      <c r="L251" s="301"/>
    </row>
    <row r="252" spans="1:12" x14ac:dyDescent="0.2">
      <c r="A252" s="301"/>
      <c r="B252" s="301"/>
      <c r="C252" s="301"/>
      <c r="D252" s="301"/>
      <c r="E252" s="301"/>
      <c r="F252" s="301"/>
      <c r="G252" s="301"/>
      <c r="H252" s="301"/>
      <c r="I252" s="301"/>
      <c r="J252" s="301"/>
      <c r="K252" s="301"/>
      <c r="L252" s="301"/>
    </row>
    <row r="253" spans="1:12" x14ac:dyDescent="0.2">
      <c r="A253" s="301"/>
      <c r="B253" s="301"/>
      <c r="C253" s="301"/>
      <c r="D253" s="301"/>
      <c r="E253" s="301"/>
      <c r="F253" s="301"/>
      <c r="G253" s="301"/>
      <c r="H253" s="301"/>
      <c r="I253" s="301"/>
      <c r="J253" s="301"/>
      <c r="K253" s="301"/>
      <c r="L253" s="301"/>
    </row>
    <row r="254" spans="1:12" x14ac:dyDescent="0.2">
      <c r="A254" s="301"/>
      <c r="B254" s="301"/>
      <c r="C254" s="301"/>
      <c r="D254" s="301"/>
      <c r="E254" s="301"/>
      <c r="F254" s="301"/>
      <c r="G254" s="301"/>
      <c r="H254" s="301"/>
      <c r="I254" s="301"/>
      <c r="J254" s="301"/>
      <c r="K254" s="301"/>
      <c r="L254" s="301"/>
    </row>
    <row r="255" spans="1:12" x14ac:dyDescent="0.2">
      <c r="A255" s="301"/>
      <c r="B255" s="301"/>
      <c r="C255" s="301"/>
      <c r="D255" s="301"/>
      <c r="E255" s="301"/>
      <c r="F255" s="301"/>
      <c r="G255" s="301"/>
      <c r="H255" s="301"/>
      <c r="I255" s="301"/>
      <c r="J255" s="301"/>
      <c r="K255" s="301"/>
      <c r="L255" s="301"/>
    </row>
    <row r="256" spans="1:12" x14ac:dyDescent="0.2">
      <c r="A256" s="301"/>
      <c r="B256" s="301"/>
      <c r="C256" s="301"/>
      <c r="D256" s="301"/>
      <c r="E256" s="301"/>
      <c r="F256" s="301"/>
      <c r="G256" s="301"/>
      <c r="H256" s="301"/>
      <c r="I256" s="301"/>
      <c r="J256" s="301"/>
      <c r="K256" s="301"/>
      <c r="L256" s="301"/>
    </row>
    <row r="257" spans="1:12" x14ac:dyDescent="0.2">
      <c r="A257" s="301"/>
      <c r="B257" s="301"/>
      <c r="C257" s="301"/>
      <c r="D257" s="301"/>
      <c r="E257" s="301"/>
      <c r="F257" s="301"/>
      <c r="G257" s="301"/>
      <c r="H257" s="301"/>
      <c r="I257" s="301"/>
      <c r="J257" s="301"/>
      <c r="K257" s="301"/>
      <c r="L257" s="301"/>
    </row>
    <row r="258" spans="1:12" x14ac:dyDescent="0.2">
      <c r="A258" s="301"/>
      <c r="B258" s="301"/>
      <c r="C258" s="301"/>
      <c r="D258" s="301"/>
      <c r="E258" s="301"/>
      <c r="F258" s="301"/>
      <c r="G258" s="301"/>
      <c r="H258" s="301"/>
      <c r="I258" s="301"/>
      <c r="J258" s="301"/>
      <c r="K258" s="301"/>
      <c r="L258" s="301"/>
    </row>
    <row r="259" spans="1:12" x14ac:dyDescent="0.2">
      <c r="A259" s="301"/>
      <c r="B259" s="301"/>
      <c r="C259" s="301"/>
      <c r="D259" s="301"/>
      <c r="E259" s="301"/>
      <c r="F259" s="301"/>
      <c r="G259" s="301"/>
      <c r="H259" s="301"/>
      <c r="I259" s="301"/>
      <c r="J259" s="301"/>
      <c r="K259" s="301"/>
      <c r="L259" s="301"/>
    </row>
    <row r="260" spans="1:12" x14ac:dyDescent="0.2">
      <c r="A260" s="301"/>
      <c r="B260" s="301"/>
      <c r="C260" s="301"/>
      <c r="D260" s="301"/>
      <c r="E260" s="301"/>
      <c r="F260" s="301"/>
      <c r="G260" s="301"/>
      <c r="H260" s="301"/>
      <c r="I260" s="301"/>
      <c r="J260" s="301"/>
      <c r="K260" s="301"/>
      <c r="L260" s="301"/>
    </row>
    <row r="261" spans="1:12" x14ac:dyDescent="0.2">
      <c r="A261" s="301"/>
      <c r="B261" s="301"/>
      <c r="C261" s="301"/>
      <c r="D261" s="301"/>
      <c r="E261" s="301"/>
      <c r="F261" s="301"/>
      <c r="G261" s="301"/>
      <c r="H261" s="301"/>
      <c r="I261" s="301"/>
      <c r="J261" s="301"/>
      <c r="K261" s="301"/>
      <c r="L261" s="301"/>
    </row>
    <row r="262" spans="1:12" x14ac:dyDescent="0.2">
      <c r="A262" s="301"/>
      <c r="B262" s="301"/>
      <c r="C262" s="301"/>
      <c r="D262" s="301"/>
      <c r="E262" s="301"/>
      <c r="F262" s="301"/>
      <c r="G262" s="301"/>
      <c r="H262" s="301"/>
      <c r="I262" s="301"/>
      <c r="J262" s="301"/>
      <c r="K262" s="301"/>
      <c r="L262" s="301"/>
    </row>
    <row r="263" spans="1:12" x14ac:dyDescent="0.2">
      <c r="A263" s="301"/>
      <c r="B263" s="301"/>
      <c r="C263" s="301"/>
      <c r="D263" s="301"/>
      <c r="E263" s="301"/>
      <c r="F263" s="301"/>
      <c r="G263" s="301"/>
      <c r="H263" s="301"/>
      <c r="I263" s="301"/>
      <c r="J263" s="301"/>
      <c r="K263" s="301"/>
      <c r="L263" s="301"/>
    </row>
    <row r="264" spans="1:12" x14ac:dyDescent="0.2">
      <c r="A264" s="301"/>
      <c r="B264" s="301"/>
      <c r="C264" s="301"/>
      <c r="D264" s="301"/>
      <c r="E264" s="301"/>
      <c r="F264" s="301"/>
      <c r="G264" s="301"/>
      <c r="H264" s="301"/>
      <c r="I264" s="301"/>
      <c r="J264" s="301"/>
      <c r="K264" s="301"/>
      <c r="L264" s="301"/>
    </row>
    <row r="265" spans="1:12" x14ac:dyDescent="0.2">
      <c r="A265" s="301"/>
      <c r="B265" s="301"/>
      <c r="C265" s="301"/>
      <c r="D265" s="301"/>
      <c r="E265" s="301"/>
      <c r="F265" s="301"/>
      <c r="G265" s="301"/>
      <c r="H265" s="301"/>
      <c r="I265" s="301"/>
      <c r="J265" s="301"/>
      <c r="K265" s="301"/>
      <c r="L265" s="301"/>
    </row>
    <row r="266" spans="1:12" x14ac:dyDescent="0.2">
      <c r="A266" s="301"/>
      <c r="B266" s="301"/>
      <c r="C266" s="301"/>
      <c r="D266" s="301"/>
      <c r="E266" s="301"/>
      <c r="F266" s="301"/>
      <c r="G266" s="301"/>
      <c r="H266" s="301"/>
      <c r="I266" s="301"/>
      <c r="J266" s="301"/>
      <c r="K266" s="301"/>
      <c r="L266" s="301"/>
    </row>
    <row r="267" spans="1:12" x14ac:dyDescent="0.2">
      <c r="A267" s="301"/>
      <c r="B267" s="301"/>
      <c r="C267" s="301"/>
      <c r="D267" s="301"/>
      <c r="E267" s="301"/>
      <c r="F267" s="301"/>
      <c r="G267" s="301"/>
      <c r="H267" s="301"/>
      <c r="I267" s="301"/>
      <c r="J267" s="301"/>
      <c r="K267" s="301"/>
      <c r="L267" s="301"/>
    </row>
    <row r="268" spans="1:12" x14ac:dyDescent="0.2">
      <c r="A268" s="301"/>
      <c r="B268" s="301"/>
      <c r="C268" s="301"/>
      <c r="D268" s="301"/>
      <c r="E268" s="301"/>
      <c r="F268" s="301"/>
      <c r="G268" s="301"/>
      <c r="H268" s="301"/>
      <c r="I268" s="301"/>
      <c r="J268" s="301"/>
      <c r="K268" s="301"/>
      <c r="L268" s="301"/>
    </row>
    <row r="269" spans="1:12" x14ac:dyDescent="0.2">
      <c r="A269" s="301"/>
      <c r="B269" s="301"/>
      <c r="C269" s="301"/>
      <c r="D269" s="301"/>
      <c r="E269" s="301"/>
      <c r="F269" s="301"/>
      <c r="G269" s="301"/>
      <c r="H269" s="301"/>
      <c r="I269" s="301"/>
      <c r="J269" s="301"/>
      <c r="K269" s="301"/>
      <c r="L269" s="301"/>
    </row>
    <row r="270" spans="1:12" x14ac:dyDescent="0.2">
      <c r="A270" s="301"/>
      <c r="B270" s="301"/>
      <c r="C270" s="301"/>
      <c r="D270" s="301"/>
      <c r="E270" s="301"/>
      <c r="F270" s="301"/>
      <c r="G270" s="301"/>
      <c r="H270" s="301"/>
      <c r="I270" s="301"/>
      <c r="J270" s="301"/>
      <c r="K270" s="301"/>
      <c r="L270" s="301"/>
    </row>
    <row r="271" spans="1:12" x14ac:dyDescent="0.2">
      <c r="A271" s="301"/>
      <c r="B271" s="301"/>
      <c r="C271" s="301"/>
      <c r="D271" s="301"/>
      <c r="E271" s="301"/>
      <c r="F271" s="301"/>
      <c r="G271" s="301"/>
      <c r="H271" s="301"/>
      <c r="I271" s="301"/>
      <c r="J271" s="301"/>
      <c r="K271" s="301"/>
      <c r="L271" s="301"/>
    </row>
    <row r="272" spans="1:12" x14ac:dyDescent="0.2">
      <c r="A272" s="301"/>
      <c r="B272" s="301"/>
      <c r="C272" s="301"/>
      <c r="D272" s="301"/>
      <c r="E272" s="301"/>
      <c r="F272" s="301"/>
      <c r="G272" s="301"/>
      <c r="H272" s="301"/>
      <c r="I272" s="301"/>
      <c r="J272" s="301"/>
      <c r="K272" s="301"/>
      <c r="L272" s="301"/>
    </row>
    <row r="273" spans="1:12" x14ac:dyDescent="0.2">
      <c r="A273" s="301"/>
      <c r="B273" s="301"/>
      <c r="C273" s="301"/>
      <c r="D273" s="301"/>
      <c r="E273" s="301"/>
      <c r="F273" s="301"/>
      <c r="G273" s="301"/>
      <c r="H273" s="301"/>
      <c r="I273" s="301"/>
      <c r="J273" s="301"/>
      <c r="K273" s="301"/>
      <c r="L273" s="301"/>
    </row>
    <row r="274" spans="1:12" x14ac:dyDescent="0.2">
      <c r="A274" s="301"/>
      <c r="B274" s="301"/>
      <c r="C274" s="301"/>
      <c r="D274" s="301"/>
      <c r="E274" s="301"/>
      <c r="F274" s="301"/>
      <c r="G274" s="301"/>
      <c r="H274" s="301"/>
      <c r="I274" s="301"/>
      <c r="J274" s="301"/>
      <c r="K274" s="301"/>
      <c r="L274" s="301"/>
    </row>
    <row r="275" spans="1:12" x14ac:dyDescent="0.2">
      <c r="A275" s="301"/>
      <c r="B275" s="301"/>
      <c r="C275" s="301"/>
      <c r="D275" s="301"/>
      <c r="E275" s="301"/>
      <c r="F275" s="301"/>
      <c r="G275" s="301"/>
      <c r="H275" s="301"/>
      <c r="I275" s="301"/>
      <c r="J275" s="301"/>
      <c r="K275" s="301"/>
      <c r="L275" s="301"/>
    </row>
    <row r="276" spans="1:12" x14ac:dyDescent="0.2">
      <c r="A276" s="301"/>
      <c r="B276" s="301"/>
      <c r="C276" s="301"/>
      <c r="D276" s="301"/>
      <c r="E276" s="301"/>
      <c r="F276" s="301"/>
      <c r="G276" s="301"/>
      <c r="H276" s="301"/>
      <c r="I276" s="301"/>
      <c r="J276" s="301"/>
      <c r="K276" s="301"/>
      <c r="L276" s="301"/>
    </row>
    <row r="277" spans="1:12" x14ac:dyDescent="0.2">
      <c r="A277" s="301"/>
      <c r="B277" s="301"/>
      <c r="C277" s="301"/>
      <c r="D277" s="301"/>
      <c r="E277" s="301"/>
      <c r="F277" s="301"/>
      <c r="G277" s="301"/>
      <c r="H277" s="301"/>
      <c r="I277" s="301"/>
      <c r="J277" s="301"/>
      <c r="K277" s="301"/>
      <c r="L277" s="301"/>
    </row>
    <row r="278" spans="1:12" x14ac:dyDescent="0.2">
      <c r="A278" s="301"/>
      <c r="B278" s="301"/>
      <c r="C278" s="301"/>
      <c r="D278" s="301"/>
      <c r="E278" s="301"/>
      <c r="F278" s="301"/>
      <c r="G278" s="301"/>
      <c r="H278" s="301"/>
      <c r="I278" s="301"/>
      <c r="J278" s="301"/>
      <c r="K278" s="301"/>
      <c r="L278" s="301"/>
    </row>
    <row r="279" spans="1:12" x14ac:dyDescent="0.2">
      <c r="A279" s="301"/>
      <c r="B279" s="301"/>
      <c r="C279" s="301"/>
      <c r="D279" s="301"/>
      <c r="E279" s="301"/>
      <c r="F279" s="301"/>
      <c r="G279" s="301"/>
      <c r="H279" s="301"/>
      <c r="I279" s="301"/>
      <c r="J279" s="301"/>
      <c r="K279" s="301"/>
      <c r="L279" s="301"/>
    </row>
    <row r="280" spans="1:12" x14ac:dyDescent="0.2">
      <c r="A280" s="301"/>
      <c r="B280" s="301"/>
      <c r="C280" s="301"/>
      <c r="D280" s="301"/>
      <c r="E280" s="301"/>
      <c r="F280" s="301"/>
      <c r="G280" s="301"/>
      <c r="H280" s="301"/>
      <c r="I280" s="301"/>
      <c r="J280" s="301"/>
      <c r="K280" s="301"/>
      <c r="L280" s="301"/>
    </row>
    <row r="281" spans="1:12" x14ac:dyDescent="0.2">
      <c r="A281" s="301"/>
      <c r="B281" s="301"/>
      <c r="C281" s="301"/>
      <c r="D281" s="301"/>
      <c r="E281" s="301"/>
      <c r="F281" s="301"/>
      <c r="G281" s="301"/>
      <c r="H281" s="301"/>
      <c r="I281" s="301"/>
      <c r="J281" s="301"/>
      <c r="K281" s="301"/>
      <c r="L281" s="301"/>
    </row>
    <row r="282" spans="1:12" x14ac:dyDescent="0.2">
      <c r="A282" s="301"/>
      <c r="B282" s="301"/>
      <c r="C282" s="301"/>
      <c r="D282" s="301"/>
      <c r="E282" s="301"/>
      <c r="F282" s="301"/>
      <c r="G282" s="301"/>
      <c r="H282" s="301"/>
      <c r="I282" s="301"/>
      <c r="J282" s="301"/>
      <c r="K282" s="301"/>
      <c r="L282" s="301"/>
    </row>
    <row r="283" spans="1:12" x14ac:dyDescent="0.2">
      <c r="A283" s="301"/>
      <c r="B283" s="301"/>
      <c r="C283" s="301"/>
      <c r="D283" s="301"/>
      <c r="E283" s="301"/>
      <c r="F283" s="301"/>
      <c r="G283" s="301"/>
      <c r="H283" s="301"/>
      <c r="I283" s="301"/>
      <c r="J283" s="301"/>
      <c r="K283" s="301"/>
      <c r="L283" s="301"/>
    </row>
    <row r="284" spans="1:12" x14ac:dyDescent="0.2">
      <c r="A284" s="301"/>
      <c r="B284" s="301"/>
      <c r="C284" s="301"/>
      <c r="D284" s="301"/>
      <c r="E284" s="301"/>
      <c r="F284" s="301"/>
      <c r="G284" s="301"/>
      <c r="H284" s="301"/>
      <c r="I284" s="301"/>
      <c r="J284" s="301"/>
      <c r="K284" s="301"/>
      <c r="L284" s="301"/>
    </row>
    <row r="285" spans="1:12" x14ac:dyDescent="0.2">
      <c r="A285" s="301"/>
      <c r="B285" s="301"/>
      <c r="C285" s="301"/>
      <c r="D285" s="301"/>
      <c r="E285" s="301"/>
      <c r="F285" s="301"/>
      <c r="G285" s="301"/>
      <c r="H285" s="301"/>
      <c r="I285" s="301"/>
      <c r="J285" s="301"/>
      <c r="K285" s="301"/>
      <c r="L285" s="301"/>
    </row>
    <row r="286" spans="1:12" x14ac:dyDescent="0.2">
      <c r="A286" s="301"/>
      <c r="B286" s="301"/>
      <c r="C286" s="301"/>
      <c r="D286" s="301"/>
      <c r="E286" s="301"/>
      <c r="F286" s="301"/>
      <c r="G286" s="301"/>
      <c r="H286" s="301"/>
      <c r="I286" s="301"/>
      <c r="J286" s="301"/>
      <c r="K286" s="301"/>
      <c r="L286" s="301"/>
    </row>
    <row r="287" spans="1:12" x14ac:dyDescent="0.2">
      <c r="A287" s="301"/>
      <c r="B287" s="301"/>
      <c r="C287" s="301"/>
      <c r="D287" s="301"/>
      <c r="E287" s="301"/>
      <c r="F287" s="301"/>
      <c r="G287" s="301"/>
      <c r="H287" s="301"/>
      <c r="I287" s="301"/>
      <c r="J287" s="301"/>
      <c r="K287" s="301"/>
      <c r="L287" s="301"/>
    </row>
    <row r="288" spans="1:12" x14ac:dyDescent="0.2">
      <c r="A288" s="301"/>
      <c r="B288" s="301"/>
      <c r="C288" s="301"/>
      <c r="D288" s="301"/>
      <c r="E288" s="301"/>
      <c r="F288" s="301"/>
      <c r="G288" s="301"/>
      <c r="H288" s="301"/>
      <c r="I288" s="301"/>
      <c r="J288" s="301"/>
      <c r="K288" s="301"/>
      <c r="L288" s="301"/>
    </row>
    <row r="289" spans="1:12" x14ac:dyDescent="0.2">
      <c r="A289" s="301"/>
      <c r="B289" s="301"/>
      <c r="C289" s="301"/>
      <c r="D289" s="301"/>
      <c r="E289" s="301"/>
      <c r="F289" s="301"/>
      <c r="G289" s="301"/>
      <c r="H289" s="301"/>
      <c r="I289" s="301"/>
      <c r="J289" s="301"/>
      <c r="K289" s="301"/>
      <c r="L289" s="301"/>
    </row>
    <row r="290" spans="1:12" x14ac:dyDescent="0.2">
      <c r="A290" s="301"/>
      <c r="B290" s="301"/>
      <c r="C290" s="301"/>
      <c r="D290" s="301"/>
      <c r="E290" s="301"/>
      <c r="F290" s="301"/>
      <c r="G290" s="301"/>
      <c r="H290" s="301"/>
      <c r="I290" s="301"/>
      <c r="J290" s="301"/>
      <c r="K290" s="301"/>
      <c r="L290" s="301"/>
    </row>
    <row r="291" spans="1:12" x14ac:dyDescent="0.2">
      <c r="A291" s="301"/>
      <c r="B291" s="301"/>
      <c r="C291" s="301"/>
      <c r="D291" s="301"/>
      <c r="E291" s="301"/>
      <c r="F291" s="301"/>
      <c r="G291" s="301"/>
      <c r="H291" s="301"/>
      <c r="I291" s="301"/>
      <c r="J291" s="301"/>
      <c r="K291" s="301"/>
      <c r="L291" s="301"/>
    </row>
    <row r="292" spans="1:12" x14ac:dyDescent="0.2">
      <c r="A292" s="301"/>
      <c r="B292" s="301"/>
      <c r="C292" s="301"/>
      <c r="D292" s="301"/>
      <c r="E292" s="301"/>
      <c r="F292" s="301"/>
      <c r="G292" s="301"/>
      <c r="H292" s="301"/>
      <c r="I292" s="301"/>
      <c r="J292" s="301"/>
      <c r="K292" s="301"/>
      <c r="L292" s="301"/>
    </row>
    <row r="293" spans="1:12" x14ac:dyDescent="0.2">
      <c r="A293" s="301"/>
      <c r="B293" s="301"/>
      <c r="C293" s="301"/>
      <c r="D293" s="301"/>
      <c r="E293" s="301"/>
      <c r="F293" s="301"/>
      <c r="G293" s="301"/>
      <c r="H293" s="301"/>
      <c r="I293" s="301"/>
      <c r="J293" s="301"/>
      <c r="K293" s="301"/>
      <c r="L293" s="301"/>
    </row>
    <row r="294" spans="1:12" x14ac:dyDescent="0.2">
      <c r="A294" s="301"/>
      <c r="B294" s="301"/>
      <c r="C294" s="301"/>
      <c r="D294" s="301"/>
      <c r="E294" s="301"/>
      <c r="F294" s="301"/>
      <c r="G294" s="301"/>
      <c r="H294" s="301"/>
      <c r="I294" s="301"/>
      <c r="J294" s="301"/>
      <c r="K294" s="301"/>
      <c r="L294" s="301"/>
    </row>
    <row r="295" spans="1:12" x14ac:dyDescent="0.2">
      <c r="A295" s="301"/>
      <c r="B295" s="301"/>
      <c r="C295" s="301"/>
      <c r="D295" s="301"/>
      <c r="E295" s="301"/>
      <c r="F295" s="301"/>
      <c r="G295" s="301"/>
      <c r="H295" s="301"/>
      <c r="I295" s="301"/>
      <c r="J295" s="301"/>
      <c r="K295" s="301"/>
      <c r="L295" s="301"/>
    </row>
    <row r="296" spans="1:12" x14ac:dyDescent="0.2">
      <c r="A296" s="301"/>
      <c r="B296" s="301"/>
      <c r="C296" s="301"/>
      <c r="D296" s="301"/>
      <c r="E296" s="301"/>
      <c r="F296" s="301"/>
      <c r="G296" s="301"/>
      <c r="H296" s="301"/>
      <c r="I296" s="301"/>
      <c r="J296" s="301"/>
      <c r="K296" s="301"/>
      <c r="L296" s="301"/>
    </row>
    <row r="297" spans="1:12" x14ac:dyDescent="0.2">
      <c r="A297" s="301"/>
      <c r="B297" s="301"/>
      <c r="C297" s="301"/>
      <c r="D297" s="301"/>
      <c r="E297" s="301"/>
      <c r="F297" s="301"/>
      <c r="G297" s="301"/>
      <c r="H297" s="301"/>
      <c r="I297" s="301"/>
      <c r="J297" s="301"/>
      <c r="K297" s="301"/>
      <c r="L297" s="301"/>
    </row>
    <row r="298" spans="1:12" x14ac:dyDescent="0.2">
      <c r="A298" s="301"/>
      <c r="B298" s="301"/>
      <c r="C298" s="301"/>
      <c r="D298" s="301"/>
      <c r="E298" s="301"/>
      <c r="F298" s="301"/>
      <c r="G298" s="301"/>
      <c r="H298" s="301"/>
      <c r="I298" s="301"/>
      <c r="J298" s="301"/>
      <c r="K298" s="301"/>
      <c r="L298" s="301"/>
    </row>
    <row r="299" spans="1:12" x14ac:dyDescent="0.2">
      <c r="A299" s="301"/>
      <c r="B299" s="301"/>
      <c r="C299" s="301"/>
      <c r="D299" s="301"/>
      <c r="E299" s="301"/>
      <c r="F299" s="301"/>
      <c r="G299" s="301"/>
      <c r="H299" s="301"/>
      <c r="I299" s="301"/>
      <c r="J299" s="301"/>
      <c r="K299" s="301"/>
      <c r="L299" s="301"/>
    </row>
    <row r="300" spans="1:12" x14ac:dyDescent="0.2">
      <c r="A300" s="301"/>
      <c r="B300" s="301"/>
      <c r="C300" s="301"/>
      <c r="D300" s="301"/>
      <c r="E300" s="301"/>
      <c r="F300" s="301"/>
      <c r="G300" s="301"/>
      <c r="H300" s="301"/>
      <c r="I300" s="301"/>
      <c r="J300" s="301"/>
      <c r="K300" s="301"/>
      <c r="L300" s="301"/>
    </row>
    <row r="301" spans="1:12" x14ac:dyDescent="0.2">
      <c r="A301" s="301"/>
      <c r="B301" s="301"/>
      <c r="C301" s="301"/>
      <c r="D301" s="301"/>
      <c r="E301" s="301"/>
      <c r="F301" s="301"/>
      <c r="G301" s="301"/>
      <c r="H301" s="301"/>
      <c r="I301" s="301"/>
      <c r="J301" s="301"/>
      <c r="K301" s="301"/>
      <c r="L301" s="301"/>
    </row>
    <row r="302" spans="1:12" x14ac:dyDescent="0.2">
      <c r="A302" s="301"/>
      <c r="B302" s="301"/>
      <c r="C302" s="301"/>
      <c r="D302" s="301"/>
      <c r="E302" s="301"/>
      <c r="F302" s="301"/>
      <c r="G302" s="301"/>
      <c r="H302" s="301"/>
      <c r="I302" s="301"/>
      <c r="J302" s="301"/>
      <c r="K302" s="301"/>
      <c r="L302" s="301"/>
    </row>
    <row r="303" spans="1:12" x14ac:dyDescent="0.2">
      <c r="A303" s="301"/>
      <c r="B303" s="301"/>
      <c r="C303" s="301"/>
      <c r="D303" s="301"/>
      <c r="E303" s="301"/>
      <c r="F303" s="301"/>
      <c r="G303" s="301"/>
      <c r="H303" s="301"/>
      <c r="I303" s="301"/>
      <c r="J303" s="301"/>
      <c r="K303" s="301"/>
      <c r="L303" s="301"/>
    </row>
    <row r="304" spans="1:12" x14ac:dyDescent="0.2">
      <c r="A304" s="301"/>
      <c r="B304" s="301"/>
      <c r="C304" s="301"/>
      <c r="D304" s="301"/>
      <c r="E304" s="301"/>
      <c r="F304" s="301"/>
      <c r="G304" s="301"/>
      <c r="H304" s="301"/>
      <c r="I304" s="301"/>
      <c r="J304" s="301"/>
      <c r="K304" s="301"/>
      <c r="L304" s="301"/>
    </row>
    <row r="305" spans="1:12" x14ac:dyDescent="0.2">
      <c r="A305" s="301"/>
      <c r="B305" s="301"/>
      <c r="C305" s="301"/>
      <c r="D305" s="301"/>
      <c r="E305" s="301"/>
      <c r="F305" s="301"/>
      <c r="G305" s="301"/>
      <c r="H305" s="301"/>
      <c r="I305" s="301"/>
      <c r="J305" s="301"/>
      <c r="K305" s="301"/>
      <c r="L305" s="301"/>
    </row>
    <row r="306" spans="1:12" x14ac:dyDescent="0.2">
      <c r="A306" s="301"/>
      <c r="B306" s="301"/>
      <c r="C306" s="301"/>
      <c r="D306" s="301"/>
      <c r="E306" s="301"/>
      <c r="F306" s="301"/>
      <c r="G306" s="301"/>
      <c r="H306" s="301"/>
      <c r="I306" s="301"/>
      <c r="J306" s="301"/>
      <c r="K306" s="301"/>
      <c r="L306" s="301"/>
    </row>
    <row r="307" spans="1:12" x14ac:dyDescent="0.2">
      <c r="A307" s="301"/>
      <c r="B307" s="301"/>
      <c r="C307" s="301"/>
      <c r="D307" s="301"/>
      <c r="E307" s="301"/>
      <c r="F307" s="301"/>
      <c r="G307" s="301"/>
      <c r="H307" s="301"/>
      <c r="I307" s="301"/>
      <c r="J307" s="301"/>
      <c r="K307" s="301"/>
      <c r="L307" s="301"/>
    </row>
    <row r="308" spans="1:12" x14ac:dyDescent="0.2">
      <c r="A308" s="301"/>
      <c r="B308" s="301"/>
      <c r="C308" s="301"/>
      <c r="D308" s="301"/>
      <c r="E308" s="301"/>
      <c r="F308" s="301"/>
      <c r="G308" s="301"/>
      <c r="H308" s="301"/>
      <c r="I308" s="301"/>
      <c r="J308" s="301"/>
      <c r="K308" s="301"/>
      <c r="L308" s="301"/>
    </row>
    <row r="309" spans="1:12" x14ac:dyDescent="0.2">
      <c r="A309" s="301"/>
      <c r="B309" s="301"/>
      <c r="C309" s="301"/>
      <c r="D309" s="301"/>
      <c r="E309" s="301"/>
      <c r="F309" s="301"/>
      <c r="G309" s="301"/>
      <c r="H309" s="301"/>
      <c r="I309" s="301"/>
      <c r="J309" s="301"/>
      <c r="K309" s="301"/>
      <c r="L309" s="301"/>
    </row>
    <row r="310" spans="1:12" x14ac:dyDescent="0.2">
      <c r="A310" s="301"/>
      <c r="B310" s="301"/>
      <c r="C310" s="301"/>
      <c r="D310" s="301"/>
      <c r="E310" s="301"/>
      <c r="F310" s="301"/>
      <c r="G310" s="301"/>
      <c r="H310" s="301"/>
      <c r="I310" s="301"/>
      <c r="J310" s="301"/>
      <c r="K310" s="301"/>
      <c r="L310" s="301"/>
    </row>
    <row r="311" spans="1:12" x14ac:dyDescent="0.2">
      <c r="A311" s="301"/>
      <c r="B311" s="301"/>
      <c r="C311" s="301"/>
      <c r="D311" s="301"/>
      <c r="E311" s="301"/>
      <c r="F311" s="301"/>
      <c r="G311" s="301"/>
      <c r="H311" s="301"/>
      <c r="I311" s="301"/>
      <c r="J311" s="301"/>
      <c r="K311" s="301"/>
      <c r="L311" s="301"/>
    </row>
    <row r="312" spans="1:12" x14ac:dyDescent="0.2">
      <c r="A312" s="301"/>
      <c r="B312" s="301"/>
      <c r="C312" s="301"/>
      <c r="D312" s="301"/>
      <c r="E312" s="301"/>
      <c r="F312" s="301"/>
      <c r="G312" s="301"/>
      <c r="H312" s="301"/>
      <c r="I312" s="301"/>
      <c r="J312" s="301"/>
      <c r="K312" s="301"/>
      <c r="L312" s="301"/>
    </row>
    <row r="313" spans="1:12" x14ac:dyDescent="0.2">
      <c r="A313" s="301"/>
      <c r="B313" s="301"/>
      <c r="C313" s="301"/>
      <c r="D313" s="301"/>
      <c r="E313" s="301"/>
      <c r="F313" s="301"/>
      <c r="G313" s="301"/>
      <c r="H313" s="301"/>
      <c r="I313" s="301"/>
      <c r="J313" s="301"/>
      <c r="K313" s="301"/>
      <c r="L313" s="301"/>
    </row>
    <row r="314" spans="1:12" x14ac:dyDescent="0.2">
      <c r="A314" s="301"/>
      <c r="B314" s="301"/>
      <c r="C314" s="301"/>
      <c r="D314" s="301"/>
      <c r="E314" s="301"/>
      <c r="F314" s="301"/>
      <c r="G314" s="301"/>
      <c r="H314" s="301"/>
      <c r="I314" s="301"/>
      <c r="J314" s="301"/>
      <c r="K314" s="301"/>
      <c r="L314" s="301"/>
    </row>
    <row r="315" spans="1:12" x14ac:dyDescent="0.2">
      <c r="A315" s="301"/>
      <c r="B315" s="301"/>
      <c r="C315" s="301"/>
      <c r="D315" s="301"/>
      <c r="E315" s="301"/>
      <c r="F315" s="301"/>
      <c r="G315" s="301"/>
      <c r="H315" s="301"/>
      <c r="I315" s="301"/>
      <c r="J315" s="301"/>
      <c r="K315" s="301"/>
      <c r="L315" s="301"/>
    </row>
    <row r="316" spans="1:12" x14ac:dyDescent="0.2">
      <c r="A316" s="301"/>
      <c r="B316" s="301"/>
      <c r="C316" s="301"/>
      <c r="D316" s="301"/>
      <c r="E316" s="301"/>
      <c r="F316" s="301"/>
      <c r="G316" s="301"/>
      <c r="H316" s="301"/>
      <c r="I316" s="301"/>
      <c r="J316" s="301"/>
      <c r="K316" s="301"/>
      <c r="L316" s="301"/>
    </row>
    <row r="317" spans="1:12" x14ac:dyDescent="0.2">
      <c r="A317" s="301"/>
      <c r="B317" s="301"/>
      <c r="C317" s="301"/>
      <c r="D317" s="301"/>
      <c r="E317" s="301"/>
      <c r="F317" s="301"/>
      <c r="G317" s="301"/>
      <c r="H317" s="301"/>
      <c r="I317" s="301"/>
      <c r="J317" s="301"/>
      <c r="K317" s="301"/>
      <c r="L317" s="301"/>
    </row>
    <row r="318" spans="1:12" x14ac:dyDescent="0.2">
      <c r="A318" s="301"/>
      <c r="B318" s="301"/>
      <c r="C318" s="301"/>
      <c r="D318" s="301"/>
      <c r="E318" s="301"/>
      <c r="F318" s="301"/>
      <c r="G318" s="301"/>
      <c r="H318" s="301"/>
      <c r="I318" s="301"/>
      <c r="J318" s="301"/>
      <c r="K318" s="301"/>
      <c r="L318" s="301"/>
    </row>
    <row r="319" spans="1:12" x14ac:dyDescent="0.2">
      <c r="A319" s="301"/>
      <c r="B319" s="301"/>
      <c r="C319" s="301"/>
      <c r="D319" s="301"/>
      <c r="E319" s="301"/>
      <c r="F319" s="301"/>
      <c r="G319" s="301"/>
      <c r="H319" s="301"/>
      <c r="I319" s="301"/>
      <c r="J319" s="301"/>
      <c r="K319" s="301"/>
      <c r="L319" s="301"/>
    </row>
    <row r="320" spans="1:12" x14ac:dyDescent="0.2">
      <c r="A320" s="301"/>
      <c r="B320" s="301"/>
      <c r="C320" s="301"/>
      <c r="D320" s="301"/>
      <c r="E320" s="301"/>
      <c r="F320" s="301"/>
      <c r="G320" s="301"/>
      <c r="H320" s="301"/>
      <c r="I320" s="301"/>
      <c r="J320" s="301"/>
      <c r="K320" s="301"/>
      <c r="L320" s="301"/>
    </row>
    <row r="321" spans="1:12" x14ac:dyDescent="0.2">
      <c r="A321" s="301"/>
      <c r="B321" s="301"/>
      <c r="C321" s="301"/>
      <c r="D321" s="301"/>
      <c r="E321" s="301"/>
      <c r="F321" s="301"/>
      <c r="G321" s="301"/>
      <c r="H321" s="301"/>
      <c r="I321" s="301"/>
      <c r="J321" s="301"/>
      <c r="K321" s="301"/>
      <c r="L321" s="301"/>
    </row>
    <row r="322" spans="1:12" x14ac:dyDescent="0.2">
      <c r="A322" s="301"/>
      <c r="B322" s="301"/>
      <c r="C322" s="301"/>
      <c r="D322" s="301"/>
      <c r="E322" s="301"/>
      <c r="F322" s="301"/>
      <c r="G322" s="301"/>
      <c r="H322" s="301"/>
      <c r="I322" s="301"/>
      <c r="J322" s="301"/>
      <c r="K322" s="301"/>
      <c r="L322" s="301"/>
    </row>
    <row r="323" spans="1:12" x14ac:dyDescent="0.2">
      <c r="A323" s="301"/>
      <c r="B323" s="301"/>
      <c r="C323" s="301"/>
      <c r="D323" s="301"/>
      <c r="E323" s="301"/>
      <c r="F323" s="301"/>
      <c r="G323" s="301"/>
      <c r="H323" s="301"/>
      <c r="I323" s="301"/>
      <c r="J323" s="301"/>
      <c r="K323" s="301"/>
      <c r="L323" s="301"/>
    </row>
    <row r="324" spans="1:12" x14ac:dyDescent="0.2">
      <c r="A324" s="301"/>
      <c r="B324" s="301"/>
      <c r="C324" s="301"/>
      <c r="D324" s="301"/>
      <c r="E324" s="301"/>
      <c r="F324" s="301"/>
      <c r="G324" s="301"/>
      <c r="H324" s="301"/>
      <c r="I324" s="301"/>
      <c r="J324" s="301"/>
      <c r="K324" s="301"/>
      <c r="L324" s="301"/>
    </row>
    <row r="325" spans="1:12" x14ac:dyDescent="0.2">
      <c r="A325" s="301"/>
      <c r="B325" s="301"/>
      <c r="C325" s="301"/>
      <c r="D325" s="301"/>
      <c r="E325" s="301"/>
      <c r="F325" s="301"/>
      <c r="G325" s="301"/>
      <c r="H325" s="301"/>
      <c r="I325" s="301"/>
      <c r="J325" s="301"/>
      <c r="K325" s="301"/>
      <c r="L325" s="301"/>
    </row>
    <row r="326" spans="1:12" x14ac:dyDescent="0.2">
      <c r="A326" s="301"/>
      <c r="B326" s="301"/>
      <c r="C326" s="301"/>
      <c r="D326" s="301"/>
      <c r="E326" s="301"/>
      <c r="F326" s="301"/>
      <c r="G326" s="301"/>
      <c r="H326" s="301"/>
      <c r="I326" s="301"/>
      <c r="J326" s="301"/>
      <c r="K326" s="301"/>
      <c r="L326" s="301"/>
    </row>
    <row r="327" spans="1:12" x14ac:dyDescent="0.2">
      <c r="A327" s="301"/>
      <c r="B327" s="301"/>
      <c r="C327" s="301"/>
      <c r="D327" s="301"/>
      <c r="E327" s="301"/>
      <c r="F327" s="301"/>
      <c r="G327" s="301"/>
      <c r="H327" s="301"/>
      <c r="I327" s="301"/>
      <c r="J327" s="301"/>
      <c r="K327" s="301"/>
      <c r="L327" s="301"/>
    </row>
    <row r="328" spans="1:12" x14ac:dyDescent="0.2">
      <c r="A328" s="301"/>
      <c r="B328" s="301"/>
      <c r="C328" s="301"/>
      <c r="D328" s="301"/>
      <c r="E328" s="301"/>
      <c r="F328" s="301"/>
      <c r="G328" s="301"/>
      <c r="H328" s="301"/>
      <c r="I328" s="301"/>
      <c r="J328" s="301"/>
      <c r="K328" s="301"/>
      <c r="L328" s="301"/>
    </row>
    <row r="329" spans="1:12" x14ac:dyDescent="0.2">
      <c r="A329" s="301"/>
      <c r="B329" s="301"/>
      <c r="C329" s="301"/>
      <c r="D329" s="301"/>
      <c r="E329" s="301"/>
      <c r="F329" s="301"/>
      <c r="G329" s="301"/>
      <c r="H329" s="301"/>
      <c r="I329" s="301"/>
      <c r="J329" s="301"/>
      <c r="K329" s="301"/>
      <c r="L329" s="301"/>
    </row>
    <row r="330" spans="1:12" x14ac:dyDescent="0.2">
      <c r="A330" s="301"/>
      <c r="B330" s="301"/>
      <c r="C330" s="301"/>
      <c r="D330" s="301"/>
      <c r="E330" s="301"/>
      <c r="F330" s="301"/>
      <c r="G330" s="301"/>
      <c r="H330" s="301"/>
      <c r="I330" s="301"/>
      <c r="J330" s="301"/>
      <c r="K330" s="301"/>
      <c r="L330" s="301"/>
    </row>
    <row r="331" spans="1:12" x14ac:dyDescent="0.2">
      <c r="A331" s="301"/>
      <c r="B331" s="301"/>
      <c r="C331" s="301"/>
      <c r="D331" s="301"/>
      <c r="E331" s="301"/>
      <c r="F331" s="301"/>
      <c r="G331" s="301"/>
      <c r="H331" s="301"/>
      <c r="I331" s="301"/>
      <c r="J331" s="301"/>
      <c r="K331" s="301"/>
      <c r="L331" s="301"/>
    </row>
    <row r="332" spans="1:12" x14ac:dyDescent="0.2">
      <c r="A332" s="301"/>
      <c r="B332" s="301"/>
      <c r="C332" s="301"/>
      <c r="D332" s="301"/>
      <c r="E332" s="301"/>
      <c r="F332" s="301"/>
      <c r="G332" s="301"/>
      <c r="H332" s="301"/>
      <c r="I332" s="301"/>
      <c r="J332" s="301"/>
      <c r="K332" s="301"/>
      <c r="L332" s="301"/>
    </row>
    <row r="333" spans="1:12" x14ac:dyDescent="0.2">
      <c r="A333" s="301"/>
      <c r="B333" s="301"/>
      <c r="C333" s="301"/>
      <c r="D333" s="301"/>
      <c r="E333" s="301"/>
      <c r="F333" s="301"/>
      <c r="G333" s="301"/>
      <c r="H333" s="301"/>
      <c r="I333" s="301"/>
      <c r="J333" s="301"/>
      <c r="K333" s="301"/>
      <c r="L333" s="301"/>
    </row>
    <row r="334" spans="1:12" x14ac:dyDescent="0.2">
      <c r="A334" s="301"/>
      <c r="B334" s="301"/>
      <c r="C334" s="301"/>
      <c r="D334" s="301"/>
      <c r="E334" s="301"/>
      <c r="F334" s="301"/>
      <c r="G334" s="301"/>
      <c r="H334" s="301"/>
      <c r="I334" s="301"/>
      <c r="J334" s="301"/>
      <c r="K334" s="301"/>
      <c r="L334" s="301"/>
    </row>
    <row r="335" spans="1:12" x14ac:dyDescent="0.2">
      <c r="A335" s="301"/>
      <c r="B335" s="301"/>
      <c r="C335" s="301"/>
      <c r="D335" s="301"/>
      <c r="E335" s="301"/>
      <c r="F335" s="301"/>
      <c r="G335" s="301"/>
      <c r="H335" s="301"/>
      <c r="I335" s="301"/>
      <c r="J335" s="301"/>
      <c r="K335" s="301"/>
      <c r="L335" s="301"/>
    </row>
    <row r="336" spans="1:12" x14ac:dyDescent="0.2">
      <c r="A336" s="301"/>
      <c r="B336" s="301"/>
      <c r="C336" s="301"/>
      <c r="D336" s="301"/>
      <c r="E336" s="301"/>
      <c r="F336" s="301"/>
      <c r="G336" s="301"/>
      <c r="H336" s="301"/>
      <c r="I336" s="301"/>
      <c r="J336" s="301"/>
      <c r="K336" s="301"/>
      <c r="L336" s="301"/>
    </row>
    <row r="337" spans="1:12" x14ac:dyDescent="0.2">
      <c r="A337" s="301"/>
      <c r="B337" s="301"/>
      <c r="C337" s="301"/>
      <c r="D337" s="301"/>
      <c r="E337" s="301"/>
      <c r="F337" s="301"/>
      <c r="G337" s="301"/>
      <c r="H337" s="301"/>
      <c r="I337" s="301"/>
      <c r="J337" s="301"/>
      <c r="K337" s="301"/>
      <c r="L337" s="301"/>
    </row>
    <row r="338" spans="1:12" x14ac:dyDescent="0.2">
      <c r="A338" s="301"/>
      <c r="B338" s="301"/>
      <c r="C338" s="301"/>
      <c r="D338" s="301"/>
      <c r="E338" s="301"/>
      <c r="F338" s="301"/>
      <c r="G338" s="301"/>
      <c r="H338" s="301"/>
      <c r="I338" s="301"/>
      <c r="J338" s="301"/>
      <c r="K338" s="301"/>
      <c r="L338" s="301"/>
    </row>
    <row r="339" spans="1:12" x14ac:dyDescent="0.2">
      <c r="A339" s="301"/>
      <c r="B339" s="301"/>
      <c r="C339" s="301"/>
      <c r="D339" s="301"/>
      <c r="E339" s="301"/>
      <c r="F339" s="301"/>
      <c r="G339" s="301"/>
      <c r="H339" s="301"/>
      <c r="I339" s="301"/>
      <c r="J339" s="301"/>
      <c r="K339" s="301"/>
      <c r="L339" s="301"/>
    </row>
    <row r="340" spans="1:12" x14ac:dyDescent="0.2">
      <c r="A340" s="301"/>
      <c r="B340" s="301"/>
      <c r="C340" s="301"/>
      <c r="D340" s="301"/>
      <c r="E340" s="301"/>
      <c r="F340" s="301"/>
      <c r="G340" s="301"/>
      <c r="H340" s="301"/>
      <c r="I340" s="301"/>
      <c r="J340" s="301"/>
      <c r="K340" s="301"/>
      <c r="L340" s="301"/>
    </row>
    <row r="341" spans="1:12" x14ac:dyDescent="0.2">
      <c r="A341" s="301"/>
      <c r="B341" s="301"/>
      <c r="C341" s="301"/>
      <c r="D341" s="301"/>
      <c r="E341" s="301"/>
      <c r="F341" s="301"/>
      <c r="G341" s="301"/>
      <c r="H341" s="301"/>
      <c r="I341" s="301"/>
      <c r="J341" s="301"/>
      <c r="K341" s="301"/>
      <c r="L341" s="301"/>
    </row>
    <row r="342" spans="1:12" x14ac:dyDescent="0.2">
      <c r="A342" s="301"/>
      <c r="B342" s="301"/>
      <c r="C342" s="301"/>
      <c r="D342" s="301"/>
      <c r="E342" s="301"/>
      <c r="F342" s="301"/>
      <c r="G342" s="301"/>
      <c r="H342" s="301"/>
      <c r="I342" s="301"/>
      <c r="J342" s="301"/>
      <c r="K342" s="301"/>
      <c r="L342" s="301"/>
    </row>
    <row r="343" spans="1:12" x14ac:dyDescent="0.2">
      <c r="A343" s="301"/>
      <c r="B343" s="301"/>
      <c r="C343" s="301"/>
      <c r="D343" s="301"/>
      <c r="E343" s="301"/>
      <c r="F343" s="301"/>
      <c r="G343" s="301"/>
      <c r="H343" s="301"/>
      <c r="I343" s="301"/>
      <c r="J343" s="301"/>
      <c r="K343" s="301"/>
      <c r="L343" s="301"/>
    </row>
    <row r="344" spans="1:12" x14ac:dyDescent="0.2">
      <c r="A344" s="301"/>
      <c r="B344" s="301"/>
      <c r="C344" s="301"/>
      <c r="D344" s="301"/>
      <c r="E344" s="301"/>
      <c r="F344" s="301"/>
      <c r="G344" s="301"/>
      <c r="H344" s="301"/>
      <c r="I344" s="301"/>
      <c r="J344" s="301"/>
      <c r="K344" s="301"/>
      <c r="L344" s="301"/>
    </row>
    <row r="345" spans="1:12" x14ac:dyDescent="0.2">
      <c r="A345" s="301"/>
      <c r="B345" s="301"/>
      <c r="C345" s="301"/>
      <c r="D345" s="301"/>
      <c r="E345" s="301"/>
      <c r="F345" s="301"/>
      <c r="G345" s="301"/>
      <c r="H345" s="301"/>
      <c r="I345" s="301"/>
      <c r="J345" s="301"/>
      <c r="K345" s="301"/>
      <c r="L345" s="301"/>
    </row>
    <row r="346" spans="1:12" x14ac:dyDescent="0.2">
      <c r="A346" s="301"/>
      <c r="B346" s="301"/>
      <c r="C346" s="301"/>
      <c r="D346" s="301"/>
      <c r="E346" s="301"/>
      <c r="F346" s="301"/>
      <c r="G346" s="301"/>
      <c r="H346" s="301"/>
      <c r="I346" s="301"/>
      <c r="J346" s="301"/>
      <c r="K346" s="301"/>
      <c r="L346" s="301"/>
    </row>
    <row r="347" spans="1:12" x14ac:dyDescent="0.2">
      <c r="A347" s="301"/>
      <c r="B347" s="301"/>
      <c r="C347" s="301"/>
      <c r="D347" s="301"/>
      <c r="E347" s="301"/>
      <c r="F347" s="301"/>
      <c r="G347" s="301"/>
      <c r="H347" s="301"/>
      <c r="I347" s="301"/>
      <c r="J347" s="301"/>
      <c r="K347" s="301"/>
      <c r="L347" s="301"/>
    </row>
    <row r="348" spans="1:12" x14ac:dyDescent="0.2">
      <c r="A348" s="301"/>
      <c r="B348" s="301"/>
      <c r="C348" s="301"/>
      <c r="D348" s="301"/>
      <c r="E348" s="301"/>
      <c r="F348" s="301"/>
      <c r="G348" s="301"/>
      <c r="H348" s="301"/>
      <c r="I348" s="301"/>
      <c r="J348" s="301"/>
      <c r="K348" s="301"/>
      <c r="L348" s="301"/>
    </row>
    <row r="349" spans="1:12" x14ac:dyDescent="0.2">
      <c r="A349" s="301"/>
      <c r="B349" s="301"/>
      <c r="C349" s="301"/>
      <c r="D349" s="301"/>
      <c r="E349" s="301"/>
      <c r="F349" s="301"/>
      <c r="G349" s="301"/>
      <c r="H349" s="301"/>
      <c r="I349" s="301"/>
      <c r="J349" s="301"/>
      <c r="K349" s="301"/>
      <c r="L349" s="301"/>
    </row>
    <row r="350" spans="1:12" x14ac:dyDescent="0.2">
      <c r="A350" s="301"/>
      <c r="B350" s="301"/>
      <c r="C350" s="301"/>
      <c r="D350" s="301"/>
      <c r="E350" s="301"/>
      <c r="F350" s="301"/>
      <c r="G350" s="301"/>
      <c r="H350" s="301"/>
      <c r="I350" s="301"/>
      <c r="J350" s="301"/>
      <c r="K350" s="301"/>
      <c r="L350" s="301"/>
    </row>
    <row r="351" spans="1:12" x14ac:dyDescent="0.2">
      <c r="A351" s="301"/>
      <c r="B351" s="301"/>
      <c r="C351" s="301"/>
      <c r="D351" s="301"/>
      <c r="E351" s="301"/>
      <c r="F351" s="301"/>
      <c r="G351" s="301"/>
      <c r="H351" s="301"/>
      <c r="I351" s="301"/>
      <c r="J351" s="301"/>
      <c r="K351" s="301"/>
      <c r="L351" s="301"/>
    </row>
    <row r="352" spans="1:12" x14ac:dyDescent="0.2">
      <c r="A352" s="301"/>
      <c r="B352" s="301"/>
      <c r="C352" s="301"/>
      <c r="D352" s="301"/>
      <c r="E352" s="301"/>
      <c r="F352" s="301"/>
      <c r="G352" s="301"/>
      <c r="H352" s="301"/>
      <c r="I352" s="301"/>
      <c r="J352" s="301"/>
      <c r="K352" s="301"/>
      <c r="L352" s="301"/>
    </row>
    <row r="353" spans="1:12" x14ac:dyDescent="0.2">
      <c r="A353" s="301"/>
      <c r="B353" s="301"/>
      <c r="C353" s="301"/>
      <c r="D353" s="301"/>
      <c r="E353" s="301"/>
      <c r="F353" s="301"/>
      <c r="G353" s="301"/>
      <c r="H353" s="301"/>
      <c r="I353" s="301"/>
      <c r="J353" s="301"/>
      <c r="K353" s="301"/>
      <c r="L353" s="301"/>
    </row>
    <row r="354" spans="1:12" x14ac:dyDescent="0.2">
      <c r="A354" s="301"/>
      <c r="B354" s="301"/>
      <c r="C354" s="301"/>
      <c r="D354" s="301"/>
      <c r="E354" s="301"/>
      <c r="F354" s="301"/>
      <c r="G354" s="301"/>
      <c r="H354" s="301"/>
      <c r="I354" s="301"/>
      <c r="J354" s="301"/>
      <c r="K354" s="301"/>
      <c r="L354" s="301"/>
    </row>
    <row r="355" spans="1:12" x14ac:dyDescent="0.2">
      <c r="A355" s="301"/>
      <c r="B355" s="301"/>
      <c r="C355" s="301"/>
      <c r="D355" s="301"/>
      <c r="E355" s="301"/>
      <c r="F355" s="301"/>
      <c r="G355" s="301"/>
      <c r="H355" s="301"/>
      <c r="I355" s="301"/>
      <c r="J355" s="301"/>
      <c r="K355" s="301"/>
      <c r="L355" s="301"/>
    </row>
    <row r="356" spans="1:12" x14ac:dyDescent="0.2">
      <c r="A356" s="301"/>
      <c r="B356" s="301"/>
      <c r="C356" s="301"/>
      <c r="D356" s="301"/>
      <c r="E356" s="301"/>
      <c r="F356" s="301"/>
      <c r="G356" s="301"/>
      <c r="H356" s="301"/>
      <c r="I356" s="301"/>
      <c r="J356" s="301"/>
      <c r="K356" s="301"/>
      <c r="L356" s="301"/>
    </row>
    <row r="357" spans="1:12" x14ac:dyDescent="0.2">
      <c r="A357" s="301"/>
      <c r="B357" s="301"/>
      <c r="C357" s="301"/>
      <c r="D357" s="301"/>
      <c r="E357" s="301"/>
      <c r="F357" s="301"/>
      <c r="G357" s="301"/>
      <c r="H357" s="301"/>
      <c r="I357" s="301"/>
      <c r="J357" s="301"/>
      <c r="K357" s="301"/>
      <c r="L357" s="301"/>
    </row>
    <row r="358" spans="1:12" x14ac:dyDescent="0.2">
      <c r="A358" s="301"/>
      <c r="B358" s="301"/>
      <c r="C358" s="301"/>
      <c r="D358" s="301"/>
      <c r="E358" s="301"/>
      <c r="F358" s="301"/>
      <c r="G358" s="301"/>
      <c r="H358" s="301"/>
      <c r="I358" s="301"/>
      <c r="J358" s="301"/>
      <c r="K358" s="301"/>
      <c r="L358" s="301"/>
    </row>
    <row r="359" spans="1:12" x14ac:dyDescent="0.2">
      <c r="A359" s="301"/>
      <c r="B359" s="301"/>
      <c r="C359" s="301"/>
      <c r="D359" s="301"/>
      <c r="E359" s="301"/>
      <c r="F359" s="301"/>
      <c r="G359" s="301"/>
      <c r="H359" s="301"/>
      <c r="I359" s="301"/>
      <c r="J359" s="301"/>
      <c r="K359" s="301"/>
      <c r="L359" s="301"/>
    </row>
    <row r="360" spans="1:12" x14ac:dyDescent="0.2">
      <c r="A360" s="301"/>
      <c r="B360" s="301"/>
      <c r="C360" s="301"/>
      <c r="D360" s="301"/>
      <c r="E360" s="301"/>
      <c r="F360" s="301"/>
      <c r="G360" s="301"/>
      <c r="H360" s="301"/>
      <c r="I360" s="301"/>
      <c r="J360" s="301"/>
      <c r="K360" s="301"/>
      <c r="L360" s="301"/>
    </row>
    <row r="361" spans="1:12" x14ac:dyDescent="0.2">
      <c r="A361" s="301"/>
      <c r="B361" s="301"/>
      <c r="C361" s="301"/>
      <c r="D361" s="301"/>
      <c r="E361" s="301"/>
      <c r="F361" s="301"/>
      <c r="G361" s="301"/>
      <c r="H361" s="301"/>
      <c r="I361" s="301"/>
      <c r="J361" s="301"/>
      <c r="K361" s="301"/>
      <c r="L361" s="301"/>
    </row>
    <row r="362" spans="1:12" x14ac:dyDescent="0.2">
      <c r="A362" s="301"/>
      <c r="B362" s="301"/>
      <c r="C362" s="301"/>
      <c r="D362" s="301"/>
      <c r="E362" s="301"/>
      <c r="F362" s="301"/>
      <c r="G362" s="301"/>
      <c r="H362" s="301"/>
      <c r="I362" s="301"/>
      <c r="J362" s="301"/>
      <c r="K362" s="301"/>
      <c r="L362" s="301"/>
    </row>
    <row r="363" spans="1:12" x14ac:dyDescent="0.2">
      <c r="A363" s="301"/>
      <c r="B363" s="301"/>
      <c r="C363" s="301"/>
      <c r="D363" s="301"/>
      <c r="E363" s="301"/>
      <c r="F363" s="301"/>
      <c r="G363" s="301"/>
      <c r="H363" s="301"/>
      <c r="I363" s="301"/>
      <c r="J363" s="301"/>
      <c r="K363" s="301"/>
      <c r="L363" s="301"/>
    </row>
    <row r="364" spans="1:12" x14ac:dyDescent="0.2">
      <c r="A364" s="301"/>
      <c r="B364" s="301"/>
      <c r="C364" s="301"/>
      <c r="D364" s="301"/>
      <c r="E364" s="301"/>
      <c r="F364" s="301"/>
      <c r="G364" s="301"/>
      <c r="H364" s="301"/>
      <c r="I364" s="301"/>
      <c r="J364" s="301"/>
      <c r="K364" s="301"/>
      <c r="L364" s="301"/>
    </row>
    <row r="365" spans="1:12" x14ac:dyDescent="0.2">
      <c r="A365" s="301"/>
      <c r="B365" s="301"/>
      <c r="C365" s="301"/>
      <c r="D365" s="301"/>
      <c r="E365" s="301"/>
      <c r="F365" s="301"/>
      <c r="G365" s="301"/>
      <c r="H365" s="301"/>
      <c r="I365" s="301"/>
      <c r="J365" s="301"/>
      <c r="K365" s="301"/>
      <c r="L365" s="301"/>
    </row>
    <row r="366" spans="1:12" x14ac:dyDescent="0.2">
      <c r="A366" s="301"/>
      <c r="B366" s="301"/>
      <c r="C366" s="301"/>
      <c r="D366" s="301"/>
      <c r="E366" s="301"/>
      <c r="F366" s="301"/>
      <c r="G366" s="301"/>
      <c r="H366" s="301"/>
      <c r="I366" s="301"/>
      <c r="J366" s="301"/>
      <c r="K366" s="301"/>
      <c r="L366" s="301"/>
    </row>
    <row r="367" spans="1:12" x14ac:dyDescent="0.2">
      <c r="A367" s="301"/>
      <c r="B367" s="301"/>
      <c r="C367" s="301"/>
      <c r="D367" s="301"/>
      <c r="E367" s="301"/>
      <c r="F367" s="301"/>
      <c r="G367" s="301"/>
      <c r="H367" s="301"/>
      <c r="I367" s="301"/>
      <c r="J367" s="301"/>
      <c r="K367" s="301"/>
      <c r="L367" s="301"/>
    </row>
    <row r="368" spans="1:12" x14ac:dyDescent="0.2">
      <c r="A368" s="301"/>
      <c r="B368" s="301"/>
      <c r="C368" s="301"/>
      <c r="D368" s="301"/>
      <c r="E368" s="301"/>
      <c r="F368" s="301"/>
      <c r="G368" s="301"/>
      <c r="H368" s="301"/>
      <c r="I368" s="301"/>
      <c r="J368" s="301"/>
      <c r="K368" s="301"/>
      <c r="L368" s="301"/>
    </row>
    <row r="369" spans="1:12" x14ac:dyDescent="0.2">
      <c r="A369" s="301"/>
      <c r="B369" s="301"/>
      <c r="C369" s="301"/>
      <c r="D369" s="301"/>
      <c r="E369" s="301"/>
      <c r="F369" s="301"/>
      <c r="G369" s="301"/>
      <c r="H369" s="301"/>
      <c r="I369" s="301"/>
      <c r="J369" s="301"/>
      <c r="K369" s="301"/>
      <c r="L369" s="301"/>
    </row>
    <row r="370" spans="1:12" x14ac:dyDescent="0.2">
      <c r="A370" s="301"/>
      <c r="B370" s="301"/>
      <c r="C370" s="301"/>
      <c r="D370" s="301"/>
      <c r="E370" s="301"/>
      <c r="F370" s="301"/>
      <c r="G370" s="301"/>
      <c r="H370" s="301"/>
      <c r="I370" s="301"/>
      <c r="J370" s="301"/>
      <c r="K370" s="301"/>
      <c r="L370" s="301"/>
    </row>
    <row r="371" spans="1:12" x14ac:dyDescent="0.2">
      <c r="A371" s="301"/>
      <c r="B371" s="301"/>
      <c r="C371" s="301"/>
      <c r="D371" s="301"/>
      <c r="E371" s="301"/>
      <c r="F371" s="301"/>
      <c r="G371" s="301"/>
      <c r="H371" s="301"/>
      <c r="I371" s="301"/>
      <c r="J371" s="301"/>
      <c r="K371" s="301"/>
      <c r="L371" s="301"/>
    </row>
    <row r="372" spans="1:12" x14ac:dyDescent="0.2">
      <c r="A372" s="301"/>
      <c r="B372" s="301"/>
      <c r="C372" s="301"/>
      <c r="D372" s="301"/>
      <c r="E372" s="301"/>
      <c r="F372" s="301"/>
      <c r="G372" s="301"/>
      <c r="H372" s="301"/>
      <c r="I372" s="301"/>
      <c r="J372" s="301"/>
      <c r="K372" s="301"/>
      <c r="L372" s="301"/>
    </row>
    <row r="373" spans="1:12" x14ac:dyDescent="0.2">
      <c r="A373" s="301"/>
      <c r="B373" s="301"/>
      <c r="C373" s="301"/>
      <c r="D373" s="301"/>
      <c r="E373" s="301"/>
      <c r="F373" s="301"/>
      <c r="G373" s="301"/>
      <c r="H373" s="301"/>
      <c r="I373" s="301"/>
      <c r="J373" s="301"/>
      <c r="K373" s="301"/>
      <c r="L373" s="301"/>
    </row>
    <row r="374" spans="1:12" x14ac:dyDescent="0.2">
      <c r="A374" s="301"/>
      <c r="B374" s="301"/>
      <c r="C374" s="301"/>
      <c r="D374" s="301"/>
      <c r="E374" s="301"/>
      <c r="F374" s="301"/>
      <c r="G374" s="301"/>
      <c r="H374" s="301"/>
      <c r="I374" s="301"/>
      <c r="J374" s="301"/>
      <c r="K374" s="301"/>
      <c r="L374" s="301"/>
    </row>
    <row r="375" spans="1:12" x14ac:dyDescent="0.2">
      <c r="A375" s="301"/>
      <c r="B375" s="301"/>
      <c r="C375" s="301"/>
      <c r="D375" s="301"/>
      <c r="E375" s="301"/>
      <c r="F375" s="301"/>
      <c r="G375" s="301"/>
      <c r="H375" s="301"/>
      <c r="I375" s="301"/>
      <c r="J375" s="301"/>
      <c r="K375" s="301"/>
      <c r="L375" s="301"/>
    </row>
    <row r="376" spans="1:12" x14ac:dyDescent="0.2">
      <c r="A376" s="301"/>
      <c r="B376" s="301"/>
      <c r="C376" s="301"/>
      <c r="D376" s="301"/>
      <c r="E376" s="301"/>
      <c r="F376" s="301"/>
      <c r="G376" s="301"/>
      <c r="H376" s="301"/>
      <c r="I376" s="301"/>
      <c r="J376" s="301"/>
      <c r="K376" s="301"/>
      <c r="L376" s="301"/>
    </row>
    <row r="377" spans="1:12" x14ac:dyDescent="0.2">
      <c r="A377" s="301"/>
      <c r="B377" s="301"/>
      <c r="C377" s="301"/>
      <c r="D377" s="301"/>
      <c r="E377" s="301"/>
      <c r="F377" s="301"/>
      <c r="G377" s="301"/>
      <c r="H377" s="301"/>
      <c r="I377" s="301"/>
      <c r="J377" s="301"/>
      <c r="K377" s="301"/>
      <c r="L377" s="301"/>
    </row>
    <row r="378" spans="1:12" x14ac:dyDescent="0.2">
      <c r="A378" s="301"/>
      <c r="B378" s="301"/>
      <c r="C378" s="301"/>
      <c r="D378" s="301"/>
      <c r="E378" s="301"/>
      <c r="F378" s="301"/>
      <c r="G378" s="301"/>
      <c r="H378" s="301"/>
      <c r="I378" s="301"/>
      <c r="J378" s="301"/>
      <c r="K378" s="301"/>
      <c r="L378" s="301"/>
    </row>
    <row r="379" spans="1:12" x14ac:dyDescent="0.2">
      <c r="A379" s="301"/>
      <c r="B379" s="301"/>
      <c r="C379" s="301"/>
      <c r="D379" s="301"/>
      <c r="E379" s="301"/>
      <c r="F379" s="301"/>
      <c r="G379" s="301"/>
      <c r="H379" s="301"/>
      <c r="I379" s="301"/>
      <c r="J379" s="301"/>
      <c r="K379" s="301"/>
      <c r="L379" s="301"/>
    </row>
    <row r="380" spans="1:12" x14ac:dyDescent="0.2">
      <c r="A380" s="301"/>
      <c r="B380" s="301"/>
      <c r="C380" s="301"/>
      <c r="D380" s="301"/>
      <c r="E380" s="301"/>
      <c r="F380" s="301"/>
      <c r="G380" s="301"/>
      <c r="H380" s="301"/>
      <c r="I380" s="301"/>
      <c r="J380" s="301"/>
      <c r="K380" s="301"/>
      <c r="L380" s="301"/>
    </row>
    <row r="381" spans="1:12" x14ac:dyDescent="0.2">
      <c r="A381" s="301"/>
      <c r="B381" s="301"/>
      <c r="C381" s="301"/>
      <c r="D381" s="301"/>
      <c r="E381" s="301"/>
      <c r="F381" s="301"/>
      <c r="G381" s="301"/>
      <c r="H381" s="301"/>
      <c r="I381" s="301"/>
      <c r="J381" s="301"/>
      <c r="K381" s="301"/>
      <c r="L381" s="301"/>
    </row>
    <row r="382" spans="1:12" x14ac:dyDescent="0.2">
      <c r="A382" s="301"/>
      <c r="B382" s="301"/>
      <c r="C382" s="301"/>
      <c r="D382" s="301"/>
      <c r="E382" s="301"/>
      <c r="F382" s="301"/>
      <c r="G382" s="301"/>
      <c r="H382" s="301"/>
      <c r="I382" s="301"/>
      <c r="J382" s="301"/>
      <c r="K382" s="301"/>
      <c r="L382" s="301"/>
    </row>
    <row r="383" spans="1:12" x14ac:dyDescent="0.2">
      <c r="A383" s="301"/>
      <c r="B383" s="301"/>
      <c r="C383" s="301"/>
      <c r="D383" s="301"/>
      <c r="E383" s="301"/>
      <c r="F383" s="301"/>
      <c r="G383" s="301"/>
      <c r="H383" s="301"/>
      <c r="I383" s="301"/>
      <c r="J383" s="301"/>
      <c r="K383" s="301"/>
      <c r="L383" s="301"/>
    </row>
    <row r="384" spans="1:12" x14ac:dyDescent="0.2">
      <c r="A384" s="301"/>
      <c r="B384" s="301"/>
      <c r="C384" s="301"/>
      <c r="D384" s="301"/>
      <c r="E384" s="301"/>
      <c r="F384" s="301"/>
      <c r="G384" s="301"/>
      <c r="H384" s="301"/>
      <c r="I384" s="301"/>
      <c r="J384" s="301"/>
      <c r="K384" s="301"/>
      <c r="L384" s="301"/>
    </row>
    <row r="385" spans="1:12" x14ac:dyDescent="0.2">
      <c r="A385" s="301"/>
      <c r="B385" s="301"/>
      <c r="C385" s="301"/>
      <c r="D385" s="301"/>
      <c r="E385" s="301"/>
      <c r="F385" s="301"/>
      <c r="G385" s="301"/>
      <c r="H385" s="301"/>
      <c r="I385" s="301"/>
      <c r="J385" s="301"/>
      <c r="K385" s="301"/>
      <c r="L385" s="301"/>
    </row>
    <row r="386" spans="1:12" x14ac:dyDescent="0.2">
      <c r="A386" s="301"/>
      <c r="B386" s="301"/>
      <c r="C386" s="301"/>
      <c r="D386" s="301"/>
      <c r="E386" s="301"/>
      <c r="F386" s="301"/>
      <c r="G386" s="301"/>
      <c r="H386" s="301"/>
      <c r="I386" s="301"/>
      <c r="J386" s="301"/>
      <c r="K386" s="301"/>
      <c r="L386" s="301"/>
    </row>
    <row r="387" spans="1:12" x14ac:dyDescent="0.2">
      <c r="A387" s="301"/>
      <c r="B387" s="301"/>
      <c r="C387" s="301"/>
      <c r="D387" s="301"/>
      <c r="E387" s="301"/>
      <c r="F387" s="301"/>
      <c r="G387" s="301"/>
      <c r="H387" s="301"/>
      <c r="I387" s="301"/>
      <c r="J387" s="301"/>
      <c r="K387" s="301"/>
      <c r="L387" s="301"/>
    </row>
    <row r="388" spans="1:12" x14ac:dyDescent="0.2">
      <c r="A388" s="301"/>
      <c r="B388" s="301"/>
      <c r="C388" s="301"/>
      <c r="D388" s="301"/>
      <c r="E388" s="301"/>
      <c r="F388" s="301"/>
      <c r="G388" s="301"/>
      <c r="H388" s="301"/>
      <c r="I388" s="301"/>
      <c r="J388" s="301"/>
      <c r="K388" s="301"/>
      <c r="L388" s="301"/>
    </row>
    <row r="389" spans="1:12" x14ac:dyDescent="0.2">
      <c r="A389" s="301"/>
      <c r="B389" s="301"/>
      <c r="C389" s="301"/>
      <c r="D389" s="301"/>
      <c r="E389" s="301"/>
      <c r="F389" s="301"/>
      <c r="G389" s="301"/>
      <c r="H389" s="301"/>
      <c r="I389" s="301"/>
      <c r="J389" s="301"/>
      <c r="K389" s="301"/>
      <c r="L389" s="301"/>
    </row>
    <row r="390" spans="1:12" x14ac:dyDescent="0.2">
      <c r="A390" s="301"/>
      <c r="B390" s="301"/>
      <c r="C390" s="301"/>
      <c r="D390" s="301"/>
      <c r="E390" s="301"/>
      <c r="F390" s="301"/>
      <c r="G390" s="301"/>
      <c r="H390" s="301"/>
      <c r="I390" s="301"/>
      <c r="J390" s="301"/>
      <c r="K390" s="301"/>
      <c r="L390" s="301"/>
    </row>
    <row r="391" spans="1:12" x14ac:dyDescent="0.2">
      <c r="A391" s="301"/>
      <c r="B391" s="301"/>
      <c r="C391" s="301"/>
      <c r="D391" s="301"/>
      <c r="E391" s="301"/>
      <c r="F391" s="301"/>
      <c r="G391" s="301"/>
      <c r="H391" s="301"/>
      <c r="I391" s="301"/>
      <c r="J391" s="301"/>
      <c r="K391" s="301"/>
      <c r="L391" s="301"/>
    </row>
    <row r="392" spans="1:12" x14ac:dyDescent="0.2">
      <c r="A392" s="301"/>
      <c r="B392" s="301"/>
      <c r="C392" s="301"/>
      <c r="D392" s="301"/>
      <c r="E392" s="301"/>
      <c r="F392" s="301"/>
      <c r="G392" s="301"/>
      <c r="H392" s="301"/>
      <c r="I392" s="301"/>
      <c r="J392" s="301"/>
      <c r="K392" s="301"/>
      <c r="L392" s="301"/>
    </row>
    <row r="393" spans="1:12" x14ac:dyDescent="0.2">
      <c r="A393" s="301"/>
      <c r="B393" s="301"/>
      <c r="C393" s="301"/>
      <c r="D393" s="301"/>
      <c r="E393" s="301"/>
      <c r="F393" s="301"/>
      <c r="G393" s="301"/>
      <c r="H393" s="301"/>
      <c r="I393" s="301"/>
      <c r="J393" s="301"/>
      <c r="K393" s="301"/>
      <c r="L393" s="301"/>
    </row>
    <row r="394" spans="1:12" x14ac:dyDescent="0.2">
      <c r="A394" s="301"/>
      <c r="B394" s="301"/>
      <c r="C394" s="301"/>
      <c r="D394" s="301"/>
      <c r="E394" s="301"/>
      <c r="F394" s="301"/>
      <c r="G394" s="301"/>
      <c r="H394" s="301"/>
      <c r="I394" s="301"/>
      <c r="J394" s="301"/>
      <c r="K394" s="301"/>
      <c r="L394" s="301"/>
    </row>
    <row r="395" spans="1:12" x14ac:dyDescent="0.2">
      <c r="A395" s="301"/>
      <c r="B395" s="301"/>
      <c r="C395" s="301"/>
      <c r="D395" s="301"/>
      <c r="E395" s="301"/>
      <c r="F395" s="301"/>
      <c r="G395" s="301"/>
      <c r="H395" s="301"/>
      <c r="I395" s="301"/>
      <c r="J395" s="301"/>
      <c r="K395" s="301"/>
      <c r="L395" s="301"/>
    </row>
    <row r="396" spans="1:12" x14ac:dyDescent="0.2">
      <c r="A396" s="301"/>
      <c r="B396" s="301"/>
      <c r="C396" s="301"/>
      <c r="D396" s="301"/>
      <c r="E396" s="301"/>
      <c r="F396" s="301"/>
      <c r="G396" s="301"/>
      <c r="H396" s="301"/>
      <c r="I396" s="301"/>
      <c r="J396" s="301"/>
      <c r="K396" s="301"/>
      <c r="L396" s="301"/>
    </row>
    <row r="397" spans="1:12" x14ac:dyDescent="0.2">
      <c r="A397" s="301"/>
      <c r="B397" s="301"/>
      <c r="C397" s="301"/>
      <c r="D397" s="301"/>
      <c r="E397" s="301"/>
      <c r="F397" s="301"/>
      <c r="G397" s="301"/>
      <c r="H397" s="301"/>
      <c r="I397" s="301"/>
      <c r="J397" s="301"/>
      <c r="K397" s="301"/>
      <c r="L397" s="301"/>
    </row>
    <row r="398" spans="1:12" x14ac:dyDescent="0.2">
      <c r="A398" s="301"/>
      <c r="B398" s="301"/>
      <c r="C398" s="301"/>
      <c r="D398" s="301"/>
      <c r="E398" s="301"/>
      <c r="F398" s="301"/>
      <c r="G398" s="301"/>
      <c r="H398" s="301"/>
      <c r="I398" s="301"/>
      <c r="J398" s="301"/>
      <c r="K398" s="301"/>
      <c r="L398" s="301"/>
    </row>
    <row r="399" spans="1:12" x14ac:dyDescent="0.2">
      <c r="A399" s="301"/>
      <c r="B399" s="301"/>
      <c r="C399" s="301"/>
      <c r="D399" s="301"/>
      <c r="E399" s="301"/>
      <c r="F399" s="301"/>
      <c r="G399" s="301"/>
      <c r="H399" s="301"/>
      <c r="I399" s="301"/>
      <c r="J399" s="301"/>
      <c r="K399" s="301"/>
      <c r="L399" s="301"/>
    </row>
    <row r="400" spans="1:12" x14ac:dyDescent="0.2">
      <c r="A400" s="301"/>
      <c r="B400" s="301"/>
      <c r="C400" s="301"/>
      <c r="D400" s="301"/>
      <c r="E400" s="301"/>
      <c r="F400" s="301"/>
      <c r="G400" s="301"/>
      <c r="H400" s="301"/>
      <c r="I400" s="301"/>
      <c r="J400" s="301"/>
      <c r="K400" s="301"/>
      <c r="L400" s="301"/>
    </row>
    <row r="401" spans="1:12" x14ac:dyDescent="0.2">
      <c r="A401" s="301"/>
      <c r="B401" s="301"/>
      <c r="C401" s="301"/>
      <c r="D401" s="301"/>
      <c r="E401" s="301"/>
      <c r="F401" s="301"/>
      <c r="G401" s="301"/>
      <c r="H401" s="301"/>
      <c r="I401" s="301"/>
      <c r="J401" s="301"/>
      <c r="K401" s="301"/>
      <c r="L401" s="301"/>
    </row>
    <row r="402" spans="1:12" x14ac:dyDescent="0.2">
      <c r="A402" s="301"/>
      <c r="B402" s="301"/>
      <c r="C402" s="301"/>
      <c r="D402" s="301"/>
      <c r="E402" s="301"/>
      <c r="F402" s="301"/>
      <c r="G402" s="301"/>
      <c r="H402" s="301"/>
      <c r="I402" s="301"/>
      <c r="J402" s="301"/>
      <c r="K402" s="301"/>
      <c r="L402" s="301"/>
    </row>
    <row r="403" spans="1:12" x14ac:dyDescent="0.2">
      <c r="A403" s="301"/>
      <c r="B403" s="301"/>
      <c r="C403" s="301"/>
      <c r="D403" s="301"/>
      <c r="E403" s="301"/>
      <c r="F403" s="301"/>
      <c r="G403" s="301"/>
      <c r="H403" s="301"/>
      <c r="I403" s="301"/>
      <c r="J403" s="301"/>
      <c r="K403" s="301"/>
      <c r="L403" s="301"/>
    </row>
    <row r="404" spans="1:12" x14ac:dyDescent="0.2">
      <c r="A404" s="301"/>
      <c r="B404" s="301"/>
      <c r="C404" s="301"/>
      <c r="D404" s="301"/>
      <c r="E404" s="301"/>
      <c r="F404" s="301"/>
      <c r="G404" s="301"/>
      <c r="H404" s="301"/>
      <c r="I404" s="301"/>
      <c r="J404" s="301"/>
      <c r="K404" s="301"/>
      <c r="L404" s="301"/>
    </row>
    <row r="405" spans="1:12" x14ac:dyDescent="0.2">
      <c r="A405" s="301"/>
      <c r="B405" s="301"/>
      <c r="C405" s="301"/>
      <c r="D405" s="301"/>
      <c r="E405" s="301"/>
      <c r="F405" s="301"/>
      <c r="G405" s="301"/>
      <c r="H405" s="301"/>
      <c r="I405" s="301"/>
      <c r="J405" s="301"/>
      <c r="K405" s="301"/>
      <c r="L405" s="301"/>
    </row>
    <row r="406" spans="1:12" x14ac:dyDescent="0.2">
      <c r="A406" s="301"/>
      <c r="B406" s="301"/>
      <c r="C406" s="301"/>
      <c r="D406" s="301"/>
      <c r="E406" s="301"/>
      <c r="F406" s="301"/>
      <c r="G406" s="301"/>
      <c r="H406" s="301"/>
      <c r="I406" s="301"/>
      <c r="J406" s="301"/>
      <c r="K406" s="301"/>
      <c r="L406" s="301"/>
    </row>
    <row r="407" spans="1:12" x14ac:dyDescent="0.2">
      <c r="A407" s="301"/>
      <c r="B407" s="301"/>
      <c r="C407" s="301"/>
      <c r="D407" s="301"/>
      <c r="E407" s="301"/>
      <c r="F407" s="301"/>
      <c r="G407" s="301"/>
      <c r="H407" s="301"/>
      <c r="I407" s="301"/>
      <c r="J407" s="301"/>
      <c r="K407" s="301"/>
      <c r="L407" s="301"/>
    </row>
    <row r="408" spans="1:12" x14ac:dyDescent="0.2">
      <c r="A408" s="301"/>
      <c r="B408" s="301"/>
      <c r="C408" s="301"/>
      <c r="D408" s="301"/>
      <c r="E408" s="301"/>
      <c r="F408" s="301"/>
      <c r="G408" s="301"/>
      <c r="H408" s="301"/>
      <c r="I408" s="301"/>
      <c r="J408" s="301"/>
      <c r="K408" s="301"/>
      <c r="L408" s="301"/>
    </row>
    <row r="409" spans="1:12" x14ac:dyDescent="0.2">
      <c r="A409" s="301"/>
      <c r="B409" s="301"/>
      <c r="C409" s="301"/>
      <c r="D409" s="301"/>
      <c r="E409" s="301"/>
      <c r="F409" s="301"/>
      <c r="G409" s="301"/>
      <c r="H409" s="301"/>
      <c r="I409" s="301"/>
      <c r="J409" s="301"/>
      <c r="K409" s="301"/>
      <c r="L409" s="301"/>
    </row>
    <row r="410" spans="1:12" x14ac:dyDescent="0.2">
      <c r="A410" s="301"/>
      <c r="B410" s="301"/>
      <c r="C410" s="301"/>
      <c r="D410" s="301"/>
      <c r="E410" s="301"/>
      <c r="F410" s="301"/>
      <c r="G410" s="301"/>
      <c r="H410" s="301"/>
      <c r="I410" s="301"/>
      <c r="J410" s="301"/>
      <c r="K410" s="301"/>
      <c r="L410" s="301"/>
    </row>
    <row r="411" spans="1:12" x14ac:dyDescent="0.2">
      <c r="A411" s="301"/>
      <c r="B411" s="301"/>
      <c r="C411" s="301"/>
      <c r="D411" s="301"/>
      <c r="E411" s="301"/>
      <c r="F411" s="301"/>
      <c r="G411" s="301"/>
      <c r="H411" s="301"/>
      <c r="I411" s="301"/>
      <c r="J411" s="301"/>
      <c r="K411" s="301"/>
      <c r="L411" s="301"/>
    </row>
    <row r="412" spans="1:12" x14ac:dyDescent="0.2">
      <c r="A412" s="301"/>
      <c r="B412" s="301"/>
      <c r="C412" s="301"/>
      <c r="D412" s="301"/>
      <c r="E412" s="301"/>
      <c r="F412" s="301"/>
      <c r="G412" s="301"/>
      <c r="H412" s="301"/>
      <c r="I412" s="301"/>
      <c r="J412" s="301"/>
      <c r="K412" s="301"/>
      <c r="L412" s="301"/>
    </row>
    <row r="413" spans="1:12" x14ac:dyDescent="0.2">
      <c r="A413" s="301"/>
      <c r="B413" s="301"/>
      <c r="C413" s="301"/>
      <c r="D413" s="301"/>
      <c r="E413" s="301"/>
      <c r="F413" s="301"/>
      <c r="G413" s="301"/>
      <c r="H413" s="301"/>
      <c r="I413" s="301"/>
      <c r="J413" s="301"/>
      <c r="K413" s="301"/>
      <c r="L413" s="301"/>
    </row>
    <row r="414" spans="1:12" x14ac:dyDescent="0.2">
      <c r="A414" s="301"/>
      <c r="B414" s="301"/>
      <c r="C414" s="301"/>
      <c r="D414" s="301"/>
      <c r="E414" s="301"/>
      <c r="F414" s="301"/>
      <c r="G414" s="301"/>
      <c r="H414" s="301"/>
      <c r="I414" s="301"/>
      <c r="J414" s="301"/>
      <c r="K414" s="301"/>
      <c r="L414" s="301"/>
    </row>
    <row r="415" spans="1:12" x14ac:dyDescent="0.2">
      <c r="A415" s="301"/>
      <c r="B415" s="301"/>
      <c r="C415" s="301"/>
      <c r="D415" s="301"/>
      <c r="E415" s="301"/>
      <c r="F415" s="301"/>
      <c r="G415" s="301"/>
      <c r="H415" s="301"/>
      <c r="I415" s="301"/>
      <c r="J415" s="301"/>
      <c r="K415" s="301"/>
      <c r="L415" s="301"/>
    </row>
    <row r="416" spans="1:12" x14ac:dyDescent="0.2">
      <c r="A416" s="301"/>
      <c r="B416" s="301"/>
      <c r="C416" s="301"/>
      <c r="D416" s="301"/>
      <c r="E416" s="301"/>
      <c r="F416" s="301"/>
      <c r="G416" s="301"/>
      <c r="H416" s="301"/>
      <c r="I416" s="301"/>
      <c r="J416" s="301"/>
      <c r="K416" s="301"/>
      <c r="L416" s="301"/>
    </row>
    <row r="417" spans="1:12" x14ac:dyDescent="0.2">
      <c r="A417" s="301"/>
      <c r="B417" s="301"/>
      <c r="C417" s="301"/>
      <c r="D417" s="301"/>
      <c r="E417" s="301"/>
      <c r="F417" s="301"/>
      <c r="G417" s="301"/>
      <c r="H417" s="301"/>
      <c r="I417" s="301"/>
      <c r="J417" s="301"/>
      <c r="K417" s="301"/>
      <c r="L417" s="301"/>
    </row>
    <row r="418" spans="1:12" x14ac:dyDescent="0.2">
      <c r="A418" s="301"/>
      <c r="B418" s="301"/>
      <c r="C418" s="301"/>
      <c r="D418" s="301"/>
      <c r="E418" s="301"/>
      <c r="F418" s="301"/>
      <c r="G418" s="301"/>
      <c r="H418" s="301"/>
      <c r="I418" s="301"/>
      <c r="J418" s="301"/>
      <c r="K418" s="301"/>
      <c r="L418" s="301"/>
    </row>
    <row r="419" spans="1:12" x14ac:dyDescent="0.2">
      <c r="A419" s="301"/>
      <c r="B419" s="301"/>
      <c r="C419" s="301"/>
      <c r="D419" s="301"/>
      <c r="E419" s="301"/>
      <c r="F419" s="301"/>
      <c r="G419" s="301"/>
      <c r="H419" s="301"/>
      <c r="I419" s="301"/>
      <c r="J419" s="301"/>
      <c r="K419" s="301"/>
      <c r="L419" s="301"/>
    </row>
    <row r="420" spans="1:12" x14ac:dyDescent="0.2">
      <c r="A420" s="301"/>
      <c r="B420" s="301"/>
      <c r="C420" s="301"/>
      <c r="D420" s="301"/>
      <c r="E420" s="301"/>
      <c r="F420" s="301"/>
      <c r="G420" s="301"/>
      <c r="H420" s="301"/>
      <c r="I420" s="301"/>
      <c r="J420" s="301"/>
      <c r="K420" s="301"/>
      <c r="L420" s="301"/>
    </row>
    <row r="421" spans="1:12" x14ac:dyDescent="0.2">
      <c r="A421" s="301"/>
      <c r="B421" s="301"/>
      <c r="C421" s="301"/>
      <c r="D421" s="301"/>
      <c r="E421" s="301"/>
      <c r="F421" s="301"/>
      <c r="G421" s="301"/>
      <c r="H421" s="301"/>
      <c r="I421" s="301"/>
      <c r="J421" s="301"/>
      <c r="K421" s="301"/>
      <c r="L421" s="301"/>
    </row>
    <row r="422" spans="1:12" x14ac:dyDescent="0.2">
      <c r="A422" s="301"/>
      <c r="B422" s="301"/>
      <c r="C422" s="301"/>
      <c r="D422" s="301"/>
      <c r="E422" s="301"/>
      <c r="F422" s="301"/>
      <c r="G422" s="301"/>
      <c r="H422" s="301"/>
      <c r="I422" s="301"/>
      <c r="J422" s="301"/>
      <c r="K422" s="301"/>
      <c r="L422" s="301"/>
    </row>
    <row r="423" spans="1:12" x14ac:dyDescent="0.2">
      <c r="A423" s="301"/>
      <c r="B423" s="301"/>
      <c r="C423" s="301"/>
      <c r="D423" s="301"/>
      <c r="E423" s="301"/>
      <c r="F423" s="301"/>
      <c r="G423" s="301"/>
      <c r="H423" s="301"/>
      <c r="I423" s="301"/>
      <c r="J423" s="301"/>
      <c r="K423" s="301"/>
      <c r="L423" s="301"/>
    </row>
    <row r="424" spans="1:12" x14ac:dyDescent="0.2">
      <c r="A424" s="301"/>
      <c r="B424" s="301"/>
      <c r="C424" s="301"/>
      <c r="D424" s="301"/>
      <c r="E424" s="301"/>
      <c r="F424" s="301"/>
      <c r="G424" s="301"/>
      <c r="H424" s="301"/>
      <c r="I424" s="301"/>
      <c r="J424" s="301"/>
      <c r="K424" s="301"/>
      <c r="L424" s="301"/>
    </row>
    <row r="425" spans="1:12" x14ac:dyDescent="0.2">
      <c r="A425" s="301"/>
      <c r="B425" s="301"/>
      <c r="C425" s="301"/>
      <c r="D425" s="301"/>
      <c r="E425" s="301"/>
      <c r="F425" s="301"/>
      <c r="G425" s="301"/>
      <c r="H425" s="301"/>
      <c r="I425" s="301"/>
      <c r="J425" s="301"/>
      <c r="K425" s="301"/>
      <c r="L425" s="301"/>
    </row>
    <row r="426" spans="1:12" x14ac:dyDescent="0.2">
      <c r="A426" s="301"/>
      <c r="B426" s="301"/>
      <c r="C426" s="301"/>
      <c r="D426" s="301"/>
      <c r="E426" s="301"/>
      <c r="F426" s="301"/>
      <c r="G426" s="301"/>
      <c r="H426" s="301"/>
      <c r="I426" s="301"/>
      <c r="J426" s="301"/>
      <c r="K426" s="301"/>
      <c r="L426" s="301"/>
    </row>
    <row r="427" spans="1:12" x14ac:dyDescent="0.2">
      <c r="A427" s="301"/>
      <c r="B427" s="301"/>
      <c r="C427" s="301"/>
      <c r="D427" s="301"/>
      <c r="E427" s="301"/>
      <c r="F427" s="301"/>
      <c r="G427" s="301"/>
      <c r="H427" s="301"/>
      <c r="I427" s="301"/>
      <c r="J427" s="301"/>
      <c r="K427" s="301"/>
      <c r="L427" s="301"/>
    </row>
    <row r="428" spans="1:12" x14ac:dyDescent="0.2">
      <c r="A428" s="301"/>
      <c r="B428" s="301"/>
      <c r="C428" s="301"/>
      <c r="D428" s="301"/>
      <c r="E428" s="301"/>
      <c r="F428" s="301"/>
      <c r="G428" s="301"/>
      <c r="H428" s="301"/>
      <c r="I428" s="301"/>
      <c r="J428" s="301"/>
      <c r="K428" s="301"/>
      <c r="L428" s="301"/>
    </row>
    <row r="429" spans="1:12" x14ac:dyDescent="0.2">
      <c r="A429" s="301"/>
      <c r="B429" s="301"/>
      <c r="C429" s="301"/>
      <c r="D429" s="301"/>
      <c r="E429" s="301"/>
      <c r="F429" s="301"/>
      <c r="G429" s="301"/>
      <c r="H429" s="301"/>
      <c r="I429" s="301"/>
      <c r="J429" s="301"/>
      <c r="K429" s="301"/>
      <c r="L429" s="301"/>
    </row>
    <row r="430" spans="1:12" x14ac:dyDescent="0.2">
      <c r="A430" s="301"/>
      <c r="B430" s="301"/>
      <c r="C430" s="301"/>
      <c r="D430" s="301"/>
      <c r="E430" s="301"/>
      <c r="F430" s="301"/>
      <c r="G430" s="301"/>
      <c r="H430" s="301"/>
      <c r="I430" s="301"/>
      <c r="J430" s="301"/>
      <c r="K430" s="301"/>
      <c r="L430" s="301"/>
    </row>
    <row r="431" spans="1:12" x14ac:dyDescent="0.2">
      <c r="A431" s="301"/>
      <c r="B431" s="301"/>
      <c r="C431" s="301"/>
      <c r="D431" s="301"/>
      <c r="E431" s="301"/>
      <c r="F431" s="301"/>
      <c r="G431" s="301"/>
      <c r="H431" s="301"/>
      <c r="I431" s="301"/>
      <c r="J431" s="301"/>
      <c r="K431" s="301"/>
      <c r="L431" s="301"/>
    </row>
    <row r="432" spans="1:12" x14ac:dyDescent="0.2">
      <c r="A432" s="301"/>
      <c r="B432" s="301"/>
      <c r="C432" s="301"/>
      <c r="D432" s="301"/>
      <c r="E432" s="301"/>
      <c r="F432" s="301"/>
      <c r="G432" s="301"/>
      <c r="H432" s="301"/>
      <c r="I432" s="301"/>
      <c r="J432" s="301"/>
      <c r="K432" s="301"/>
      <c r="L432" s="301"/>
    </row>
    <row r="433" spans="1:12" x14ac:dyDescent="0.2">
      <c r="A433" s="301"/>
      <c r="B433" s="301"/>
      <c r="C433" s="301"/>
      <c r="D433" s="301"/>
      <c r="E433" s="301"/>
      <c r="F433" s="301"/>
      <c r="G433" s="301"/>
      <c r="H433" s="301"/>
      <c r="I433" s="301"/>
      <c r="J433" s="301"/>
      <c r="K433" s="301"/>
      <c r="L433" s="301"/>
    </row>
    <row r="434" spans="1:12" x14ac:dyDescent="0.2">
      <c r="A434" s="301"/>
      <c r="B434" s="301"/>
      <c r="C434" s="301"/>
      <c r="D434" s="301"/>
      <c r="E434" s="301"/>
      <c r="F434" s="301"/>
      <c r="G434" s="301"/>
      <c r="H434" s="301"/>
      <c r="I434" s="301"/>
      <c r="J434" s="301"/>
      <c r="K434" s="301"/>
      <c r="L434" s="301"/>
    </row>
    <row r="435" spans="1:12" x14ac:dyDescent="0.2">
      <c r="A435" s="301"/>
      <c r="B435" s="301"/>
      <c r="C435" s="301"/>
      <c r="D435" s="301"/>
      <c r="E435" s="301"/>
      <c r="F435" s="301"/>
      <c r="G435" s="301"/>
      <c r="H435" s="301"/>
      <c r="I435" s="301"/>
      <c r="J435" s="301"/>
      <c r="K435" s="301"/>
      <c r="L435" s="301"/>
    </row>
    <row r="436" spans="1:12" x14ac:dyDescent="0.2">
      <c r="A436" s="301"/>
      <c r="B436" s="301"/>
      <c r="C436" s="301"/>
      <c r="D436" s="301"/>
      <c r="E436" s="301"/>
      <c r="F436" s="301"/>
      <c r="G436" s="301"/>
      <c r="H436" s="301"/>
      <c r="I436" s="301"/>
      <c r="J436" s="301"/>
      <c r="K436" s="301"/>
      <c r="L436" s="301"/>
    </row>
    <row r="437" spans="1:12" x14ac:dyDescent="0.2">
      <c r="A437" s="301"/>
      <c r="B437" s="301"/>
      <c r="C437" s="301"/>
      <c r="D437" s="301"/>
      <c r="E437" s="301"/>
      <c r="F437" s="301"/>
      <c r="G437" s="301"/>
      <c r="H437" s="301"/>
      <c r="I437" s="301"/>
      <c r="J437" s="301"/>
      <c r="K437" s="301"/>
      <c r="L437" s="301"/>
    </row>
    <row r="438" spans="1:12" x14ac:dyDescent="0.2">
      <c r="A438" s="301"/>
      <c r="B438" s="301"/>
      <c r="C438" s="301"/>
      <c r="D438" s="301"/>
      <c r="E438" s="301"/>
      <c r="F438" s="301"/>
      <c r="G438" s="301"/>
      <c r="H438" s="301"/>
      <c r="I438" s="301"/>
      <c r="J438" s="301"/>
      <c r="K438" s="301"/>
      <c r="L438" s="301"/>
    </row>
    <row r="439" spans="1:12" x14ac:dyDescent="0.2">
      <c r="A439" s="301"/>
      <c r="B439" s="301"/>
      <c r="C439" s="301"/>
      <c r="D439" s="301"/>
      <c r="E439" s="301"/>
      <c r="F439" s="301"/>
      <c r="G439" s="301"/>
      <c r="H439" s="301"/>
      <c r="I439" s="301"/>
      <c r="J439" s="301"/>
      <c r="K439" s="301"/>
      <c r="L439" s="301"/>
    </row>
    <row r="440" spans="1:12" x14ac:dyDescent="0.2">
      <c r="A440" s="301"/>
      <c r="B440" s="301"/>
      <c r="C440" s="301"/>
      <c r="D440" s="301"/>
      <c r="E440" s="301"/>
      <c r="F440" s="301"/>
      <c r="G440" s="301"/>
      <c r="H440" s="301"/>
      <c r="I440" s="301"/>
      <c r="J440" s="301"/>
      <c r="K440" s="301"/>
      <c r="L440" s="301"/>
    </row>
    <row r="441" spans="1:12" x14ac:dyDescent="0.2">
      <c r="A441" s="301"/>
      <c r="B441" s="301"/>
      <c r="C441" s="301"/>
      <c r="D441" s="301"/>
      <c r="E441" s="301"/>
      <c r="F441" s="301"/>
      <c r="G441" s="301"/>
      <c r="H441" s="301"/>
      <c r="I441" s="301"/>
      <c r="J441" s="301"/>
      <c r="K441" s="301"/>
      <c r="L441" s="301"/>
    </row>
    <row r="442" spans="1:12" x14ac:dyDescent="0.2">
      <c r="A442" s="301"/>
      <c r="B442" s="301"/>
      <c r="C442" s="301"/>
      <c r="D442" s="301"/>
      <c r="E442" s="301"/>
      <c r="F442" s="301"/>
      <c r="G442" s="301"/>
      <c r="H442" s="301"/>
      <c r="I442" s="301"/>
      <c r="J442" s="301"/>
      <c r="K442" s="301"/>
      <c r="L442" s="301"/>
    </row>
    <row r="443" spans="1:12" x14ac:dyDescent="0.2">
      <c r="A443" s="301"/>
      <c r="B443" s="301"/>
      <c r="C443" s="301"/>
      <c r="D443" s="301"/>
      <c r="E443" s="301"/>
      <c r="F443" s="301"/>
      <c r="G443" s="301"/>
      <c r="H443" s="301"/>
      <c r="I443" s="301"/>
      <c r="J443" s="301"/>
      <c r="K443" s="301"/>
      <c r="L443" s="301"/>
    </row>
    <row r="444" spans="1:12" x14ac:dyDescent="0.2">
      <c r="A444" s="301"/>
      <c r="B444" s="301"/>
      <c r="C444" s="301"/>
      <c r="D444" s="301"/>
      <c r="E444" s="301"/>
      <c r="F444" s="301"/>
      <c r="G444" s="301"/>
      <c r="H444" s="301"/>
      <c r="I444" s="301"/>
      <c r="J444" s="301"/>
      <c r="K444" s="301"/>
      <c r="L444" s="301"/>
    </row>
    <row r="445" spans="1:12" x14ac:dyDescent="0.2">
      <c r="A445" s="301"/>
      <c r="B445" s="301"/>
      <c r="C445" s="301"/>
      <c r="D445" s="301"/>
      <c r="E445" s="301"/>
      <c r="F445" s="301"/>
      <c r="G445" s="301"/>
      <c r="H445" s="301"/>
      <c r="I445" s="301"/>
      <c r="J445" s="301"/>
      <c r="K445" s="301"/>
      <c r="L445" s="301"/>
    </row>
    <row r="446" spans="1:12" x14ac:dyDescent="0.2">
      <c r="A446" s="301"/>
      <c r="B446" s="301"/>
      <c r="C446" s="301"/>
      <c r="D446" s="301"/>
      <c r="E446" s="301"/>
      <c r="F446" s="301"/>
      <c r="G446" s="301"/>
      <c r="H446" s="301"/>
      <c r="I446" s="301"/>
      <c r="J446" s="301"/>
      <c r="K446" s="301"/>
      <c r="L446" s="301"/>
    </row>
    <row r="447" spans="1:12" x14ac:dyDescent="0.2">
      <c r="A447" s="301"/>
      <c r="B447" s="301"/>
      <c r="C447" s="301"/>
      <c r="D447" s="301"/>
      <c r="E447" s="301"/>
      <c r="F447" s="301"/>
      <c r="G447" s="301"/>
      <c r="H447" s="301"/>
      <c r="I447" s="301"/>
      <c r="J447" s="301"/>
      <c r="K447" s="301"/>
      <c r="L447" s="301"/>
    </row>
    <row r="448" spans="1:12" x14ac:dyDescent="0.2">
      <c r="A448" s="301"/>
      <c r="B448" s="301"/>
      <c r="C448" s="301"/>
      <c r="D448" s="301"/>
      <c r="E448" s="301"/>
      <c r="F448" s="301"/>
      <c r="G448" s="301"/>
      <c r="H448" s="301"/>
      <c r="I448" s="301"/>
      <c r="J448" s="301"/>
      <c r="K448" s="301"/>
      <c r="L448" s="301"/>
    </row>
    <row r="449" spans="1:12" x14ac:dyDescent="0.2">
      <c r="A449" s="301"/>
      <c r="B449" s="301"/>
      <c r="C449" s="301"/>
      <c r="D449" s="301"/>
      <c r="E449" s="301"/>
      <c r="F449" s="301"/>
      <c r="G449" s="301"/>
      <c r="H449" s="301"/>
      <c r="I449" s="301"/>
      <c r="J449" s="301"/>
      <c r="K449" s="301"/>
      <c r="L449" s="301"/>
    </row>
    <row r="450" spans="1:12" x14ac:dyDescent="0.2">
      <c r="A450" s="301"/>
      <c r="B450" s="301"/>
      <c r="C450" s="301"/>
      <c r="D450" s="301"/>
      <c r="E450" s="301"/>
      <c r="F450" s="301"/>
      <c r="G450" s="301"/>
      <c r="H450" s="301"/>
      <c r="I450" s="301"/>
      <c r="J450" s="301"/>
      <c r="K450" s="301"/>
      <c r="L450" s="301"/>
    </row>
    <row r="451" spans="1:12" x14ac:dyDescent="0.2">
      <c r="A451" s="301"/>
      <c r="B451" s="301"/>
      <c r="C451" s="301"/>
      <c r="D451" s="301"/>
      <c r="E451" s="301"/>
      <c r="F451" s="301"/>
      <c r="G451" s="301"/>
      <c r="H451" s="301"/>
      <c r="I451" s="301"/>
      <c r="J451" s="301"/>
      <c r="K451" s="301"/>
      <c r="L451" s="301"/>
    </row>
    <row r="452" spans="1:12" x14ac:dyDescent="0.2">
      <c r="A452" s="301"/>
      <c r="B452" s="301"/>
      <c r="C452" s="301"/>
      <c r="D452" s="301"/>
      <c r="E452" s="301"/>
      <c r="F452" s="301"/>
      <c r="G452" s="301"/>
      <c r="H452" s="301"/>
      <c r="I452" s="301"/>
      <c r="J452" s="301"/>
      <c r="K452" s="301"/>
      <c r="L452" s="301"/>
    </row>
    <row r="453" spans="1:12" x14ac:dyDescent="0.2">
      <c r="A453" s="301"/>
      <c r="B453" s="301"/>
      <c r="C453" s="301"/>
      <c r="D453" s="301"/>
      <c r="E453" s="301"/>
      <c r="F453" s="301"/>
      <c r="G453" s="301"/>
      <c r="H453" s="301"/>
      <c r="I453" s="301"/>
      <c r="J453" s="301"/>
      <c r="K453" s="301"/>
      <c r="L453" s="301"/>
    </row>
    <row r="454" spans="1:12" x14ac:dyDescent="0.2">
      <c r="A454" s="301"/>
      <c r="B454" s="301"/>
      <c r="C454" s="301"/>
      <c r="D454" s="301"/>
      <c r="E454" s="301"/>
      <c r="F454" s="301"/>
      <c r="G454" s="301"/>
      <c r="H454" s="301"/>
      <c r="I454" s="301"/>
      <c r="J454" s="301"/>
      <c r="K454" s="301"/>
      <c r="L454" s="301"/>
    </row>
    <row r="455" spans="1:12" x14ac:dyDescent="0.2">
      <c r="A455" s="301"/>
      <c r="B455" s="301"/>
      <c r="C455" s="301"/>
      <c r="D455" s="301"/>
      <c r="E455" s="301"/>
      <c r="F455" s="301"/>
      <c r="G455" s="301"/>
      <c r="H455" s="301"/>
      <c r="I455" s="301"/>
      <c r="J455" s="301"/>
      <c r="K455" s="301"/>
      <c r="L455" s="301"/>
    </row>
    <row r="456" spans="1:12" x14ac:dyDescent="0.2">
      <c r="A456" s="301"/>
      <c r="B456" s="301"/>
      <c r="C456" s="301"/>
      <c r="D456" s="301"/>
      <c r="E456" s="301"/>
      <c r="F456" s="301"/>
      <c r="G456" s="301"/>
      <c r="H456" s="301"/>
      <c r="I456" s="301"/>
      <c r="J456" s="301"/>
      <c r="K456" s="301"/>
      <c r="L456" s="301"/>
    </row>
    <row r="457" spans="1:12" x14ac:dyDescent="0.2">
      <c r="A457" s="301"/>
      <c r="B457" s="301"/>
      <c r="C457" s="301"/>
      <c r="D457" s="301"/>
      <c r="E457" s="301"/>
      <c r="F457" s="301"/>
      <c r="G457" s="301"/>
      <c r="H457" s="301"/>
      <c r="I457" s="301"/>
      <c r="J457" s="301"/>
      <c r="K457" s="301"/>
      <c r="L457" s="301"/>
    </row>
    <row r="458" spans="1:12" x14ac:dyDescent="0.2">
      <c r="A458" s="301"/>
      <c r="B458" s="301"/>
      <c r="C458" s="301"/>
      <c r="D458" s="301"/>
      <c r="E458" s="301"/>
      <c r="F458" s="301"/>
      <c r="G458" s="301"/>
      <c r="H458" s="301"/>
      <c r="I458" s="301"/>
      <c r="J458" s="301"/>
      <c r="K458" s="301"/>
      <c r="L458" s="301"/>
    </row>
    <row r="459" spans="1:12" x14ac:dyDescent="0.2">
      <c r="A459" s="301"/>
      <c r="B459" s="301"/>
      <c r="C459" s="301"/>
      <c r="D459" s="301"/>
      <c r="E459" s="301"/>
      <c r="F459" s="301"/>
      <c r="G459" s="301"/>
      <c r="H459" s="301"/>
      <c r="I459" s="301"/>
      <c r="J459" s="301"/>
      <c r="K459" s="301"/>
      <c r="L459" s="301"/>
    </row>
    <row r="460" spans="1:12" x14ac:dyDescent="0.2">
      <c r="A460" s="301"/>
      <c r="B460" s="301"/>
      <c r="C460" s="301"/>
      <c r="D460" s="301"/>
      <c r="E460" s="301"/>
      <c r="F460" s="301"/>
      <c r="G460" s="301"/>
      <c r="H460" s="301"/>
      <c r="I460" s="301"/>
      <c r="J460" s="301"/>
      <c r="K460" s="301"/>
      <c r="L460" s="301"/>
    </row>
    <row r="461" spans="1:12" x14ac:dyDescent="0.2">
      <c r="A461" s="301"/>
      <c r="B461" s="301"/>
      <c r="C461" s="301"/>
      <c r="D461" s="301"/>
      <c r="E461" s="301"/>
      <c r="F461" s="301"/>
      <c r="G461" s="301"/>
      <c r="H461" s="301"/>
      <c r="I461" s="301"/>
      <c r="J461" s="301"/>
      <c r="K461" s="301"/>
      <c r="L461" s="301"/>
    </row>
    <row r="462" spans="1:12" x14ac:dyDescent="0.2">
      <c r="A462" s="301"/>
      <c r="B462" s="301"/>
      <c r="C462" s="301"/>
      <c r="D462" s="301"/>
      <c r="E462" s="301"/>
      <c r="F462" s="301"/>
      <c r="G462" s="301"/>
      <c r="H462" s="301"/>
      <c r="I462" s="301"/>
      <c r="J462" s="301"/>
      <c r="K462" s="301"/>
      <c r="L462" s="301"/>
    </row>
    <row r="463" spans="1:12" x14ac:dyDescent="0.2">
      <c r="A463" s="301"/>
      <c r="B463" s="301"/>
      <c r="C463" s="301"/>
      <c r="D463" s="301"/>
      <c r="E463" s="301"/>
      <c r="F463" s="301"/>
      <c r="G463" s="301"/>
      <c r="H463" s="301"/>
      <c r="I463" s="301"/>
      <c r="J463" s="301"/>
      <c r="K463" s="301"/>
      <c r="L463" s="301"/>
    </row>
    <row r="464" spans="1:12" x14ac:dyDescent="0.2">
      <c r="A464" s="301"/>
      <c r="B464" s="301"/>
      <c r="C464" s="301"/>
      <c r="D464" s="301"/>
      <c r="E464" s="301"/>
      <c r="F464" s="301"/>
      <c r="G464" s="301"/>
      <c r="H464" s="301"/>
      <c r="I464" s="301"/>
      <c r="J464" s="301"/>
      <c r="K464" s="301"/>
      <c r="L464" s="301"/>
    </row>
    <row r="465" spans="1:12" x14ac:dyDescent="0.2">
      <c r="A465" s="301"/>
      <c r="B465" s="301"/>
      <c r="C465" s="301"/>
      <c r="D465" s="301"/>
      <c r="E465" s="301"/>
      <c r="F465" s="301"/>
      <c r="G465" s="301"/>
      <c r="H465" s="301"/>
      <c r="I465" s="301"/>
      <c r="J465" s="301"/>
      <c r="K465" s="301"/>
      <c r="L465" s="301"/>
    </row>
    <row r="466" spans="1:12" x14ac:dyDescent="0.2">
      <c r="A466" s="301"/>
      <c r="B466" s="301"/>
      <c r="C466" s="301"/>
      <c r="D466" s="301"/>
      <c r="E466" s="301"/>
      <c r="F466" s="301"/>
      <c r="G466" s="301"/>
      <c r="H466" s="301"/>
      <c r="I466" s="301"/>
      <c r="J466" s="301"/>
      <c r="K466" s="301"/>
      <c r="L466" s="301"/>
    </row>
    <row r="467" spans="1:12" x14ac:dyDescent="0.2">
      <c r="A467" s="301"/>
      <c r="B467" s="301"/>
      <c r="C467" s="301"/>
      <c r="D467" s="301"/>
      <c r="E467" s="301"/>
      <c r="F467" s="301"/>
      <c r="G467" s="301"/>
      <c r="H467" s="301"/>
      <c r="I467" s="301"/>
      <c r="J467" s="301"/>
      <c r="K467" s="301"/>
      <c r="L467" s="301"/>
    </row>
    <row r="468" spans="1:12" x14ac:dyDescent="0.2">
      <c r="A468" s="301"/>
      <c r="B468" s="301"/>
      <c r="C468" s="301"/>
      <c r="D468" s="301"/>
      <c r="E468" s="301"/>
      <c r="F468" s="301"/>
      <c r="G468" s="301"/>
      <c r="H468" s="301"/>
      <c r="I468" s="301"/>
      <c r="J468" s="301"/>
      <c r="K468" s="301"/>
      <c r="L468" s="301"/>
    </row>
    <row r="469" spans="1:12" x14ac:dyDescent="0.2">
      <c r="A469" s="301"/>
      <c r="B469" s="301"/>
      <c r="C469" s="301"/>
      <c r="D469" s="301"/>
      <c r="E469" s="301"/>
      <c r="F469" s="301"/>
      <c r="G469" s="301"/>
      <c r="H469" s="301"/>
      <c r="I469" s="301"/>
      <c r="J469" s="301"/>
      <c r="K469" s="301"/>
      <c r="L469" s="301"/>
    </row>
    <row r="470" spans="1:12" x14ac:dyDescent="0.2">
      <c r="A470" s="301"/>
      <c r="B470" s="301"/>
      <c r="C470" s="301"/>
      <c r="D470" s="301"/>
      <c r="E470" s="301"/>
      <c r="F470" s="301"/>
      <c r="G470" s="301"/>
      <c r="H470" s="301"/>
      <c r="I470" s="301"/>
      <c r="J470" s="301"/>
      <c r="K470" s="301"/>
      <c r="L470" s="301"/>
    </row>
    <row r="471" spans="1:12" x14ac:dyDescent="0.2">
      <c r="A471" s="301"/>
      <c r="B471" s="301"/>
      <c r="C471" s="301"/>
      <c r="D471" s="301"/>
      <c r="E471" s="301"/>
      <c r="F471" s="301"/>
      <c r="G471" s="301"/>
      <c r="H471" s="301"/>
      <c r="I471" s="301"/>
      <c r="J471" s="301"/>
      <c r="K471" s="301"/>
      <c r="L471" s="301"/>
    </row>
    <row r="472" spans="1:12" x14ac:dyDescent="0.2">
      <c r="A472" s="301"/>
      <c r="B472" s="301"/>
      <c r="C472" s="301"/>
      <c r="D472" s="301"/>
      <c r="E472" s="301"/>
      <c r="F472" s="301"/>
      <c r="G472" s="301"/>
      <c r="H472" s="301"/>
      <c r="I472" s="301"/>
      <c r="J472" s="301"/>
      <c r="K472" s="301"/>
      <c r="L472" s="301"/>
    </row>
    <row r="473" spans="1:12" x14ac:dyDescent="0.2">
      <c r="A473" s="301"/>
      <c r="B473" s="301"/>
      <c r="C473" s="301"/>
      <c r="D473" s="301"/>
      <c r="E473" s="301"/>
      <c r="F473" s="301"/>
      <c r="G473" s="301"/>
      <c r="H473" s="301"/>
      <c r="I473" s="301"/>
      <c r="J473" s="301"/>
      <c r="K473" s="301"/>
      <c r="L473" s="301"/>
    </row>
    <row r="474" spans="1:12" x14ac:dyDescent="0.2">
      <c r="A474" s="301"/>
      <c r="B474" s="301"/>
      <c r="C474" s="301"/>
      <c r="D474" s="301"/>
      <c r="E474" s="301"/>
      <c r="F474" s="301"/>
      <c r="G474" s="301"/>
      <c r="H474" s="301"/>
      <c r="I474" s="301"/>
      <c r="J474" s="301"/>
      <c r="K474" s="301"/>
      <c r="L474" s="301"/>
    </row>
    <row r="475" spans="1:12" x14ac:dyDescent="0.2">
      <c r="A475" s="301"/>
      <c r="B475" s="301"/>
      <c r="C475" s="301"/>
      <c r="D475" s="301"/>
      <c r="E475" s="301"/>
      <c r="F475" s="301"/>
      <c r="G475" s="301"/>
      <c r="H475" s="301"/>
      <c r="I475" s="301"/>
      <c r="J475" s="301"/>
      <c r="K475" s="301"/>
      <c r="L475" s="301"/>
    </row>
    <row r="476" spans="1:12" x14ac:dyDescent="0.2">
      <c r="A476" s="301"/>
      <c r="B476" s="301"/>
      <c r="C476" s="301"/>
      <c r="D476" s="301"/>
      <c r="E476" s="301"/>
      <c r="F476" s="301"/>
      <c r="G476" s="301"/>
      <c r="H476" s="301"/>
      <c r="I476" s="301"/>
      <c r="J476" s="301"/>
      <c r="K476" s="301"/>
      <c r="L476" s="301"/>
    </row>
    <row r="477" spans="1:12" x14ac:dyDescent="0.2">
      <c r="A477" s="301"/>
      <c r="B477" s="301"/>
      <c r="C477" s="301"/>
      <c r="D477" s="301"/>
      <c r="E477" s="301"/>
      <c r="F477" s="301"/>
      <c r="G477" s="301"/>
      <c r="H477" s="301"/>
      <c r="I477" s="301"/>
      <c r="J477" s="301"/>
      <c r="K477" s="301"/>
      <c r="L477" s="301"/>
    </row>
    <row r="478" spans="1:12" x14ac:dyDescent="0.2">
      <c r="A478" s="301"/>
      <c r="B478" s="301"/>
      <c r="C478" s="301"/>
      <c r="D478" s="301"/>
      <c r="E478" s="301"/>
      <c r="F478" s="301"/>
      <c r="G478" s="301"/>
      <c r="H478" s="301"/>
      <c r="I478" s="301"/>
      <c r="J478" s="301"/>
      <c r="K478" s="301"/>
      <c r="L478" s="301"/>
    </row>
    <row r="479" spans="1:12" x14ac:dyDescent="0.2">
      <c r="A479" s="301"/>
      <c r="B479" s="301"/>
      <c r="C479" s="301"/>
      <c r="D479" s="301"/>
      <c r="E479" s="301"/>
      <c r="F479" s="301"/>
      <c r="G479" s="301"/>
      <c r="H479" s="301"/>
      <c r="I479" s="301"/>
      <c r="J479" s="301"/>
      <c r="K479" s="301"/>
      <c r="L479" s="301"/>
    </row>
    <row r="480" spans="1:12" x14ac:dyDescent="0.2">
      <c r="A480" s="301"/>
      <c r="B480" s="301"/>
      <c r="C480" s="301"/>
      <c r="D480" s="301"/>
      <c r="E480" s="301"/>
      <c r="F480" s="301"/>
      <c r="G480" s="301"/>
      <c r="H480" s="301"/>
      <c r="I480" s="301"/>
      <c r="J480" s="301"/>
      <c r="K480" s="301"/>
      <c r="L480" s="301"/>
    </row>
    <row r="481" spans="1:12" x14ac:dyDescent="0.2">
      <c r="A481" s="301"/>
      <c r="B481" s="301"/>
      <c r="C481" s="301"/>
      <c r="D481" s="301"/>
      <c r="E481" s="301"/>
      <c r="F481" s="301"/>
      <c r="G481" s="301"/>
      <c r="H481" s="301"/>
      <c r="I481" s="301"/>
      <c r="J481" s="301"/>
      <c r="K481" s="301"/>
      <c r="L481" s="301"/>
    </row>
    <row r="482" spans="1:12" x14ac:dyDescent="0.2">
      <c r="A482" s="301"/>
      <c r="B482" s="301"/>
      <c r="C482" s="301"/>
      <c r="D482" s="301"/>
      <c r="E482" s="301"/>
      <c r="F482" s="301"/>
      <c r="G482" s="301"/>
      <c r="H482" s="301"/>
      <c r="I482" s="301"/>
      <c r="J482" s="301"/>
      <c r="K482" s="301"/>
      <c r="L482" s="301"/>
    </row>
    <row r="483" spans="1:12" x14ac:dyDescent="0.2">
      <c r="A483" s="301"/>
      <c r="B483" s="301"/>
      <c r="C483" s="301"/>
      <c r="D483" s="301"/>
      <c r="E483" s="301"/>
      <c r="F483" s="301"/>
      <c r="G483" s="301"/>
      <c r="H483" s="301"/>
      <c r="I483" s="301"/>
      <c r="J483" s="301"/>
      <c r="K483" s="301"/>
      <c r="L483" s="301"/>
    </row>
    <row r="484" spans="1:12" x14ac:dyDescent="0.2">
      <c r="A484" s="301"/>
      <c r="B484" s="301"/>
      <c r="C484" s="301"/>
      <c r="D484" s="301"/>
      <c r="E484" s="301"/>
      <c r="F484" s="301"/>
      <c r="G484" s="301"/>
      <c r="H484" s="301"/>
      <c r="I484" s="301"/>
      <c r="J484" s="301"/>
      <c r="K484" s="301"/>
      <c r="L484" s="301"/>
    </row>
    <row r="485" spans="1:12" x14ac:dyDescent="0.2">
      <c r="A485" s="301"/>
      <c r="B485" s="301"/>
      <c r="C485" s="301"/>
      <c r="D485" s="301"/>
      <c r="E485" s="301"/>
      <c r="F485" s="301"/>
      <c r="G485" s="301"/>
      <c r="H485" s="301"/>
      <c r="I485" s="301"/>
      <c r="J485" s="301"/>
      <c r="K485" s="301"/>
      <c r="L485" s="301"/>
    </row>
    <row r="486" spans="1:12" x14ac:dyDescent="0.2">
      <c r="A486" s="301"/>
      <c r="B486" s="301"/>
      <c r="C486" s="301"/>
      <c r="D486" s="301"/>
      <c r="E486" s="301"/>
      <c r="F486" s="301"/>
      <c r="G486" s="301"/>
      <c r="H486" s="301"/>
      <c r="I486" s="301"/>
      <c r="J486" s="301"/>
      <c r="K486" s="301"/>
      <c r="L486" s="301"/>
    </row>
    <row r="487" spans="1:12" x14ac:dyDescent="0.2">
      <c r="A487" s="301"/>
      <c r="B487" s="301"/>
      <c r="C487" s="301"/>
      <c r="D487" s="301"/>
      <c r="E487" s="301"/>
      <c r="F487" s="301"/>
      <c r="G487" s="301"/>
      <c r="H487" s="301"/>
      <c r="I487" s="301"/>
      <c r="J487" s="301"/>
      <c r="K487" s="301"/>
      <c r="L487" s="301"/>
    </row>
    <row r="488" spans="1:12" x14ac:dyDescent="0.2">
      <c r="A488" s="301"/>
      <c r="B488" s="301"/>
      <c r="C488" s="301"/>
      <c r="D488" s="301"/>
      <c r="E488" s="301"/>
      <c r="F488" s="301"/>
      <c r="G488" s="301"/>
      <c r="H488" s="301"/>
      <c r="I488" s="301"/>
      <c r="J488" s="301"/>
      <c r="K488" s="301"/>
      <c r="L488" s="301"/>
    </row>
    <row r="489" spans="1:12" x14ac:dyDescent="0.2">
      <c r="A489" s="301"/>
      <c r="B489" s="301"/>
      <c r="C489" s="301"/>
      <c r="D489" s="301"/>
      <c r="E489" s="301"/>
      <c r="F489" s="301"/>
      <c r="G489" s="301"/>
      <c r="H489" s="301"/>
      <c r="I489" s="301"/>
      <c r="J489" s="301"/>
      <c r="K489" s="301"/>
      <c r="L489" s="301"/>
    </row>
    <row r="490" spans="1:12" x14ac:dyDescent="0.2">
      <c r="A490" s="301"/>
      <c r="B490" s="301"/>
      <c r="C490" s="301"/>
      <c r="D490" s="301"/>
      <c r="E490" s="301"/>
      <c r="F490" s="301"/>
      <c r="G490" s="301"/>
      <c r="H490" s="301"/>
      <c r="I490" s="301"/>
      <c r="J490" s="301"/>
      <c r="K490" s="301"/>
      <c r="L490" s="301"/>
    </row>
    <row r="491" spans="1:12" x14ac:dyDescent="0.2">
      <c r="A491" s="301"/>
      <c r="B491" s="301"/>
      <c r="C491" s="301"/>
      <c r="D491" s="301"/>
      <c r="E491" s="301"/>
      <c r="F491" s="301"/>
      <c r="G491" s="301"/>
      <c r="H491" s="301"/>
      <c r="I491" s="301"/>
      <c r="J491" s="301"/>
      <c r="K491" s="301"/>
      <c r="L491" s="301"/>
    </row>
    <row r="492" spans="1:12" x14ac:dyDescent="0.2">
      <c r="A492" s="301"/>
      <c r="B492" s="301"/>
      <c r="C492" s="301"/>
      <c r="D492" s="301"/>
      <c r="E492" s="301"/>
      <c r="F492" s="301"/>
      <c r="G492" s="301"/>
      <c r="H492" s="301"/>
      <c r="I492" s="301"/>
      <c r="J492" s="301"/>
      <c r="K492" s="301"/>
      <c r="L492" s="301"/>
    </row>
    <row r="493" spans="1:12" x14ac:dyDescent="0.2">
      <c r="A493" s="301"/>
      <c r="B493" s="301"/>
      <c r="C493" s="301"/>
      <c r="D493" s="301"/>
      <c r="E493" s="301"/>
      <c r="F493" s="301"/>
      <c r="G493" s="301"/>
      <c r="H493" s="301"/>
      <c r="I493" s="301"/>
      <c r="J493" s="301"/>
      <c r="K493" s="301"/>
      <c r="L493" s="301"/>
    </row>
    <row r="494" spans="1:12" x14ac:dyDescent="0.2">
      <c r="A494" s="301"/>
      <c r="B494" s="301"/>
      <c r="C494" s="301"/>
      <c r="D494" s="301"/>
      <c r="E494" s="301"/>
      <c r="F494" s="301"/>
      <c r="G494" s="301"/>
      <c r="H494" s="301"/>
      <c r="I494" s="301"/>
      <c r="J494" s="301"/>
      <c r="K494" s="301"/>
      <c r="L494" s="301"/>
    </row>
    <row r="495" spans="1:12" x14ac:dyDescent="0.2">
      <c r="A495" s="301"/>
      <c r="B495" s="301"/>
      <c r="C495" s="301"/>
      <c r="D495" s="301"/>
      <c r="E495" s="301"/>
      <c r="F495" s="301"/>
      <c r="G495" s="301"/>
      <c r="H495" s="301"/>
      <c r="I495" s="301"/>
      <c r="J495" s="301"/>
      <c r="K495" s="301"/>
      <c r="L495" s="301"/>
    </row>
    <row r="496" spans="1:12" x14ac:dyDescent="0.2">
      <c r="A496" s="301"/>
      <c r="B496" s="301"/>
      <c r="C496" s="301"/>
      <c r="D496" s="301"/>
      <c r="E496" s="301"/>
      <c r="F496" s="301"/>
      <c r="G496" s="301"/>
      <c r="H496" s="301"/>
      <c r="I496" s="301"/>
      <c r="J496" s="301"/>
      <c r="K496" s="301"/>
      <c r="L496" s="301"/>
    </row>
    <row r="497" spans="1:12" x14ac:dyDescent="0.2">
      <c r="A497" s="301"/>
      <c r="B497" s="301"/>
      <c r="C497" s="301"/>
      <c r="D497" s="301"/>
      <c r="E497" s="301"/>
      <c r="F497" s="301"/>
      <c r="G497" s="301"/>
      <c r="H497" s="301"/>
      <c r="I497" s="301"/>
      <c r="J497" s="301"/>
      <c r="K497" s="301"/>
      <c r="L497" s="301"/>
    </row>
    <row r="498" spans="1:12" x14ac:dyDescent="0.2">
      <c r="A498" s="301"/>
      <c r="B498" s="301"/>
      <c r="C498" s="301"/>
      <c r="D498" s="301"/>
      <c r="E498" s="301"/>
      <c r="F498" s="301"/>
      <c r="G498" s="301"/>
      <c r="H498" s="301"/>
      <c r="I498" s="301"/>
      <c r="J498" s="301"/>
      <c r="K498" s="301"/>
      <c r="L498" s="301"/>
    </row>
    <row r="499" spans="1:12" x14ac:dyDescent="0.2">
      <c r="A499" s="301"/>
      <c r="B499" s="301"/>
      <c r="C499" s="301"/>
      <c r="D499" s="301"/>
      <c r="E499" s="301"/>
      <c r="F499" s="301"/>
      <c r="G499" s="301"/>
      <c r="H499" s="301"/>
      <c r="I499" s="301"/>
      <c r="J499" s="301"/>
      <c r="K499" s="301"/>
      <c r="L499" s="301"/>
    </row>
    <row r="500" spans="1:12" x14ac:dyDescent="0.2">
      <c r="A500" s="301"/>
      <c r="B500" s="301"/>
      <c r="C500" s="301"/>
      <c r="D500" s="301"/>
      <c r="E500" s="301"/>
      <c r="F500" s="301"/>
      <c r="G500" s="301"/>
      <c r="H500" s="301"/>
      <c r="I500" s="301"/>
      <c r="J500" s="301"/>
      <c r="K500" s="301"/>
      <c r="L500" s="301"/>
    </row>
    <row r="501" spans="1:12" x14ac:dyDescent="0.2">
      <c r="A501" s="301"/>
      <c r="B501" s="301"/>
      <c r="C501" s="301"/>
      <c r="D501" s="301"/>
      <c r="E501" s="301"/>
      <c r="F501" s="301"/>
      <c r="G501" s="301"/>
      <c r="H501" s="301"/>
      <c r="I501" s="301"/>
      <c r="J501" s="301"/>
      <c r="K501" s="301"/>
      <c r="L501" s="301"/>
    </row>
    <row r="502" spans="1:12" x14ac:dyDescent="0.2">
      <c r="A502" s="301"/>
      <c r="B502" s="301"/>
      <c r="C502" s="301"/>
      <c r="D502" s="301"/>
      <c r="E502" s="301"/>
      <c r="F502" s="301"/>
      <c r="G502" s="301"/>
      <c r="H502" s="301"/>
      <c r="I502" s="301"/>
      <c r="J502" s="301"/>
      <c r="K502" s="301"/>
      <c r="L502" s="301"/>
    </row>
    <row r="503" spans="1:12" x14ac:dyDescent="0.2">
      <c r="A503" s="301"/>
      <c r="B503" s="301"/>
      <c r="C503" s="301"/>
      <c r="D503" s="301"/>
      <c r="E503" s="301"/>
      <c r="F503" s="301"/>
      <c r="G503" s="301"/>
      <c r="H503" s="301"/>
      <c r="I503" s="301"/>
      <c r="J503" s="301"/>
      <c r="K503" s="301"/>
      <c r="L503" s="301"/>
    </row>
    <row r="504" spans="1:12" x14ac:dyDescent="0.2">
      <c r="A504" s="301"/>
      <c r="B504" s="301"/>
      <c r="C504" s="301"/>
      <c r="D504" s="301"/>
      <c r="E504" s="301"/>
      <c r="F504" s="301"/>
      <c r="G504" s="301"/>
      <c r="H504" s="301"/>
      <c r="I504" s="301"/>
      <c r="J504" s="301"/>
      <c r="K504" s="301"/>
      <c r="L504" s="301"/>
    </row>
    <row r="505" spans="1:12" x14ac:dyDescent="0.2">
      <c r="A505" s="301"/>
      <c r="B505" s="301"/>
      <c r="C505" s="301"/>
      <c r="D505" s="301"/>
      <c r="E505" s="301"/>
      <c r="F505" s="301"/>
      <c r="G505" s="301"/>
      <c r="H505" s="301"/>
      <c r="I505" s="301"/>
      <c r="J505" s="301"/>
      <c r="K505" s="301"/>
      <c r="L505" s="301"/>
    </row>
    <row r="506" spans="1:12" x14ac:dyDescent="0.2">
      <c r="A506" s="301"/>
      <c r="B506" s="301"/>
      <c r="C506" s="301"/>
      <c r="D506" s="301"/>
      <c r="E506" s="301"/>
      <c r="F506" s="301"/>
      <c r="G506" s="301"/>
      <c r="H506" s="301"/>
      <c r="I506" s="301"/>
      <c r="J506" s="301"/>
      <c r="K506" s="301"/>
      <c r="L506" s="301"/>
    </row>
    <row r="507" spans="1:12" x14ac:dyDescent="0.2">
      <c r="A507" s="301"/>
      <c r="B507" s="301"/>
      <c r="C507" s="301"/>
      <c r="D507" s="301"/>
      <c r="E507" s="301"/>
      <c r="F507" s="301"/>
      <c r="G507" s="301"/>
      <c r="H507" s="301"/>
      <c r="I507" s="301"/>
      <c r="J507" s="301"/>
      <c r="K507" s="301"/>
      <c r="L507" s="301"/>
    </row>
    <row r="508" spans="1:12" x14ac:dyDescent="0.2">
      <c r="A508" s="301"/>
      <c r="B508" s="301"/>
      <c r="C508" s="301"/>
      <c r="D508" s="301"/>
      <c r="E508" s="301"/>
      <c r="F508" s="301"/>
      <c r="G508" s="301"/>
      <c r="H508" s="301"/>
      <c r="I508" s="301"/>
      <c r="J508" s="301"/>
      <c r="K508" s="301"/>
      <c r="L508" s="301"/>
    </row>
    <row r="509" spans="1:12" x14ac:dyDescent="0.2">
      <c r="A509" s="301"/>
      <c r="B509" s="301"/>
      <c r="C509" s="301"/>
      <c r="D509" s="301"/>
      <c r="E509" s="301"/>
      <c r="F509" s="301"/>
      <c r="G509" s="301"/>
      <c r="H509" s="301"/>
      <c r="I509" s="301"/>
      <c r="J509" s="301"/>
      <c r="K509" s="301"/>
      <c r="L509" s="301"/>
    </row>
    <row r="510" spans="1:12" x14ac:dyDescent="0.2">
      <c r="A510" s="301"/>
      <c r="B510" s="301"/>
      <c r="C510" s="301"/>
      <c r="D510" s="301"/>
      <c r="E510" s="301"/>
      <c r="F510" s="301"/>
      <c r="G510" s="301"/>
      <c r="H510" s="301"/>
      <c r="I510" s="301"/>
      <c r="J510" s="301"/>
      <c r="K510" s="301"/>
      <c r="L510" s="301"/>
    </row>
    <row r="511" spans="1:12" x14ac:dyDescent="0.2">
      <c r="A511" s="301"/>
      <c r="B511" s="301"/>
      <c r="C511" s="301"/>
      <c r="D511" s="301"/>
      <c r="E511" s="301"/>
      <c r="F511" s="301"/>
      <c r="G511" s="301"/>
      <c r="H511" s="301"/>
      <c r="I511" s="301"/>
      <c r="J511" s="301"/>
      <c r="K511" s="301"/>
      <c r="L511" s="301"/>
    </row>
    <row r="512" spans="1:12" x14ac:dyDescent="0.2">
      <c r="A512" s="301"/>
      <c r="B512" s="301"/>
      <c r="C512" s="301"/>
      <c r="D512" s="301"/>
      <c r="E512" s="301"/>
      <c r="F512" s="301"/>
      <c r="G512" s="301"/>
      <c r="H512" s="301"/>
      <c r="I512" s="301"/>
      <c r="J512" s="301"/>
      <c r="K512" s="301"/>
      <c r="L512" s="301"/>
    </row>
    <row r="513" spans="1:12" x14ac:dyDescent="0.2">
      <c r="A513" s="301"/>
      <c r="B513" s="301"/>
      <c r="C513" s="301"/>
      <c r="D513" s="301"/>
      <c r="E513" s="301"/>
      <c r="F513" s="301"/>
      <c r="G513" s="301"/>
      <c r="H513" s="301"/>
      <c r="I513" s="301"/>
      <c r="J513" s="301"/>
      <c r="K513" s="301"/>
      <c r="L513" s="301"/>
    </row>
    <row r="514" spans="1:12" x14ac:dyDescent="0.2">
      <c r="A514" s="301"/>
      <c r="B514" s="301"/>
      <c r="C514" s="301"/>
      <c r="D514" s="301"/>
      <c r="E514" s="301"/>
      <c r="F514" s="301"/>
      <c r="G514" s="301"/>
      <c r="H514" s="301"/>
      <c r="I514" s="301"/>
      <c r="J514" s="301"/>
      <c r="K514" s="301"/>
      <c r="L514" s="301"/>
    </row>
    <row r="515" spans="1:12" x14ac:dyDescent="0.2">
      <c r="A515" s="301"/>
      <c r="B515" s="301"/>
      <c r="C515" s="301"/>
      <c r="D515" s="301"/>
      <c r="E515" s="301"/>
      <c r="F515" s="301"/>
      <c r="G515" s="301"/>
      <c r="H515" s="301"/>
      <c r="I515" s="301"/>
      <c r="J515" s="301"/>
      <c r="K515" s="301"/>
      <c r="L515" s="301"/>
    </row>
    <row r="516" spans="1:12" x14ac:dyDescent="0.2">
      <c r="A516" s="301"/>
      <c r="B516" s="301"/>
      <c r="C516" s="301"/>
      <c r="D516" s="301"/>
      <c r="E516" s="301"/>
      <c r="F516" s="301"/>
      <c r="G516" s="301"/>
      <c r="H516" s="301"/>
      <c r="I516" s="301"/>
      <c r="J516" s="301"/>
      <c r="K516" s="301"/>
      <c r="L516" s="301"/>
    </row>
    <row r="517" spans="1:12" x14ac:dyDescent="0.2">
      <c r="A517" s="301"/>
      <c r="B517" s="301"/>
      <c r="C517" s="301"/>
      <c r="D517" s="301"/>
      <c r="E517" s="301"/>
      <c r="F517" s="301"/>
      <c r="G517" s="301"/>
      <c r="H517" s="301"/>
      <c r="I517" s="301"/>
      <c r="J517" s="301"/>
      <c r="K517" s="301"/>
      <c r="L517" s="301"/>
    </row>
    <row r="518" spans="1:12" x14ac:dyDescent="0.2">
      <c r="A518" s="301"/>
      <c r="B518" s="301"/>
      <c r="C518" s="301"/>
      <c r="D518" s="301"/>
      <c r="E518" s="301"/>
      <c r="F518" s="301"/>
      <c r="G518" s="301"/>
      <c r="H518" s="301"/>
      <c r="I518" s="301"/>
      <c r="J518" s="301"/>
      <c r="K518" s="301"/>
      <c r="L518" s="301"/>
    </row>
    <row r="519" spans="1:12" x14ac:dyDescent="0.2">
      <c r="A519" s="301"/>
      <c r="B519" s="301"/>
      <c r="C519" s="301"/>
      <c r="D519" s="301"/>
      <c r="E519" s="301"/>
      <c r="F519" s="301"/>
      <c r="G519" s="301"/>
      <c r="H519" s="301"/>
      <c r="I519" s="301"/>
      <c r="J519" s="301"/>
      <c r="K519" s="301"/>
      <c r="L519" s="301"/>
    </row>
    <row r="520" spans="1:12" x14ac:dyDescent="0.2">
      <c r="A520" s="301"/>
      <c r="B520" s="301"/>
      <c r="C520" s="301"/>
      <c r="D520" s="301"/>
      <c r="E520" s="301"/>
      <c r="F520" s="301"/>
      <c r="G520" s="301"/>
      <c r="H520" s="301"/>
      <c r="I520" s="301"/>
      <c r="J520" s="301"/>
      <c r="K520" s="301"/>
      <c r="L520" s="301"/>
    </row>
    <row r="521" spans="1:12" x14ac:dyDescent="0.2">
      <c r="A521" s="301"/>
      <c r="B521" s="301"/>
      <c r="C521" s="301"/>
      <c r="D521" s="301"/>
      <c r="E521" s="301"/>
      <c r="F521" s="301"/>
      <c r="G521" s="301"/>
      <c r="H521" s="301"/>
      <c r="I521" s="301"/>
      <c r="J521" s="301"/>
      <c r="K521" s="301"/>
      <c r="L521" s="301"/>
    </row>
    <row r="522" spans="1:12" x14ac:dyDescent="0.2">
      <c r="A522" s="301"/>
      <c r="B522" s="301"/>
      <c r="C522" s="301"/>
      <c r="D522" s="301"/>
      <c r="E522" s="301"/>
      <c r="F522" s="301"/>
      <c r="G522" s="301"/>
      <c r="H522" s="301"/>
      <c r="I522" s="301"/>
      <c r="J522" s="301"/>
      <c r="K522" s="301"/>
      <c r="L522" s="301"/>
    </row>
    <row r="523" spans="1:12" x14ac:dyDescent="0.2">
      <c r="A523" s="301"/>
      <c r="B523" s="301"/>
      <c r="C523" s="301"/>
      <c r="D523" s="301"/>
      <c r="E523" s="301"/>
      <c r="F523" s="301"/>
      <c r="G523" s="301"/>
      <c r="H523" s="301"/>
      <c r="I523" s="301"/>
      <c r="J523" s="301"/>
      <c r="K523" s="301"/>
      <c r="L523" s="301"/>
    </row>
    <row r="524" spans="1:12" x14ac:dyDescent="0.2">
      <c r="A524" s="301"/>
      <c r="B524" s="301"/>
      <c r="C524" s="301"/>
      <c r="D524" s="301"/>
      <c r="E524" s="301"/>
      <c r="F524" s="301"/>
      <c r="G524" s="301"/>
      <c r="H524" s="301"/>
      <c r="I524" s="301"/>
      <c r="J524" s="301"/>
      <c r="K524" s="301"/>
      <c r="L524" s="301"/>
    </row>
    <row r="525" spans="1:12" x14ac:dyDescent="0.2">
      <c r="A525" s="301"/>
      <c r="B525" s="301"/>
      <c r="C525" s="301"/>
      <c r="D525" s="301"/>
      <c r="E525" s="301"/>
      <c r="F525" s="301"/>
      <c r="G525" s="301"/>
      <c r="H525" s="301"/>
      <c r="I525" s="301"/>
      <c r="J525" s="301"/>
      <c r="K525" s="301"/>
      <c r="L525" s="301"/>
    </row>
    <row r="526" spans="1:12" x14ac:dyDescent="0.2">
      <c r="A526" s="301"/>
      <c r="B526" s="301"/>
      <c r="C526" s="301"/>
      <c r="D526" s="301"/>
      <c r="E526" s="301"/>
      <c r="F526" s="301"/>
      <c r="G526" s="301"/>
      <c r="H526" s="301"/>
      <c r="I526" s="301"/>
      <c r="J526" s="301"/>
      <c r="K526" s="301"/>
      <c r="L526" s="301"/>
    </row>
    <row r="527" spans="1:12" x14ac:dyDescent="0.2">
      <c r="A527" s="301"/>
      <c r="B527" s="301"/>
      <c r="C527" s="301"/>
      <c r="D527" s="301"/>
      <c r="E527" s="301"/>
      <c r="F527" s="301"/>
      <c r="G527" s="301"/>
      <c r="H527" s="301"/>
      <c r="I527" s="301"/>
      <c r="J527" s="301"/>
      <c r="K527" s="301"/>
      <c r="L527" s="301"/>
    </row>
    <row r="528" spans="1:12" x14ac:dyDescent="0.2">
      <c r="A528" s="301"/>
      <c r="B528" s="301"/>
      <c r="C528" s="301"/>
      <c r="D528" s="301"/>
      <c r="E528" s="301"/>
      <c r="F528" s="301"/>
      <c r="G528" s="301"/>
      <c r="H528" s="301"/>
      <c r="I528" s="301"/>
      <c r="J528" s="301"/>
      <c r="K528" s="301"/>
      <c r="L528" s="301"/>
    </row>
    <row r="529" spans="1:12" x14ac:dyDescent="0.2">
      <c r="A529" s="301"/>
      <c r="B529" s="301"/>
      <c r="C529" s="301"/>
      <c r="D529" s="301"/>
      <c r="E529" s="301"/>
      <c r="F529" s="301"/>
      <c r="G529" s="301"/>
      <c r="H529" s="301"/>
      <c r="I529" s="301"/>
      <c r="J529" s="301"/>
      <c r="K529" s="301"/>
      <c r="L529" s="301"/>
    </row>
    <row r="530" spans="1:12" x14ac:dyDescent="0.2">
      <c r="A530" s="301"/>
      <c r="B530" s="301"/>
      <c r="C530" s="301"/>
      <c r="D530" s="301"/>
      <c r="E530" s="301"/>
      <c r="F530" s="301"/>
      <c r="G530" s="301"/>
      <c r="H530" s="301"/>
      <c r="I530" s="301"/>
      <c r="J530" s="301"/>
      <c r="K530" s="301"/>
      <c r="L530" s="301"/>
    </row>
    <row r="531" spans="1:12" x14ac:dyDescent="0.2">
      <c r="A531" s="301"/>
      <c r="B531" s="301"/>
      <c r="C531" s="301"/>
      <c r="D531" s="301"/>
      <c r="E531" s="301"/>
      <c r="F531" s="301"/>
      <c r="G531" s="301"/>
      <c r="H531" s="301"/>
      <c r="I531" s="301"/>
      <c r="J531" s="301"/>
      <c r="K531" s="301"/>
      <c r="L531" s="301"/>
    </row>
    <row r="532" spans="1:12" x14ac:dyDescent="0.2">
      <c r="A532" s="301"/>
      <c r="B532" s="301"/>
      <c r="C532" s="301"/>
      <c r="D532" s="301"/>
      <c r="E532" s="301"/>
      <c r="F532" s="301"/>
      <c r="G532" s="301"/>
      <c r="H532" s="301"/>
      <c r="I532" s="301"/>
      <c r="J532" s="301"/>
      <c r="K532" s="301"/>
      <c r="L532" s="301"/>
    </row>
    <row r="533" spans="1:12" x14ac:dyDescent="0.2">
      <c r="A533" s="301"/>
      <c r="B533" s="301"/>
      <c r="C533" s="301"/>
      <c r="D533" s="301"/>
      <c r="E533" s="301"/>
      <c r="F533" s="301"/>
      <c r="G533" s="301"/>
      <c r="H533" s="301"/>
      <c r="I533" s="301"/>
      <c r="J533" s="301"/>
      <c r="K533" s="301"/>
      <c r="L533" s="301"/>
    </row>
    <row r="534" spans="1:12" x14ac:dyDescent="0.2">
      <c r="A534" s="301"/>
      <c r="B534" s="301"/>
      <c r="C534" s="301"/>
      <c r="D534" s="301"/>
      <c r="E534" s="301"/>
      <c r="F534" s="301"/>
      <c r="G534" s="301"/>
      <c r="H534" s="301"/>
      <c r="I534" s="301"/>
      <c r="J534" s="301"/>
      <c r="K534" s="301"/>
      <c r="L534" s="301"/>
    </row>
    <row r="535" spans="1:12" x14ac:dyDescent="0.2">
      <c r="A535" s="301"/>
      <c r="B535" s="301"/>
      <c r="C535" s="301"/>
      <c r="D535" s="301"/>
      <c r="E535" s="301"/>
      <c r="F535" s="301"/>
      <c r="G535" s="301"/>
      <c r="H535" s="301"/>
      <c r="I535" s="301"/>
      <c r="J535" s="301"/>
      <c r="K535" s="301"/>
      <c r="L535" s="301"/>
    </row>
    <row r="536" spans="1:12" x14ac:dyDescent="0.2">
      <c r="A536" s="301"/>
      <c r="B536" s="301"/>
      <c r="C536" s="301"/>
      <c r="D536" s="301"/>
      <c r="E536" s="301"/>
      <c r="F536" s="301"/>
      <c r="G536" s="301"/>
      <c r="H536" s="301"/>
      <c r="I536" s="301"/>
      <c r="J536" s="301"/>
      <c r="K536" s="301"/>
      <c r="L536" s="301"/>
    </row>
    <row r="537" spans="1:12" x14ac:dyDescent="0.2">
      <c r="A537" s="301"/>
      <c r="B537" s="301"/>
      <c r="C537" s="301"/>
      <c r="D537" s="301"/>
      <c r="E537" s="301"/>
      <c r="F537" s="301"/>
      <c r="G537" s="301"/>
      <c r="H537" s="301"/>
      <c r="I537" s="301"/>
      <c r="J537" s="301"/>
      <c r="K537" s="301"/>
      <c r="L537" s="301"/>
    </row>
    <row r="538" spans="1:12" x14ac:dyDescent="0.2">
      <c r="A538" s="301"/>
      <c r="B538" s="301"/>
      <c r="C538" s="301"/>
      <c r="D538" s="301"/>
      <c r="E538" s="301"/>
      <c r="F538" s="301"/>
      <c r="G538" s="301"/>
      <c r="H538" s="301"/>
      <c r="I538" s="301"/>
      <c r="J538" s="301"/>
      <c r="K538" s="301"/>
      <c r="L538" s="301"/>
    </row>
    <row r="539" spans="1:12" x14ac:dyDescent="0.2">
      <c r="A539" s="301"/>
      <c r="B539" s="301"/>
      <c r="C539" s="301"/>
      <c r="D539" s="301"/>
      <c r="E539" s="301"/>
      <c r="F539" s="301"/>
      <c r="G539" s="301"/>
      <c r="H539" s="301"/>
      <c r="I539" s="301"/>
      <c r="J539" s="301"/>
      <c r="K539" s="301"/>
      <c r="L539" s="301"/>
    </row>
    <row r="540" spans="1:12" x14ac:dyDescent="0.2">
      <c r="A540" s="301"/>
      <c r="B540" s="301"/>
      <c r="C540" s="301"/>
      <c r="D540" s="301"/>
      <c r="E540" s="301"/>
      <c r="F540" s="301"/>
      <c r="G540" s="301"/>
      <c r="H540" s="301"/>
      <c r="I540" s="301"/>
      <c r="J540" s="301"/>
      <c r="K540" s="301"/>
      <c r="L540" s="301"/>
    </row>
    <row r="541" spans="1:12" x14ac:dyDescent="0.2">
      <c r="A541" s="301"/>
      <c r="B541" s="301"/>
      <c r="C541" s="301"/>
      <c r="D541" s="301"/>
      <c r="E541" s="301"/>
      <c r="F541" s="301"/>
      <c r="G541" s="301"/>
      <c r="H541" s="301"/>
      <c r="I541" s="301"/>
      <c r="J541" s="301"/>
      <c r="K541" s="301"/>
      <c r="L541" s="301"/>
    </row>
    <row r="542" spans="1:12" x14ac:dyDescent="0.2">
      <c r="A542" s="301"/>
      <c r="B542" s="301"/>
      <c r="C542" s="301"/>
      <c r="D542" s="301"/>
      <c r="E542" s="301"/>
      <c r="F542" s="301"/>
      <c r="G542" s="301"/>
      <c r="H542" s="301"/>
      <c r="I542" s="301"/>
      <c r="J542" s="301"/>
      <c r="K542" s="301"/>
      <c r="L542" s="301"/>
    </row>
    <row r="543" spans="1:12" x14ac:dyDescent="0.2">
      <c r="A543" s="301"/>
      <c r="B543" s="301"/>
      <c r="C543" s="301"/>
      <c r="D543" s="301"/>
      <c r="E543" s="301"/>
      <c r="F543" s="301"/>
      <c r="G543" s="301"/>
      <c r="H543" s="301"/>
      <c r="I543" s="301"/>
      <c r="J543" s="301"/>
      <c r="K543" s="301"/>
      <c r="L543" s="301"/>
    </row>
    <row r="544" spans="1:12" x14ac:dyDescent="0.2">
      <c r="A544" s="301"/>
      <c r="B544" s="301"/>
      <c r="C544" s="301"/>
      <c r="D544" s="301"/>
      <c r="E544" s="301"/>
      <c r="F544" s="301"/>
      <c r="G544" s="301"/>
      <c r="H544" s="301"/>
      <c r="I544" s="301"/>
      <c r="J544" s="301"/>
      <c r="K544" s="301"/>
      <c r="L544" s="301"/>
    </row>
    <row r="545" spans="1:12" x14ac:dyDescent="0.2">
      <c r="A545" s="301"/>
      <c r="B545" s="301"/>
      <c r="C545" s="301"/>
      <c r="D545" s="301"/>
      <c r="E545" s="301"/>
      <c r="F545" s="301"/>
      <c r="G545" s="301"/>
      <c r="H545" s="301"/>
      <c r="I545" s="301"/>
      <c r="J545" s="301"/>
      <c r="K545" s="301"/>
      <c r="L545" s="301"/>
    </row>
    <row r="546" spans="1:12" x14ac:dyDescent="0.2">
      <c r="A546" s="301"/>
      <c r="B546" s="301"/>
      <c r="C546" s="301"/>
      <c r="D546" s="301"/>
      <c r="E546" s="301"/>
      <c r="F546" s="301"/>
      <c r="G546" s="301"/>
      <c r="H546" s="301"/>
      <c r="I546" s="301"/>
      <c r="J546" s="301"/>
      <c r="K546" s="301"/>
      <c r="L546" s="301"/>
    </row>
    <row r="547" spans="1:12" x14ac:dyDescent="0.2">
      <c r="A547" s="301"/>
      <c r="B547" s="301"/>
      <c r="C547" s="301"/>
      <c r="D547" s="301"/>
      <c r="E547" s="301"/>
      <c r="F547" s="301"/>
      <c r="G547" s="301"/>
      <c r="H547" s="301"/>
      <c r="I547" s="301"/>
      <c r="J547" s="301"/>
      <c r="K547" s="301"/>
      <c r="L547" s="301"/>
    </row>
    <row r="548" spans="1:12" x14ac:dyDescent="0.2">
      <c r="A548" s="301"/>
      <c r="B548" s="301"/>
      <c r="C548" s="301"/>
      <c r="D548" s="301"/>
      <c r="E548" s="301"/>
      <c r="F548" s="301"/>
      <c r="G548" s="301"/>
      <c r="H548" s="301"/>
      <c r="I548" s="301"/>
      <c r="J548" s="301"/>
      <c r="K548" s="301"/>
      <c r="L548" s="301"/>
    </row>
    <row r="549" spans="1:12" x14ac:dyDescent="0.2">
      <c r="A549" s="301"/>
      <c r="B549" s="301"/>
      <c r="C549" s="301"/>
      <c r="D549" s="301"/>
      <c r="E549" s="301"/>
      <c r="F549" s="301"/>
      <c r="G549" s="301"/>
      <c r="H549" s="301"/>
      <c r="I549" s="301"/>
      <c r="J549" s="301"/>
      <c r="K549" s="301"/>
      <c r="L549" s="301"/>
    </row>
    <row r="550" spans="1:12" x14ac:dyDescent="0.2">
      <c r="A550" s="301"/>
      <c r="B550" s="301"/>
      <c r="C550" s="301"/>
      <c r="D550" s="301"/>
      <c r="E550" s="301"/>
      <c r="F550" s="301"/>
      <c r="G550" s="301"/>
      <c r="H550" s="301"/>
      <c r="I550" s="301"/>
      <c r="J550" s="301"/>
      <c r="K550" s="301"/>
      <c r="L550" s="301"/>
    </row>
    <row r="551" spans="1:12" x14ac:dyDescent="0.2">
      <c r="A551" s="301"/>
      <c r="B551" s="301"/>
      <c r="C551" s="301"/>
      <c r="D551" s="301"/>
      <c r="E551" s="301"/>
      <c r="F551" s="301"/>
      <c r="G551" s="301"/>
      <c r="H551" s="301"/>
      <c r="I551" s="301"/>
      <c r="J551" s="301"/>
      <c r="K551" s="301"/>
      <c r="L551" s="301"/>
    </row>
    <row r="552" spans="1:12" x14ac:dyDescent="0.2">
      <c r="A552" s="301"/>
      <c r="B552" s="301"/>
      <c r="C552" s="301"/>
      <c r="D552" s="301"/>
      <c r="E552" s="301"/>
      <c r="F552" s="301"/>
      <c r="G552" s="301"/>
      <c r="H552" s="301"/>
      <c r="I552" s="301"/>
      <c r="J552" s="301"/>
      <c r="K552" s="301"/>
      <c r="L552" s="301"/>
    </row>
    <row r="553" spans="1:12" x14ac:dyDescent="0.2">
      <c r="A553" s="301"/>
      <c r="B553" s="301"/>
      <c r="C553" s="301"/>
      <c r="D553" s="301"/>
      <c r="E553" s="301"/>
      <c r="F553" s="301"/>
      <c r="G553" s="301"/>
      <c r="H553" s="301"/>
      <c r="I553" s="301"/>
      <c r="J553" s="301"/>
      <c r="K553" s="301"/>
      <c r="L553" s="301"/>
    </row>
    <row r="554" spans="1:12" x14ac:dyDescent="0.2">
      <c r="A554" s="301"/>
      <c r="B554" s="301"/>
      <c r="C554" s="301"/>
      <c r="D554" s="301"/>
      <c r="E554" s="301"/>
      <c r="F554" s="301"/>
      <c r="G554" s="301"/>
      <c r="H554" s="301"/>
      <c r="I554" s="301"/>
      <c r="J554" s="301"/>
      <c r="K554" s="301"/>
      <c r="L554" s="301"/>
    </row>
    <row r="555" spans="1:12" x14ac:dyDescent="0.2">
      <c r="A555" s="301"/>
      <c r="B555" s="301"/>
      <c r="C555" s="301"/>
      <c r="D555" s="301"/>
      <c r="E555" s="301"/>
      <c r="F555" s="301"/>
      <c r="G555" s="301"/>
      <c r="H555" s="301"/>
      <c r="I555" s="301"/>
      <c r="J555" s="301"/>
      <c r="K555" s="301"/>
      <c r="L555" s="301"/>
    </row>
    <row r="556" spans="1:12" x14ac:dyDescent="0.2">
      <c r="A556" s="301"/>
      <c r="B556" s="301"/>
      <c r="C556" s="301"/>
      <c r="D556" s="301"/>
      <c r="E556" s="301"/>
      <c r="F556" s="301"/>
      <c r="G556" s="301"/>
      <c r="H556" s="301"/>
      <c r="I556" s="301"/>
      <c r="J556" s="301"/>
      <c r="K556" s="301"/>
      <c r="L556" s="301"/>
    </row>
    <row r="557" spans="1:12" x14ac:dyDescent="0.2">
      <c r="A557" s="301"/>
      <c r="B557" s="301"/>
      <c r="C557" s="301"/>
      <c r="D557" s="301"/>
      <c r="E557" s="301"/>
      <c r="F557" s="301"/>
      <c r="G557" s="301"/>
      <c r="H557" s="301"/>
      <c r="I557" s="301"/>
      <c r="J557" s="301"/>
      <c r="K557" s="301"/>
      <c r="L557" s="301"/>
    </row>
    <row r="558" spans="1:12" x14ac:dyDescent="0.2">
      <c r="A558" s="301"/>
      <c r="B558" s="301"/>
      <c r="C558" s="301"/>
      <c r="D558" s="301"/>
      <c r="E558" s="301"/>
      <c r="F558" s="301"/>
      <c r="G558" s="301"/>
      <c r="H558" s="301"/>
      <c r="I558" s="301"/>
      <c r="J558" s="301"/>
      <c r="K558" s="301"/>
      <c r="L558" s="301"/>
    </row>
    <row r="559" spans="1:12" x14ac:dyDescent="0.2">
      <c r="A559" s="301"/>
      <c r="B559" s="301"/>
      <c r="C559" s="301"/>
      <c r="D559" s="301"/>
      <c r="E559" s="301"/>
      <c r="F559" s="301"/>
      <c r="G559" s="301"/>
      <c r="H559" s="301"/>
      <c r="I559" s="301"/>
      <c r="J559" s="301"/>
      <c r="K559" s="301"/>
      <c r="L559" s="301"/>
    </row>
    <row r="560" spans="1:12" x14ac:dyDescent="0.2">
      <c r="A560" s="301"/>
      <c r="B560" s="301"/>
      <c r="C560" s="301"/>
      <c r="D560" s="301"/>
      <c r="E560" s="301"/>
      <c r="F560" s="301"/>
      <c r="G560" s="301"/>
      <c r="H560" s="301"/>
      <c r="I560" s="301"/>
      <c r="J560" s="301"/>
      <c r="K560" s="301"/>
      <c r="L560" s="301"/>
    </row>
    <row r="561" spans="1:12" x14ac:dyDescent="0.2">
      <c r="A561" s="301"/>
      <c r="B561" s="301"/>
      <c r="C561" s="301"/>
      <c r="D561" s="301"/>
      <c r="E561" s="301"/>
      <c r="F561" s="301"/>
      <c r="G561" s="301"/>
      <c r="H561" s="301"/>
      <c r="I561" s="301"/>
      <c r="J561" s="301"/>
      <c r="K561" s="301"/>
      <c r="L561" s="301"/>
    </row>
    <row r="562" spans="1:12" x14ac:dyDescent="0.2">
      <c r="A562" s="301"/>
      <c r="B562" s="301"/>
      <c r="C562" s="301"/>
      <c r="D562" s="301"/>
      <c r="E562" s="301"/>
      <c r="F562" s="301"/>
      <c r="G562" s="301"/>
      <c r="H562" s="301"/>
      <c r="I562" s="301"/>
      <c r="J562" s="301"/>
      <c r="K562" s="301"/>
      <c r="L562" s="301"/>
    </row>
    <row r="563" spans="1:12" x14ac:dyDescent="0.2">
      <c r="A563" s="301"/>
      <c r="B563" s="301"/>
      <c r="C563" s="301"/>
      <c r="D563" s="301"/>
      <c r="E563" s="301"/>
      <c r="F563" s="301"/>
      <c r="G563" s="301"/>
      <c r="H563" s="301"/>
      <c r="I563" s="301"/>
      <c r="J563" s="301"/>
      <c r="K563" s="301"/>
      <c r="L563" s="301"/>
    </row>
    <row r="564" spans="1:12" x14ac:dyDescent="0.2">
      <c r="A564" s="301"/>
      <c r="B564" s="301"/>
      <c r="C564" s="301"/>
      <c r="D564" s="301"/>
      <c r="E564" s="301"/>
      <c r="F564" s="301"/>
      <c r="G564" s="301"/>
      <c r="H564" s="301"/>
      <c r="I564" s="301"/>
      <c r="J564" s="301"/>
      <c r="K564" s="301"/>
      <c r="L564" s="301"/>
    </row>
    <row r="565" spans="1:12" x14ac:dyDescent="0.2">
      <c r="A565" s="301"/>
      <c r="B565" s="301"/>
      <c r="C565" s="301"/>
      <c r="D565" s="301"/>
      <c r="E565" s="301"/>
      <c r="F565" s="301"/>
      <c r="G565" s="301"/>
      <c r="H565" s="301"/>
      <c r="I565" s="301"/>
      <c r="J565" s="301"/>
      <c r="K565" s="301"/>
      <c r="L565" s="301"/>
    </row>
    <row r="566" spans="1:12" x14ac:dyDescent="0.2">
      <c r="A566" s="301"/>
      <c r="B566" s="301"/>
      <c r="C566" s="301"/>
      <c r="D566" s="301"/>
      <c r="E566" s="301"/>
      <c r="F566" s="301"/>
      <c r="G566" s="301"/>
      <c r="H566" s="301"/>
      <c r="I566" s="301"/>
      <c r="J566" s="301"/>
      <c r="K566" s="301"/>
      <c r="L566" s="301"/>
    </row>
    <row r="567" spans="1:12" x14ac:dyDescent="0.2">
      <c r="A567" s="301"/>
      <c r="B567" s="301"/>
      <c r="C567" s="301"/>
      <c r="D567" s="301"/>
      <c r="E567" s="301"/>
      <c r="F567" s="301"/>
      <c r="G567" s="301"/>
      <c r="H567" s="301"/>
      <c r="I567" s="301"/>
      <c r="J567" s="301"/>
      <c r="K567" s="301"/>
      <c r="L567" s="301"/>
    </row>
    <row r="568" spans="1:12" x14ac:dyDescent="0.2">
      <c r="A568" s="301"/>
      <c r="B568" s="301"/>
      <c r="C568" s="301"/>
      <c r="D568" s="301"/>
      <c r="E568" s="301"/>
      <c r="F568" s="301"/>
      <c r="G568" s="301"/>
      <c r="H568" s="301"/>
      <c r="I568" s="301"/>
      <c r="J568" s="301"/>
      <c r="K568" s="301"/>
      <c r="L568" s="301"/>
    </row>
    <row r="569" spans="1:12" x14ac:dyDescent="0.2">
      <c r="A569" s="301"/>
      <c r="B569" s="301"/>
      <c r="C569" s="301"/>
      <c r="D569" s="301"/>
      <c r="E569" s="301"/>
      <c r="F569" s="301"/>
      <c r="G569" s="301"/>
      <c r="H569" s="301"/>
      <c r="I569" s="301"/>
      <c r="J569" s="301"/>
      <c r="K569" s="301"/>
      <c r="L569" s="301"/>
    </row>
    <row r="570" spans="1:12" x14ac:dyDescent="0.2">
      <c r="A570" s="301"/>
      <c r="B570" s="301"/>
      <c r="C570" s="301"/>
      <c r="D570" s="301"/>
      <c r="E570" s="301"/>
      <c r="F570" s="301"/>
      <c r="G570" s="301"/>
      <c r="H570" s="301"/>
      <c r="I570" s="301"/>
      <c r="J570" s="301"/>
      <c r="K570" s="301"/>
      <c r="L570" s="301"/>
    </row>
    <row r="571" spans="1:12" x14ac:dyDescent="0.2">
      <c r="A571" s="301"/>
      <c r="B571" s="301"/>
      <c r="C571" s="301"/>
      <c r="D571" s="301"/>
      <c r="E571" s="301"/>
      <c r="F571" s="301"/>
      <c r="G571" s="301"/>
      <c r="H571" s="301"/>
      <c r="I571" s="301"/>
      <c r="J571" s="301"/>
      <c r="K571" s="301"/>
      <c r="L571" s="301"/>
    </row>
    <row r="572" spans="1:12" x14ac:dyDescent="0.2">
      <c r="A572" s="301"/>
      <c r="B572" s="301"/>
      <c r="C572" s="301"/>
      <c r="D572" s="301"/>
      <c r="E572" s="301"/>
      <c r="F572" s="301"/>
      <c r="G572" s="301"/>
      <c r="H572" s="301"/>
      <c r="I572" s="301"/>
      <c r="J572" s="301"/>
      <c r="K572" s="301"/>
      <c r="L572" s="301"/>
    </row>
    <row r="573" spans="1:12" x14ac:dyDescent="0.2">
      <c r="A573" s="301"/>
      <c r="B573" s="301"/>
      <c r="C573" s="301"/>
      <c r="D573" s="301"/>
      <c r="E573" s="301"/>
      <c r="F573" s="301"/>
      <c r="G573" s="301"/>
      <c r="H573" s="301"/>
      <c r="I573" s="301"/>
      <c r="J573" s="301"/>
      <c r="K573" s="301"/>
      <c r="L573" s="301"/>
    </row>
    <row r="574" spans="1:12" x14ac:dyDescent="0.2">
      <c r="A574" s="301"/>
      <c r="B574" s="301"/>
      <c r="C574" s="301"/>
      <c r="D574" s="301"/>
      <c r="E574" s="301"/>
      <c r="F574" s="301"/>
      <c r="G574" s="301"/>
      <c r="H574" s="301"/>
      <c r="I574" s="301"/>
      <c r="J574" s="301"/>
      <c r="K574" s="301"/>
      <c r="L574" s="301"/>
    </row>
    <row r="575" spans="1:12" x14ac:dyDescent="0.2">
      <c r="A575" s="301"/>
      <c r="B575" s="301"/>
      <c r="C575" s="301"/>
      <c r="D575" s="301"/>
      <c r="E575" s="301"/>
      <c r="F575" s="301"/>
      <c r="G575" s="301"/>
      <c r="H575" s="301"/>
      <c r="I575" s="301"/>
      <c r="J575" s="301"/>
      <c r="K575" s="301"/>
      <c r="L575" s="301"/>
    </row>
    <row r="576" spans="1:12" x14ac:dyDescent="0.2">
      <c r="A576" s="301"/>
      <c r="B576" s="301"/>
      <c r="C576" s="301"/>
      <c r="D576" s="301"/>
      <c r="E576" s="301"/>
      <c r="F576" s="301"/>
      <c r="G576" s="301"/>
      <c r="H576" s="301"/>
      <c r="I576" s="301"/>
      <c r="J576" s="301"/>
      <c r="K576" s="301"/>
      <c r="L576" s="301"/>
    </row>
    <row r="577" spans="1:12" x14ac:dyDescent="0.2">
      <c r="A577" s="301"/>
      <c r="B577" s="301"/>
      <c r="C577" s="301"/>
      <c r="D577" s="301"/>
      <c r="E577" s="301"/>
      <c r="F577" s="301"/>
      <c r="G577" s="301"/>
      <c r="H577" s="301"/>
      <c r="I577" s="301"/>
      <c r="J577" s="301"/>
      <c r="K577" s="301"/>
      <c r="L577" s="301"/>
    </row>
    <row r="578" spans="1:12" x14ac:dyDescent="0.2">
      <c r="A578" s="301"/>
      <c r="B578" s="301"/>
      <c r="C578" s="301"/>
      <c r="D578" s="301"/>
      <c r="E578" s="301"/>
      <c r="F578" s="301"/>
      <c r="G578" s="301"/>
      <c r="H578" s="301"/>
      <c r="I578" s="301"/>
      <c r="J578" s="301"/>
      <c r="K578" s="301"/>
      <c r="L578" s="301"/>
    </row>
    <row r="579" spans="1:12" x14ac:dyDescent="0.2">
      <c r="A579" s="301"/>
      <c r="B579" s="301"/>
      <c r="C579" s="301"/>
      <c r="D579" s="301"/>
      <c r="E579" s="301"/>
      <c r="F579" s="301"/>
      <c r="G579" s="301"/>
      <c r="H579" s="301"/>
      <c r="I579" s="301"/>
      <c r="J579" s="301"/>
      <c r="K579" s="301"/>
      <c r="L579" s="301"/>
    </row>
    <row r="580" spans="1:12" x14ac:dyDescent="0.2">
      <c r="A580" s="301"/>
      <c r="B580" s="301"/>
      <c r="C580" s="301"/>
      <c r="D580" s="301"/>
      <c r="E580" s="301"/>
      <c r="F580" s="301"/>
      <c r="G580" s="301"/>
      <c r="H580" s="301"/>
      <c r="I580" s="301"/>
      <c r="J580" s="301"/>
      <c r="K580" s="301"/>
      <c r="L580" s="301"/>
    </row>
    <row r="581" spans="1:12" x14ac:dyDescent="0.2">
      <c r="A581" s="301"/>
      <c r="B581" s="301"/>
      <c r="C581" s="301"/>
      <c r="D581" s="301"/>
      <c r="E581" s="301"/>
      <c r="F581" s="301"/>
      <c r="G581" s="301"/>
      <c r="H581" s="301"/>
      <c r="I581" s="301"/>
      <c r="J581" s="301"/>
      <c r="K581" s="301"/>
      <c r="L581" s="301"/>
    </row>
    <row r="582" spans="1:12" x14ac:dyDescent="0.2">
      <c r="A582" s="301"/>
      <c r="B582" s="301"/>
      <c r="C582" s="301"/>
      <c r="D582" s="301"/>
      <c r="E582" s="301"/>
      <c r="F582" s="301"/>
      <c r="G582" s="301"/>
      <c r="H582" s="301"/>
      <c r="I582" s="301"/>
      <c r="J582" s="301"/>
      <c r="K582" s="301"/>
      <c r="L582" s="301"/>
    </row>
    <row r="583" spans="1:12" x14ac:dyDescent="0.2">
      <c r="A583" s="301"/>
      <c r="B583" s="301"/>
      <c r="C583" s="301"/>
      <c r="D583" s="301"/>
      <c r="E583" s="301"/>
      <c r="F583" s="301"/>
      <c r="G583" s="301"/>
      <c r="H583" s="301"/>
      <c r="I583" s="301"/>
      <c r="J583" s="301"/>
      <c r="K583" s="301"/>
      <c r="L583" s="301"/>
    </row>
    <row r="584" spans="1:12" x14ac:dyDescent="0.2">
      <c r="A584" s="301"/>
      <c r="B584" s="301"/>
      <c r="C584" s="301"/>
      <c r="D584" s="301"/>
      <c r="E584" s="301"/>
      <c r="F584" s="301"/>
      <c r="G584" s="301"/>
      <c r="H584" s="301"/>
      <c r="I584" s="301"/>
      <c r="J584" s="301"/>
      <c r="K584" s="301"/>
      <c r="L584" s="301"/>
    </row>
    <row r="585" spans="1:12" x14ac:dyDescent="0.2">
      <c r="A585" s="301"/>
      <c r="B585" s="301"/>
      <c r="C585" s="301"/>
      <c r="D585" s="301"/>
      <c r="E585" s="301"/>
      <c r="F585" s="301"/>
      <c r="G585" s="301"/>
      <c r="H585" s="301"/>
      <c r="I585" s="301"/>
      <c r="J585" s="301"/>
      <c r="K585" s="301"/>
      <c r="L585" s="301"/>
    </row>
    <row r="586" spans="1:12" x14ac:dyDescent="0.2">
      <c r="A586" s="301"/>
      <c r="B586" s="301"/>
      <c r="C586" s="301"/>
      <c r="D586" s="301"/>
      <c r="E586" s="301"/>
      <c r="F586" s="301"/>
      <c r="G586" s="301"/>
      <c r="H586" s="301"/>
      <c r="I586" s="301"/>
      <c r="J586" s="301"/>
      <c r="K586" s="301"/>
      <c r="L586" s="301"/>
    </row>
    <row r="587" spans="1:12" x14ac:dyDescent="0.2">
      <c r="A587" s="301"/>
      <c r="B587" s="301"/>
      <c r="C587" s="301"/>
      <c r="D587" s="301"/>
      <c r="E587" s="301"/>
      <c r="F587" s="301"/>
      <c r="G587" s="301"/>
      <c r="H587" s="301"/>
      <c r="I587" s="301"/>
      <c r="J587" s="301"/>
      <c r="K587" s="301"/>
      <c r="L587" s="301"/>
    </row>
    <row r="588" spans="1:12" x14ac:dyDescent="0.2">
      <c r="A588" s="301"/>
      <c r="B588" s="301"/>
      <c r="C588" s="301"/>
      <c r="D588" s="301"/>
      <c r="E588" s="301"/>
      <c r="F588" s="301"/>
      <c r="G588" s="301"/>
      <c r="H588" s="301"/>
      <c r="I588" s="301"/>
      <c r="J588" s="301"/>
      <c r="K588" s="301"/>
      <c r="L588" s="301"/>
    </row>
    <row r="589" spans="1:12" x14ac:dyDescent="0.2">
      <c r="A589" s="301"/>
      <c r="B589" s="301"/>
      <c r="C589" s="301"/>
      <c r="D589" s="301"/>
      <c r="E589" s="301"/>
      <c r="F589" s="301"/>
      <c r="G589" s="301"/>
      <c r="H589" s="301"/>
      <c r="I589" s="301"/>
      <c r="J589" s="301"/>
      <c r="K589" s="301"/>
      <c r="L589" s="301"/>
    </row>
    <row r="590" spans="1:12" x14ac:dyDescent="0.2">
      <c r="A590" s="301"/>
      <c r="B590" s="301"/>
      <c r="C590" s="301"/>
      <c r="D590" s="301"/>
      <c r="E590" s="301"/>
      <c r="F590" s="301"/>
      <c r="G590" s="301"/>
      <c r="H590" s="301"/>
      <c r="I590" s="301"/>
      <c r="J590" s="301"/>
      <c r="K590" s="301"/>
      <c r="L590" s="301"/>
    </row>
    <row r="591" spans="1:12" x14ac:dyDescent="0.2">
      <c r="A591" s="301"/>
      <c r="B591" s="301"/>
      <c r="C591" s="301"/>
      <c r="D591" s="301"/>
      <c r="E591" s="301"/>
      <c r="F591" s="301"/>
      <c r="G591" s="301"/>
      <c r="H591" s="301"/>
      <c r="I591" s="301"/>
      <c r="J591" s="301"/>
      <c r="K591" s="301"/>
      <c r="L591" s="301"/>
    </row>
    <row r="592" spans="1:12" x14ac:dyDescent="0.2">
      <c r="A592" s="301"/>
      <c r="B592" s="301"/>
      <c r="C592" s="301"/>
      <c r="D592" s="301"/>
      <c r="E592" s="301"/>
      <c r="F592" s="301"/>
      <c r="G592" s="301"/>
      <c r="H592" s="301"/>
      <c r="I592" s="301"/>
      <c r="J592" s="301"/>
      <c r="K592" s="301"/>
      <c r="L592" s="301"/>
    </row>
    <row r="593" spans="1:12" x14ac:dyDescent="0.2">
      <c r="A593" s="301"/>
      <c r="B593" s="301"/>
      <c r="C593" s="301"/>
      <c r="D593" s="301"/>
      <c r="E593" s="301"/>
      <c r="F593" s="301"/>
      <c r="G593" s="301"/>
      <c r="H593" s="301"/>
      <c r="I593" s="301"/>
      <c r="J593" s="301"/>
      <c r="K593" s="301"/>
      <c r="L593" s="301"/>
    </row>
    <row r="594" spans="1:12" x14ac:dyDescent="0.2">
      <c r="A594" s="301"/>
      <c r="B594" s="301"/>
      <c r="C594" s="301"/>
      <c r="D594" s="301"/>
      <c r="E594" s="301"/>
      <c r="F594" s="301"/>
      <c r="G594" s="301"/>
      <c r="H594" s="301"/>
      <c r="I594" s="301"/>
      <c r="J594" s="301"/>
      <c r="K594" s="301"/>
      <c r="L594" s="301"/>
    </row>
    <row r="595" spans="1:12" x14ac:dyDescent="0.2">
      <c r="A595" s="301"/>
      <c r="B595" s="301"/>
      <c r="C595" s="301"/>
      <c r="D595" s="301"/>
      <c r="E595" s="301"/>
      <c r="F595" s="301"/>
      <c r="G595" s="301"/>
      <c r="H595" s="301"/>
      <c r="I595" s="301"/>
      <c r="J595" s="301"/>
      <c r="K595" s="301"/>
      <c r="L595" s="301"/>
    </row>
    <row r="596" spans="1:12" x14ac:dyDescent="0.2">
      <c r="A596" s="301"/>
      <c r="B596" s="301"/>
      <c r="C596" s="301"/>
      <c r="D596" s="301"/>
      <c r="E596" s="301"/>
      <c r="F596" s="301"/>
      <c r="G596" s="301"/>
      <c r="H596" s="301"/>
      <c r="I596" s="301"/>
      <c r="J596" s="301"/>
      <c r="K596" s="301"/>
      <c r="L596" s="301"/>
    </row>
    <row r="597" spans="1:12" x14ac:dyDescent="0.2">
      <c r="A597" s="301"/>
      <c r="B597" s="301"/>
      <c r="C597" s="301"/>
      <c r="D597" s="301"/>
      <c r="E597" s="301"/>
      <c r="F597" s="301"/>
      <c r="G597" s="301"/>
      <c r="H597" s="301"/>
      <c r="I597" s="301"/>
      <c r="J597" s="301"/>
      <c r="K597" s="301"/>
      <c r="L597" s="301"/>
    </row>
    <row r="598" spans="1:12" x14ac:dyDescent="0.2">
      <c r="A598" s="301"/>
      <c r="B598" s="301"/>
      <c r="C598" s="301"/>
      <c r="D598" s="301"/>
      <c r="E598" s="301"/>
      <c r="F598" s="301"/>
      <c r="G598" s="301"/>
      <c r="H598" s="301"/>
      <c r="I598" s="301"/>
      <c r="J598" s="301"/>
      <c r="K598" s="301"/>
      <c r="L598" s="301"/>
    </row>
    <row r="599" spans="1:12" x14ac:dyDescent="0.2">
      <c r="A599" s="301"/>
      <c r="B599" s="301"/>
      <c r="C599" s="301"/>
      <c r="D599" s="301"/>
      <c r="E599" s="301"/>
      <c r="F599" s="301"/>
      <c r="G599" s="301"/>
      <c r="H599" s="301"/>
      <c r="I599" s="301"/>
      <c r="J599" s="301"/>
      <c r="K599" s="301"/>
      <c r="L599" s="301"/>
    </row>
    <row r="600" spans="1:12" x14ac:dyDescent="0.2">
      <c r="A600" s="301"/>
      <c r="B600" s="301"/>
      <c r="C600" s="301"/>
      <c r="D600" s="301"/>
      <c r="E600" s="301"/>
      <c r="F600" s="301"/>
      <c r="G600" s="301"/>
      <c r="H600" s="301"/>
      <c r="I600" s="301"/>
      <c r="J600" s="301"/>
      <c r="K600" s="301"/>
      <c r="L600" s="301"/>
    </row>
    <row r="601" spans="1:12" x14ac:dyDescent="0.2">
      <c r="A601" s="301"/>
      <c r="B601" s="301"/>
      <c r="C601" s="301"/>
      <c r="D601" s="301"/>
      <c r="E601" s="301"/>
      <c r="F601" s="301"/>
      <c r="G601" s="301"/>
      <c r="H601" s="301"/>
      <c r="I601" s="301"/>
      <c r="J601" s="301"/>
      <c r="K601" s="301"/>
      <c r="L601" s="301"/>
    </row>
    <row r="602" spans="1:12" x14ac:dyDescent="0.2">
      <c r="A602" s="301"/>
      <c r="B602" s="301"/>
      <c r="C602" s="301"/>
      <c r="D602" s="301"/>
      <c r="E602" s="301"/>
      <c r="F602" s="301"/>
      <c r="G602" s="301"/>
      <c r="H602" s="301"/>
      <c r="I602" s="301"/>
      <c r="J602" s="301"/>
      <c r="K602" s="301"/>
      <c r="L602" s="301"/>
    </row>
    <row r="603" spans="1:12" x14ac:dyDescent="0.2">
      <c r="A603" s="301"/>
      <c r="B603" s="301"/>
      <c r="C603" s="301"/>
      <c r="D603" s="301"/>
      <c r="E603" s="301"/>
      <c r="F603" s="301"/>
      <c r="G603" s="301"/>
      <c r="H603" s="301"/>
      <c r="I603" s="301"/>
      <c r="J603" s="301"/>
      <c r="K603" s="301"/>
      <c r="L603" s="301"/>
    </row>
    <row r="604" spans="1:12" x14ac:dyDescent="0.2">
      <c r="A604" s="301"/>
      <c r="B604" s="301"/>
      <c r="C604" s="301"/>
      <c r="D604" s="301"/>
      <c r="E604" s="301"/>
      <c r="F604" s="301"/>
      <c r="G604" s="301"/>
      <c r="H604" s="301"/>
      <c r="I604" s="301"/>
      <c r="J604" s="301"/>
      <c r="K604" s="301"/>
      <c r="L604" s="301"/>
    </row>
    <row r="605" spans="1:12" x14ac:dyDescent="0.2">
      <c r="A605" s="301"/>
      <c r="B605" s="301"/>
      <c r="C605" s="301"/>
      <c r="D605" s="301"/>
      <c r="E605" s="301"/>
      <c r="F605" s="301"/>
      <c r="G605" s="301"/>
      <c r="H605" s="301"/>
      <c r="I605" s="301"/>
      <c r="J605" s="301"/>
      <c r="K605" s="301"/>
      <c r="L605" s="301"/>
    </row>
    <row r="606" spans="1:12" x14ac:dyDescent="0.2">
      <c r="A606" s="301"/>
      <c r="B606" s="301"/>
      <c r="C606" s="301"/>
      <c r="D606" s="301"/>
      <c r="E606" s="301"/>
      <c r="F606" s="301"/>
      <c r="G606" s="301"/>
      <c r="H606" s="301"/>
      <c r="I606" s="301"/>
      <c r="J606" s="301"/>
      <c r="K606" s="301"/>
      <c r="L606" s="301"/>
    </row>
    <row r="607" spans="1:12" x14ac:dyDescent="0.2">
      <c r="A607" s="301"/>
      <c r="B607" s="301"/>
      <c r="C607" s="301"/>
      <c r="D607" s="301"/>
      <c r="E607" s="301"/>
      <c r="F607" s="301"/>
      <c r="G607" s="301"/>
      <c r="H607" s="301"/>
      <c r="I607" s="301"/>
      <c r="J607" s="301"/>
      <c r="K607" s="301"/>
      <c r="L607" s="301"/>
    </row>
    <row r="608" spans="1:12" x14ac:dyDescent="0.2">
      <c r="A608" s="301"/>
      <c r="B608" s="301"/>
      <c r="C608" s="301"/>
      <c r="D608" s="301"/>
      <c r="E608" s="301"/>
      <c r="F608" s="301"/>
      <c r="G608" s="301"/>
      <c r="H608" s="301"/>
      <c r="I608" s="301"/>
      <c r="J608" s="301"/>
      <c r="K608" s="301"/>
      <c r="L608" s="301"/>
    </row>
    <row r="609" spans="1:12" x14ac:dyDescent="0.2">
      <c r="A609" s="301"/>
      <c r="B609" s="301"/>
      <c r="C609" s="301"/>
      <c r="D609" s="301"/>
      <c r="E609" s="301"/>
      <c r="F609" s="301"/>
      <c r="G609" s="301"/>
      <c r="H609" s="301"/>
      <c r="I609" s="301"/>
      <c r="J609" s="301"/>
      <c r="K609" s="301"/>
      <c r="L609" s="301"/>
    </row>
    <row r="610" spans="1:12" x14ac:dyDescent="0.2">
      <c r="A610" s="301"/>
      <c r="B610" s="301"/>
      <c r="C610" s="301"/>
      <c r="D610" s="301"/>
      <c r="E610" s="301"/>
      <c r="F610" s="301"/>
      <c r="G610" s="301"/>
      <c r="H610" s="301"/>
      <c r="I610" s="301"/>
      <c r="J610" s="301"/>
      <c r="K610" s="301"/>
      <c r="L610" s="301"/>
    </row>
    <row r="611" spans="1:12" x14ac:dyDescent="0.2">
      <c r="A611" s="301"/>
      <c r="B611" s="301"/>
      <c r="C611" s="301"/>
      <c r="D611" s="301"/>
      <c r="E611" s="301"/>
      <c r="F611" s="301"/>
      <c r="G611" s="301"/>
      <c r="H611" s="301"/>
      <c r="I611" s="301"/>
      <c r="J611" s="301"/>
      <c r="K611" s="301"/>
      <c r="L611" s="301"/>
    </row>
    <row r="612" spans="1:12" x14ac:dyDescent="0.2">
      <c r="A612" s="301"/>
      <c r="B612" s="301"/>
      <c r="C612" s="301"/>
      <c r="D612" s="301"/>
      <c r="E612" s="301"/>
      <c r="F612" s="301"/>
      <c r="G612" s="301"/>
      <c r="H612" s="301"/>
      <c r="I612" s="301"/>
      <c r="J612" s="301"/>
      <c r="K612" s="301"/>
      <c r="L612" s="301"/>
    </row>
    <row r="613" spans="1:12" x14ac:dyDescent="0.2">
      <c r="A613" s="301"/>
      <c r="B613" s="301"/>
      <c r="C613" s="301"/>
      <c r="D613" s="301"/>
      <c r="E613" s="301"/>
      <c r="F613" s="301"/>
      <c r="G613" s="301"/>
      <c r="H613" s="301"/>
      <c r="I613" s="301"/>
      <c r="J613" s="301"/>
      <c r="K613" s="301"/>
      <c r="L613" s="301"/>
    </row>
    <row r="614" spans="1:12" x14ac:dyDescent="0.2">
      <c r="A614" s="301"/>
      <c r="B614" s="301"/>
      <c r="C614" s="301"/>
      <c r="D614" s="301"/>
      <c r="E614" s="301"/>
      <c r="F614" s="301"/>
      <c r="G614" s="301"/>
      <c r="H614" s="301"/>
      <c r="I614" s="301"/>
      <c r="J614" s="301"/>
      <c r="K614" s="301"/>
      <c r="L614" s="301"/>
    </row>
    <row r="615" spans="1:12" x14ac:dyDescent="0.2">
      <c r="A615" s="301"/>
      <c r="B615" s="301"/>
      <c r="C615" s="301"/>
      <c r="D615" s="301"/>
      <c r="E615" s="301"/>
      <c r="F615" s="301"/>
      <c r="G615" s="301"/>
      <c r="H615" s="301"/>
      <c r="I615" s="301"/>
      <c r="J615" s="301"/>
      <c r="K615" s="301"/>
      <c r="L615" s="301"/>
    </row>
    <row r="616" spans="1:12" x14ac:dyDescent="0.2">
      <c r="A616" s="301"/>
      <c r="B616" s="301"/>
      <c r="C616" s="301"/>
      <c r="D616" s="301"/>
      <c r="E616" s="301"/>
      <c r="F616" s="301"/>
      <c r="G616" s="301"/>
      <c r="H616" s="301"/>
      <c r="I616" s="301"/>
      <c r="J616" s="301"/>
      <c r="K616" s="301"/>
      <c r="L616" s="301"/>
    </row>
    <row r="617" spans="1:12" x14ac:dyDescent="0.2">
      <c r="A617" s="301"/>
      <c r="B617" s="301"/>
      <c r="C617" s="301"/>
      <c r="D617" s="301"/>
      <c r="E617" s="301"/>
      <c r="F617" s="301"/>
      <c r="G617" s="301"/>
      <c r="H617" s="301"/>
      <c r="I617" s="301"/>
      <c r="J617" s="301"/>
      <c r="K617" s="301"/>
      <c r="L617" s="301"/>
    </row>
    <row r="618" spans="1:12" x14ac:dyDescent="0.2">
      <c r="A618" s="301"/>
      <c r="B618" s="301"/>
      <c r="C618" s="301"/>
      <c r="D618" s="301"/>
      <c r="E618" s="301"/>
      <c r="F618" s="301"/>
      <c r="G618" s="301"/>
      <c r="H618" s="301"/>
      <c r="I618" s="301"/>
      <c r="J618" s="301"/>
      <c r="K618" s="301"/>
      <c r="L618" s="301"/>
    </row>
    <row r="619" spans="1:12" x14ac:dyDescent="0.2">
      <c r="A619" s="301"/>
      <c r="B619" s="301"/>
      <c r="C619" s="301"/>
      <c r="D619" s="301"/>
      <c r="E619" s="301"/>
      <c r="F619" s="301"/>
      <c r="G619" s="301"/>
      <c r="H619" s="301"/>
      <c r="I619" s="301"/>
      <c r="J619" s="301"/>
      <c r="K619" s="301"/>
      <c r="L619" s="301"/>
    </row>
    <row r="620" spans="1:12" x14ac:dyDescent="0.2">
      <c r="A620" s="301"/>
      <c r="B620" s="301"/>
      <c r="C620" s="301"/>
      <c r="D620" s="301"/>
      <c r="E620" s="301"/>
      <c r="F620" s="301"/>
      <c r="G620" s="301"/>
      <c r="H620" s="301"/>
      <c r="I620" s="301"/>
      <c r="J620" s="301"/>
      <c r="K620" s="301"/>
      <c r="L620" s="301"/>
    </row>
    <row r="621" spans="1:12" x14ac:dyDescent="0.2">
      <c r="A621" s="301"/>
      <c r="B621" s="301"/>
      <c r="C621" s="301"/>
      <c r="D621" s="301"/>
      <c r="E621" s="301"/>
      <c r="F621" s="301"/>
      <c r="G621" s="301"/>
      <c r="H621" s="301"/>
      <c r="I621" s="301"/>
      <c r="J621" s="301"/>
      <c r="K621" s="301"/>
      <c r="L621" s="301"/>
    </row>
    <row r="622" spans="1:12" x14ac:dyDescent="0.2">
      <c r="A622" s="301"/>
      <c r="B622" s="301"/>
      <c r="C622" s="301"/>
      <c r="D622" s="301"/>
      <c r="E622" s="301"/>
      <c r="F622" s="301"/>
      <c r="G622" s="301"/>
      <c r="H622" s="301"/>
      <c r="I622" s="301"/>
      <c r="J622" s="301"/>
      <c r="K622" s="301"/>
      <c r="L622" s="301"/>
    </row>
    <row r="623" spans="1:12" x14ac:dyDescent="0.2">
      <c r="A623" s="301"/>
      <c r="B623" s="301"/>
      <c r="C623" s="301"/>
      <c r="D623" s="301"/>
      <c r="E623" s="301"/>
      <c r="F623" s="301"/>
      <c r="G623" s="301"/>
      <c r="H623" s="301"/>
      <c r="I623" s="301"/>
      <c r="J623" s="301"/>
      <c r="K623" s="301"/>
      <c r="L623" s="301"/>
    </row>
    <row r="624" spans="1:12" x14ac:dyDescent="0.2">
      <c r="A624" s="301"/>
      <c r="B624" s="301"/>
      <c r="C624" s="301"/>
      <c r="D624" s="301"/>
      <c r="E624" s="301"/>
      <c r="F624" s="301"/>
      <c r="G624" s="301"/>
      <c r="H624" s="301"/>
      <c r="I624" s="301"/>
      <c r="J624" s="301"/>
      <c r="K624" s="301"/>
      <c r="L624" s="301"/>
    </row>
    <row r="625" spans="1:12" x14ac:dyDescent="0.2">
      <c r="A625" s="301"/>
      <c r="B625" s="301"/>
      <c r="C625" s="301"/>
      <c r="D625" s="301"/>
      <c r="E625" s="301"/>
      <c r="F625" s="301"/>
      <c r="G625" s="301"/>
      <c r="H625" s="301"/>
      <c r="I625" s="301"/>
      <c r="J625" s="301"/>
      <c r="K625" s="301"/>
      <c r="L625" s="301"/>
    </row>
    <row r="626" spans="1:12" x14ac:dyDescent="0.2">
      <c r="A626" s="301"/>
      <c r="B626" s="301"/>
      <c r="C626" s="301"/>
      <c r="D626" s="301"/>
      <c r="E626" s="301"/>
      <c r="F626" s="301"/>
      <c r="G626" s="301"/>
      <c r="H626" s="301"/>
      <c r="I626" s="301"/>
      <c r="J626" s="301"/>
      <c r="K626" s="301"/>
      <c r="L626" s="301"/>
    </row>
    <row r="627" spans="1:12" x14ac:dyDescent="0.2">
      <c r="A627" s="301"/>
      <c r="B627" s="301"/>
      <c r="C627" s="301"/>
      <c r="D627" s="301"/>
      <c r="E627" s="301"/>
      <c r="F627" s="301"/>
      <c r="G627" s="301"/>
      <c r="H627" s="301"/>
      <c r="I627" s="301"/>
      <c r="J627" s="301"/>
      <c r="K627" s="301"/>
      <c r="L627" s="301"/>
    </row>
    <row r="628" spans="1:12" x14ac:dyDescent="0.2">
      <c r="A628" s="301"/>
      <c r="B628" s="301"/>
      <c r="C628" s="301"/>
      <c r="D628" s="301"/>
      <c r="E628" s="301"/>
      <c r="F628" s="301"/>
      <c r="G628" s="301"/>
      <c r="H628" s="301"/>
      <c r="I628" s="301"/>
      <c r="J628" s="301"/>
      <c r="K628" s="301"/>
      <c r="L628" s="301"/>
    </row>
    <row r="629" spans="1:12" x14ac:dyDescent="0.2">
      <c r="A629" s="301"/>
      <c r="B629" s="301"/>
      <c r="C629" s="301"/>
      <c r="D629" s="301"/>
      <c r="E629" s="301"/>
      <c r="F629" s="301"/>
      <c r="G629" s="301"/>
      <c r="H629" s="301"/>
      <c r="I629" s="301"/>
      <c r="J629" s="301"/>
      <c r="K629" s="301"/>
      <c r="L629" s="301"/>
    </row>
    <row r="630" spans="1:12" x14ac:dyDescent="0.2">
      <c r="A630" s="301"/>
      <c r="B630" s="301"/>
      <c r="C630" s="301"/>
      <c r="D630" s="301"/>
      <c r="E630" s="301"/>
      <c r="F630" s="301"/>
      <c r="G630" s="301"/>
      <c r="H630" s="301"/>
      <c r="I630" s="301"/>
      <c r="J630" s="301"/>
      <c r="K630" s="301"/>
      <c r="L630" s="301"/>
    </row>
    <row r="631" spans="1:12" x14ac:dyDescent="0.2">
      <c r="A631" s="301"/>
      <c r="B631" s="301"/>
      <c r="C631" s="301"/>
      <c r="D631" s="301"/>
      <c r="E631" s="301"/>
      <c r="F631" s="301"/>
      <c r="G631" s="301"/>
      <c r="H631" s="301"/>
      <c r="I631" s="301"/>
      <c r="J631" s="301"/>
      <c r="K631" s="301"/>
      <c r="L631" s="301"/>
    </row>
    <row r="632" spans="1:12" x14ac:dyDescent="0.2">
      <c r="A632" s="301"/>
      <c r="B632" s="301"/>
      <c r="C632" s="301"/>
      <c r="D632" s="301"/>
      <c r="E632" s="301"/>
      <c r="F632" s="301"/>
      <c r="G632" s="301"/>
      <c r="H632" s="301"/>
      <c r="I632" s="301"/>
      <c r="J632" s="301"/>
      <c r="K632" s="301"/>
      <c r="L632" s="301"/>
    </row>
    <row r="633" spans="1:12" x14ac:dyDescent="0.2">
      <c r="A633" s="301"/>
      <c r="B633" s="301"/>
      <c r="C633" s="301"/>
      <c r="D633" s="301"/>
      <c r="E633" s="301"/>
      <c r="F633" s="301"/>
      <c r="G633" s="301"/>
      <c r="H633" s="301"/>
      <c r="I633" s="301"/>
      <c r="J633" s="301"/>
      <c r="K633" s="301"/>
      <c r="L633" s="301"/>
    </row>
    <row r="634" spans="1:12" x14ac:dyDescent="0.2">
      <c r="A634" s="301"/>
      <c r="B634" s="301"/>
      <c r="C634" s="301"/>
      <c r="D634" s="301"/>
      <c r="E634" s="301"/>
      <c r="F634" s="301"/>
      <c r="G634" s="301"/>
      <c r="H634" s="301"/>
      <c r="I634" s="301"/>
      <c r="J634" s="301"/>
      <c r="K634" s="301"/>
      <c r="L634" s="301"/>
    </row>
    <row r="635" spans="1:12" x14ac:dyDescent="0.2">
      <c r="A635" s="301"/>
      <c r="B635" s="301"/>
      <c r="C635" s="301"/>
      <c r="D635" s="301"/>
      <c r="E635" s="301"/>
      <c r="F635" s="301"/>
      <c r="G635" s="301"/>
      <c r="H635" s="301"/>
      <c r="I635" s="301"/>
      <c r="J635" s="301"/>
      <c r="K635" s="301"/>
      <c r="L635" s="301"/>
    </row>
    <row r="636" spans="1:12" x14ac:dyDescent="0.2">
      <c r="A636" s="301"/>
      <c r="B636" s="301"/>
      <c r="C636" s="301"/>
      <c r="D636" s="301"/>
      <c r="E636" s="301"/>
      <c r="F636" s="301"/>
      <c r="G636" s="301"/>
      <c r="H636" s="301"/>
      <c r="I636" s="301"/>
      <c r="J636" s="301"/>
      <c r="K636" s="301"/>
      <c r="L636" s="301"/>
    </row>
    <row r="637" spans="1:12" x14ac:dyDescent="0.2">
      <c r="A637" s="301"/>
      <c r="B637" s="301"/>
      <c r="C637" s="301"/>
      <c r="D637" s="301"/>
      <c r="E637" s="301"/>
      <c r="F637" s="301"/>
      <c r="G637" s="301"/>
      <c r="H637" s="301"/>
      <c r="I637" s="301"/>
      <c r="J637" s="301"/>
      <c r="K637" s="301"/>
      <c r="L637" s="301"/>
    </row>
    <row r="638" spans="1:12" x14ac:dyDescent="0.2">
      <c r="A638" s="301"/>
      <c r="B638" s="301"/>
      <c r="C638" s="301"/>
      <c r="D638" s="301"/>
      <c r="E638" s="301"/>
      <c r="F638" s="301"/>
      <c r="G638" s="301"/>
      <c r="H638" s="301"/>
      <c r="I638" s="301"/>
      <c r="J638" s="301"/>
      <c r="K638" s="301"/>
      <c r="L638" s="301"/>
    </row>
    <row r="639" spans="1:12" x14ac:dyDescent="0.2">
      <c r="A639" s="301"/>
      <c r="B639" s="301"/>
      <c r="C639" s="301"/>
      <c r="D639" s="301"/>
      <c r="E639" s="301"/>
      <c r="F639" s="301"/>
      <c r="G639" s="301"/>
      <c r="H639" s="301"/>
      <c r="I639" s="301"/>
      <c r="J639" s="301"/>
      <c r="K639" s="301"/>
      <c r="L639" s="301"/>
    </row>
    <row r="640" spans="1:12" x14ac:dyDescent="0.2">
      <c r="A640" s="301"/>
      <c r="B640" s="301"/>
      <c r="C640" s="301"/>
      <c r="D640" s="301"/>
      <c r="E640" s="301"/>
      <c r="F640" s="301"/>
      <c r="G640" s="301"/>
      <c r="H640" s="301"/>
      <c r="I640" s="301"/>
      <c r="J640" s="301"/>
      <c r="K640" s="301"/>
      <c r="L640" s="301"/>
    </row>
    <row r="641" spans="1:12" x14ac:dyDescent="0.2">
      <c r="A641" s="301"/>
      <c r="B641" s="301"/>
      <c r="C641" s="301"/>
      <c r="D641" s="301"/>
      <c r="E641" s="301"/>
      <c r="F641" s="301"/>
      <c r="G641" s="301"/>
      <c r="H641" s="301"/>
      <c r="I641" s="301"/>
      <c r="J641" s="301"/>
      <c r="K641" s="301"/>
      <c r="L641" s="301"/>
    </row>
    <row r="642" spans="1:12" x14ac:dyDescent="0.2">
      <c r="A642" s="301"/>
      <c r="B642" s="301"/>
      <c r="C642" s="301"/>
      <c r="D642" s="301"/>
      <c r="E642" s="301"/>
      <c r="F642" s="301"/>
      <c r="G642" s="301"/>
      <c r="H642" s="301"/>
      <c r="I642" s="301"/>
      <c r="J642" s="301"/>
      <c r="K642" s="301"/>
      <c r="L642" s="301"/>
    </row>
    <row r="643" spans="1:12" x14ac:dyDescent="0.2">
      <c r="A643" s="301"/>
      <c r="B643" s="301"/>
      <c r="C643" s="301"/>
      <c r="D643" s="301"/>
      <c r="E643" s="301"/>
      <c r="F643" s="301"/>
      <c r="G643" s="301"/>
      <c r="H643" s="301"/>
      <c r="I643" s="301"/>
      <c r="J643" s="301"/>
      <c r="K643" s="301"/>
      <c r="L643" s="301"/>
    </row>
    <row r="644" spans="1:12" x14ac:dyDescent="0.2">
      <c r="A644" s="301"/>
      <c r="B644" s="301"/>
      <c r="C644" s="301"/>
      <c r="D644" s="301"/>
      <c r="E644" s="301"/>
      <c r="F644" s="301"/>
      <c r="G644" s="301"/>
      <c r="H644" s="301"/>
      <c r="I644" s="301"/>
      <c r="J644" s="301"/>
      <c r="K644" s="301"/>
      <c r="L644" s="301"/>
    </row>
    <row r="645" spans="1:12" x14ac:dyDescent="0.2">
      <c r="A645" s="301"/>
      <c r="B645" s="301"/>
      <c r="C645" s="301"/>
      <c r="D645" s="301"/>
      <c r="E645" s="301"/>
      <c r="F645" s="301"/>
      <c r="G645" s="301"/>
      <c r="H645" s="301"/>
      <c r="I645" s="301"/>
      <c r="J645" s="301"/>
      <c r="K645" s="301"/>
      <c r="L645" s="301"/>
    </row>
    <row r="646" spans="1:12" x14ac:dyDescent="0.2">
      <c r="A646" s="301"/>
      <c r="B646" s="301"/>
      <c r="C646" s="301"/>
      <c r="D646" s="301"/>
      <c r="E646" s="301"/>
      <c r="F646" s="301"/>
      <c r="G646" s="301"/>
      <c r="H646" s="301"/>
      <c r="I646" s="301"/>
      <c r="J646" s="301"/>
      <c r="K646" s="301"/>
      <c r="L646" s="301"/>
    </row>
    <row r="647" spans="1:12" x14ac:dyDescent="0.2">
      <c r="A647" s="301"/>
      <c r="B647" s="301"/>
      <c r="C647" s="301"/>
      <c r="D647" s="301"/>
      <c r="E647" s="301"/>
      <c r="F647" s="301"/>
      <c r="G647" s="301"/>
      <c r="H647" s="301"/>
      <c r="I647" s="301"/>
      <c r="J647" s="301"/>
      <c r="K647" s="301"/>
      <c r="L647" s="301"/>
    </row>
    <row r="648" spans="1:12" x14ac:dyDescent="0.2">
      <c r="A648" s="301"/>
      <c r="B648" s="301"/>
      <c r="C648" s="301"/>
      <c r="D648" s="301"/>
      <c r="E648" s="301"/>
      <c r="F648" s="301"/>
      <c r="G648" s="301"/>
      <c r="H648" s="301"/>
      <c r="I648" s="301"/>
      <c r="J648" s="301"/>
      <c r="K648" s="301"/>
      <c r="L648" s="301"/>
    </row>
    <row r="649" spans="1:12" x14ac:dyDescent="0.2">
      <c r="A649" s="301"/>
      <c r="B649" s="301"/>
      <c r="C649" s="301"/>
      <c r="D649" s="301"/>
      <c r="E649" s="301"/>
      <c r="F649" s="301"/>
      <c r="G649" s="301"/>
      <c r="H649" s="301"/>
      <c r="I649" s="301"/>
      <c r="J649" s="301"/>
      <c r="K649" s="301"/>
      <c r="L649" s="301"/>
    </row>
    <row r="650" spans="1:12" x14ac:dyDescent="0.2">
      <c r="A650" s="301"/>
      <c r="B650" s="301"/>
      <c r="C650" s="301"/>
      <c r="D650" s="301"/>
      <c r="E650" s="301"/>
      <c r="F650" s="301"/>
      <c r="G650" s="301"/>
      <c r="H650" s="301"/>
      <c r="I650" s="301"/>
      <c r="J650" s="301"/>
      <c r="K650" s="301"/>
      <c r="L650" s="301"/>
    </row>
    <row r="651" spans="1:12" x14ac:dyDescent="0.2">
      <c r="A651" s="301"/>
      <c r="B651" s="301"/>
      <c r="C651" s="301"/>
      <c r="D651" s="301"/>
      <c r="E651" s="301"/>
      <c r="F651" s="301"/>
      <c r="G651" s="301"/>
      <c r="H651" s="301"/>
      <c r="I651" s="301"/>
      <c r="J651" s="301"/>
      <c r="K651" s="301"/>
      <c r="L651" s="301"/>
    </row>
    <row r="652" spans="1:12" x14ac:dyDescent="0.2">
      <c r="A652" s="301"/>
      <c r="B652" s="301"/>
      <c r="C652" s="301"/>
      <c r="D652" s="301"/>
      <c r="E652" s="301"/>
      <c r="F652" s="301"/>
      <c r="G652" s="301"/>
      <c r="H652" s="301"/>
      <c r="I652" s="301"/>
      <c r="J652" s="301"/>
      <c r="K652" s="301"/>
      <c r="L652" s="301"/>
    </row>
    <row r="653" spans="1:12" x14ac:dyDescent="0.2">
      <c r="A653" s="301"/>
      <c r="B653" s="301"/>
      <c r="C653" s="301"/>
      <c r="D653" s="301"/>
      <c r="E653" s="301"/>
      <c r="F653" s="301"/>
      <c r="G653" s="301"/>
      <c r="H653" s="301"/>
      <c r="I653" s="301"/>
      <c r="J653" s="301"/>
      <c r="K653" s="301"/>
      <c r="L653" s="301"/>
    </row>
    <row r="654" spans="1:12" x14ac:dyDescent="0.2">
      <c r="A654" s="301"/>
      <c r="B654" s="301"/>
      <c r="C654" s="301"/>
      <c r="D654" s="301"/>
      <c r="E654" s="301"/>
      <c r="F654" s="301"/>
      <c r="G654" s="301"/>
      <c r="H654" s="301"/>
      <c r="I654" s="301"/>
      <c r="J654" s="301"/>
      <c r="K654" s="301"/>
      <c r="L654" s="301"/>
    </row>
    <row r="655" spans="1:12" x14ac:dyDescent="0.2">
      <c r="A655" s="301"/>
      <c r="B655" s="301"/>
      <c r="C655" s="301"/>
      <c r="D655" s="301"/>
      <c r="E655" s="301"/>
      <c r="F655" s="301"/>
      <c r="G655" s="301"/>
      <c r="H655" s="301"/>
      <c r="I655" s="301"/>
      <c r="J655" s="301"/>
      <c r="K655" s="301"/>
      <c r="L655" s="301"/>
    </row>
    <row r="656" spans="1:12" x14ac:dyDescent="0.2">
      <c r="A656" s="301"/>
      <c r="B656" s="301"/>
      <c r="C656" s="301"/>
      <c r="D656" s="301"/>
      <c r="E656" s="301"/>
      <c r="F656" s="301"/>
      <c r="G656" s="301"/>
      <c r="H656" s="301"/>
      <c r="I656" s="301"/>
      <c r="J656" s="301"/>
      <c r="K656" s="301"/>
      <c r="L656" s="301"/>
    </row>
    <row r="657" spans="1:12" x14ac:dyDescent="0.2">
      <c r="A657" s="301"/>
      <c r="B657" s="301"/>
      <c r="C657" s="301"/>
      <c r="D657" s="301"/>
      <c r="E657" s="301"/>
      <c r="F657" s="301"/>
      <c r="G657" s="301"/>
      <c r="H657" s="301"/>
      <c r="I657" s="301"/>
      <c r="J657" s="301"/>
      <c r="K657" s="301"/>
      <c r="L657" s="301"/>
    </row>
    <row r="658" spans="1:12" x14ac:dyDescent="0.2">
      <c r="A658" s="301"/>
      <c r="B658" s="301"/>
      <c r="C658" s="301"/>
      <c r="D658" s="301"/>
      <c r="E658" s="301"/>
      <c r="F658" s="301"/>
      <c r="G658" s="301"/>
      <c r="H658" s="301"/>
      <c r="I658" s="301"/>
      <c r="J658" s="301"/>
      <c r="K658" s="301"/>
      <c r="L658" s="301"/>
    </row>
    <row r="659" spans="1:12" x14ac:dyDescent="0.2">
      <c r="A659" s="301"/>
      <c r="B659" s="301"/>
      <c r="C659" s="301"/>
      <c r="D659" s="301"/>
      <c r="E659" s="301"/>
      <c r="F659" s="301"/>
      <c r="G659" s="301"/>
      <c r="H659" s="301"/>
      <c r="I659" s="301"/>
      <c r="J659" s="301"/>
      <c r="K659" s="301"/>
      <c r="L659" s="301"/>
    </row>
    <row r="660" spans="1:12" x14ac:dyDescent="0.2">
      <c r="A660" s="301"/>
      <c r="B660" s="301"/>
      <c r="C660" s="301"/>
      <c r="D660" s="301"/>
      <c r="E660" s="301"/>
      <c r="F660" s="301"/>
      <c r="G660" s="301"/>
      <c r="H660" s="301"/>
      <c r="I660" s="301"/>
      <c r="J660" s="301"/>
      <c r="K660" s="301"/>
      <c r="L660" s="301"/>
    </row>
    <row r="661" spans="1:12" x14ac:dyDescent="0.2">
      <c r="A661" s="301"/>
      <c r="B661" s="301"/>
      <c r="C661" s="301"/>
      <c r="D661" s="301"/>
      <c r="E661" s="301"/>
      <c r="F661" s="301"/>
      <c r="G661" s="301"/>
      <c r="H661" s="301"/>
      <c r="I661" s="301"/>
      <c r="J661" s="301"/>
      <c r="K661" s="301"/>
      <c r="L661" s="301"/>
    </row>
    <row r="662" spans="1:12" x14ac:dyDescent="0.2">
      <c r="A662" s="301"/>
      <c r="B662" s="301"/>
      <c r="C662" s="301"/>
      <c r="D662" s="301"/>
      <c r="E662" s="301"/>
      <c r="F662" s="301"/>
      <c r="G662" s="301"/>
      <c r="H662" s="301"/>
      <c r="I662" s="301"/>
      <c r="J662" s="301"/>
      <c r="K662" s="301"/>
      <c r="L662" s="301"/>
    </row>
    <row r="663" spans="1:12" x14ac:dyDescent="0.2">
      <c r="A663" s="301"/>
      <c r="B663" s="301"/>
      <c r="C663" s="301"/>
      <c r="D663" s="301"/>
      <c r="E663" s="301"/>
      <c r="F663" s="301"/>
      <c r="G663" s="301"/>
      <c r="H663" s="301"/>
      <c r="I663" s="301"/>
      <c r="J663" s="301"/>
      <c r="K663" s="301"/>
      <c r="L663" s="301"/>
    </row>
    <row r="664" spans="1:12" x14ac:dyDescent="0.2">
      <c r="A664" s="301"/>
      <c r="B664" s="301"/>
      <c r="C664" s="301"/>
      <c r="D664" s="301"/>
      <c r="E664" s="301"/>
      <c r="F664" s="301"/>
      <c r="G664" s="301"/>
      <c r="H664" s="301"/>
      <c r="I664" s="301"/>
      <c r="J664" s="301"/>
      <c r="K664" s="301"/>
      <c r="L664" s="301"/>
    </row>
    <row r="665" spans="1:12" x14ac:dyDescent="0.2">
      <c r="A665" s="301"/>
      <c r="B665" s="301"/>
      <c r="C665" s="301"/>
      <c r="D665" s="301"/>
      <c r="E665" s="301"/>
      <c r="F665" s="301"/>
      <c r="G665" s="301"/>
      <c r="H665" s="301"/>
      <c r="I665" s="301"/>
      <c r="J665" s="301"/>
      <c r="K665" s="301"/>
      <c r="L665" s="301"/>
    </row>
    <row r="666" spans="1:12" x14ac:dyDescent="0.2">
      <c r="A666" s="301"/>
      <c r="B666" s="301"/>
      <c r="C666" s="301"/>
      <c r="D666" s="301"/>
      <c r="E666" s="301"/>
      <c r="F666" s="301"/>
      <c r="G666" s="301"/>
      <c r="H666" s="301"/>
      <c r="I666" s="301"/>
      <c r="J666" s="301"/>
      <c r="K666" s="301"/>
      <c r="L666" s="301"/>
    </row>
    <row r="667" spans="1:12" x14ac:dyDescent="0.2">
      <c r="A667" s="301"/>
      <c r="B667" s="301"/>
      <c r="C667" s="301"/>
      <c r="D667" s="301"/>
      <c r="E667" s="301"/>
      <c r="F667" s="301"/>
      <c r="G667" s="301"/>
      <c r="H667" s="301"/>
      <c r="I667" s="301"/>
      <c r="J667" s="301"/>
      <c r="K667" s="301"/>
      <c r="L667" s="301"/>
    </row>
    <row r="668" spans="1:12" x14ac:dyDescent="0.2">
      <c r="A668" s="301"/>
      <c r="B668" s="301"/>
      <c r="C668" s="301"/>
      <c r="D668" s="301"/>
      <c r="E668" s="301"/>
      <c r="F668" s="301"/>
      <c r="G668" s="301"/>
      <c r="H668" s="301"/>
      <c r="I668" s="301"/>
      <c r="J668" s="301"/>
      <c r="K668" s="301"/>
      <c r="L668" s="301"/>
    </row>
    <row r="669" spans="1:12" x14ac:dyDescent="0.2">
      <c r="A669" s="301"/>
      <c r="B669" s="301"/>
      <c r="C669" s="301"/>
      <c r="D669" s="301"/>
      <c r="E669" s="301"/>
      <c r="F669" s="301"/>
      <c r="G669" s="301"/>
      <c r="H669" s="301"/>
      <c r="I669" s="301"/>
      <c r="J669" s="301"/>
      <c r="K669" s="301"/>
      <c r="L669" s="301"/>
    </row>
    <row r="670" spans="1:12" x14ac:dyDescent="0.2">
      <c r="A670" s="301"/>
      <c r="B670" s="301"/>
      <c r="C670" s="301"/>
      <c r="D670" s="301"/>
      <c r="E670" s="301"/>
      <c r="F670" s="301"/>
      <c r="G670" s="301"/>
      <c r="H670" s="301"/>
      <c r="I670" s="301"/>
      <c r="J670" s="301"/>
      <c r="K670" s="301"/>
      <c r="L670" s="301"/>
    </row>
    <row r="671" spans="1:12" x14ac:dyDescent="0.2">
      <c r="A671" s="301"/>
      <c r="B671" s="301"/>
      <c r="C671" s="301"/>
      <c r="D671" s="301"/>
      <c r="E671" s="301"/>
      <c r="F671" s="301"/>
      <c r="G671" s="301"/>
      <c r="H671" s="301"/>
      <c r="I671" s="301"/>
      <c r="J671" s="301"/>
      <c r="K671" s="301"/>
      <c r="L671" s="301"/>
    </row>
    <row r="672" spans="1:12" x14ac:dyDescent="0.2">
      <c r="A672" s="301"/>
      <c r="B672" s="301"/>
      <c r="C672" s="301"/>
      <c r="D672" s="301"/>
      <c r="E672" s="301"/>
      <c r="F672" s="301"/>
      <c r="G672" s="301"/>
      <c r="H672" s="301"/>
      <c r="I672" s="301"/>
      <c r="J672" s="301"/>
      <c r="K672" s="301"/>
      <c r="L672" s="301"/>
    </row>
    <row r="673" spans="1:12" x14ac:dyDescent="0.2">
      <c r="A673" s="301"/>
      <c r="B673" s="301"/>
      <c r="C673" s="301"/>
      <c r="D673" s="301"/>
      <c r="E673" s="301"/>
      <c r="F673" s="301"/>
      <c r="G673" s="301"/>
      <c r="H673" s="301"/>
      <c r="I673" s="301"/>
      <c r="J673" s="301"/>
      <c r="K673" s="301"/>
      <c r="L673" s="301"/>
    </row>
    <row r="674" spans="1:12" x14ac:dyDescent="0.2">
      <c r="A674" s="301"/>
      <c r="B674" s="301"/>
      <c r="C674" s="301"/>
      <c r="D674" s="301"/>
      <c r="E674" s="301"/>
      <c r="F674" s="301"/>
      <c r="G674" s="301"/>
      <c r="H674" s="301"/>
      <c r="I674" s="301"/>
      <c r="J674" s="301"/>
      <c r="K674" s="301"/>
      <c r="L674" s="301"/>
    </row>
    <row r="675" spans="1:12" x14ac:dyDescent="0.2">
      <c r="A675" s="301"/>
      <c r="B675" s="301"/>
      <c r="C675" s="301"/>
      <c r="D675" s="301"/>
      <c r="E675" s="301"/>
      <c r="F675" s="301"/>
      <c r="G675" s="301"/>
      <c r="H675" s="301"/>
      <c r="I675" s="301"/>
      <c r="J675" s="301"/>
      <c r="K675" s="301"/>
      <c r="L675" s="301"/>
    </row>
    <row r="676" spans="1:12" x14ac:dyDescent="0.2">
      <c r="A676" s="301"/>
      <c r="B676" s="301"/>
      <c r="C676" s="301"/>
      <c r="D676" s="301"/>
      <c r="E676" s="301"/>
      <c r="F676" s="301"/>
      <c r="G676" s="301"/>
      <c r="H676" s="301"/>
      <c r="I676" s="301"/>
      <c r="J676" s="301"/>
      <c r="K676" s="301"/>
      <c r="L676" s="301"/>
    </row>
    <row r="677" spans="1:12" x14ac:dyDescent="0.2">
      <c r="A677" s="301"/>
      <c r="B677" s="301"/>
      <c r="C677" s="301"/>
      <c r="D677" s="301"/>
      <c r="E677" s="301"/>
      <c r="F677" s="301"/>
      <c r="G677" s="301"/>
      <c r="H677" s="301"/>
      <c r="I677" s="301"/>
      <c r="J677" s="301"/>
      <c r="K677" s="301"/>
      <c r="L677" s="301"/>
    </row>
    <row r="678" spans="1:12" x14ac:dyDescent="0.2">
      <c r="A678" s="301"/>
      <c r="B678" s="301"/>
      <c r="C678" s="301"/>
      <c r="D678" s="301"/>
      <c r="E678" s="301"/>
      <c r="F678" s="301"/>
      <c r="G678" s="301"/>
      <c r="H678" s="301"/>
      <c r="I678" s="301"/>
      <c r="J678" s="301"/>
      <c r="K678" s="301"/>
      <c r="L678" s="301"/>
    </row>
    <row r="679" spans="1:12" x14ac:dyDescent="0.2">
      <c r="A679" s="301"/>
      <c r="B679" s="301"/>
      <c r="C679" s="301"/>
      <c r="D679" s="301"/>
      <c r="E679" s="301"/>
      <c r="F679" s="301"/>
      <c r="G679" s="301"/>
      <c r="H679" s="301"/>
      <c r="I679" s="301"/>
      <c r="J679" s="301"/>
      <c r="K679" s="301"/>
      <c r="L679" s="301"/>
    </row>
    <row r="680" spans="1:12" x14ac:dyDescent="0.2">
      <c r="A680" s="301"/>
      <c r="B680" s="301"/>
      <c r="C680" s="301"/>
      <c r="D680" s="301"/>
      <c r="E680" s="301"/>
      <c r="F680" s="301"/>
      <c r="G680" s="301"/>
      <c r="H680" s="301"/>
      <c r="I680" s="301"/>
      <c r="J680" s="301"/>
      <c r="K680" s="301"/>
      <c r="L680" s="301"/>
    </row>
    <row r="681" spans="1:12" x14ac:dyDescent="0.2">
      <c r="A681" s="301"/>
      <c r="B681" s="301"/>
      <c r="C681" s="301"/>
      <c r="D681" s="301"/>
      <c r="E681" s="301"/>
      <c r="F681" s="301"/>
      <c r="G681" s="301"/>
      <c r="H681" s="301"/>
      <c r="I681" s="301"/>
      <c r="J681" s="301"/>
      <c r="K681" s="301"/>
      <c r="L681" s="301"/>
    </row>
    <row r="682" spans="1:12" x14ac:dyDescent="0.2">
      <c r="A682" s="301"/>
      <c r="B682" s="301"/>
      <c r="C682" s="301"/>
      <c r="D682" s="301"/>
      <c r="E682" s="301"/>
      <c r="F682" s="301"/>
      <c r="G682" s="301"/>
      <c r="H682" s="301"/>
      <c r="I682" s="301"/>
      <c r="J682" s="301"/>
      <c r="K682" s="301"/>
      <c r="L682" s="301"/>
    </row>
    <row r="683" spans="1:12" x14ac:dyDescent="0.2">
      <c r="A683" s="301"/>
      <c r="B683" s="301"/>
      <c r="C683" s="301"/>
      <c r="D683" s="301"/>
      <c r="E683" s="301"/>
      <c r="F683" s="301"/>
      <c r="G683" s="301"/>
      <c r="H683" s="301"/>
      <c r="I683" s="301"/>
      <c r="J683" s="301"/>
      <c r="K683" s="301"/>
      <c r="L683" s="301"/>
    </row>
    <row r="684" spans="1:12" x14ac:dyDescent="0.2">
      <c r="A684" s="301"/>
      <c r="B684" s="301"/>
      <c r="C684" s="301"/>
      <c r="D684" s="301"/>
      <c r="E684" s="301"/>
      <c r="F684" s="301"/>
      <c r="G684" s="301"/>
      <c r="H684" s="301"/>
      <c r="I684" s="301"/>
      <c r="J684" s="301"/>
      <c r="K684" s="301"/>
      <c r="L684" s="301"/>
    </row>
    <row r="685" spans="1:12" x14ac:dyDescent="0.2">
      <c r="A685" s="301"/>
      <c r="B685" s="301"/>
      <c r="C685" s="301"/>
      <c r="D685" s="301"/>
      <c r="E685" s="301"/>
      <c r="F685" s="301"/>
      <c r="G685" s="301"/>
      <c r="H685" s="301"/>
      <c r="I685" s="301"/>
      <c r="J685" s="301"/>
      <c r="K685" s="301"/>
      <c r="L685" s="301"/>
    </row>
    <row r="686" spans="1:12" x14ac:dyDescent="0.2">
      <c r="A686" s="301"/>
      <c r="B686" s="301"/>
      <c r="C686" s="301"/>
      <c r="D686" s="301"/>
      <c r="E686" s="301"/>
      <c r="F686" s="301"/>
      <c r="G686" s="301"/>
      <c r="H686" s="301"/>
      <c r="I686" s="301"/>
      <c r="J686" s="301"/>
      <c r="K686" s="301"/>
      <c r="L686" s="301"/>
    </row>
    <row r="687" spans="1:12" x14ac:dyDescent="0.2">
      <c r="A687" s="301"/>
      <c r="B687" s="301"/>
      <c r="C687" s="301"/>
      <c r="D687" s="301"/>
      <c r="E687" s="301"/>
      <c r="F687" s="301"/>
      <c r="G687" s="301"/>
      <c r="H687" s="301"/>
      <c r="I687" s="301"/>
      <c r="J687" s="301"/>
      <c r="K687" s="301"/>
      <c r="L687" s="301"/>
    </row>
    <row r="688" spans="1:12" x14ac:dyDescent="0.2">
      <c r="A688" s="301"/>
      <c r="B688" s="301"/>
      <c r="C688" s="301"/>
      <c r="D688" s="301"/>
      <c r="E688" s="301"/>
      <c r="F688" s="301"/>
      <c r="G688" s="301"/>
      <c r="H688" s="301"/>
      <c r="I688" s="301"/>
      <c r="J688" s="301"/>
      <c r="K688" s="301"/>
      <c r="L688" s="301"/>
    </row>
    <row r="689" spans="1:12" x14ac:dyDescent="0.2">
      <c r="A689" s="301"/>
      <c r="B689" s="301"/>
      <c r="C689" s="301"/>
      <c r="D689" s="301"/>
      <c r="E689" s="301"/>
      <c r="F689" s="301"/>
      <c r="G689" s="301"/>
      <c r="H689" s="301"/>
      <c r="I689" s="301"/>
      <c r="J689" s="301"/>
      <c r="K689" s="301"/>
      <c r="L689" s="301"/>
    </row>
    <row r="690" spans="1:12" x14ac:dyDescent="0.2">
      <c r="A690" s="301"/>
      <c r="B690" s="301"/>
      <c r="C690" s="301"/>
      <c r="D690" s="301"/>
      <c r="E690" s="301"/>
      <c r="F690" s="301"/>
      <c r="G690" s="301"/>
      <c r="H690" s="301"/>
      <c r="I690" s="301"/>
      <c r="J690" s="301"/>
      <c r="K690" s="301"/>
      <c r="L690" s="301"/>
    </row>
    <row r="691" spans="1:12" x14ac:dyDescent="0.2">
      <c r="A691" s="301"/>
      <c r="B691" s="301"/>
      <c r="C691" s="301"/>
      <c r="D691" s="301"/>
      <c r="E691" s="301"/>
      <c r="F691" s="301"/>
      <c r="G691" s="301"/>
      <c r="H691" s="301"/>
      <c r="I691" s="301"/>
      <c r="J691" s="301"/>
      <c r="K691" s="301"/>
      <c r="L691" s="301"/>
    </row>
    <row r="692" spans="1:12" x14ac:dyDescent="0.2">
      <c r="A692" s="301"/>
      <c r="B692" s="301"/>
      <c r="C692" s="301"/>
      <c r="D692" s="301"/>
      <c r="E692" s="301"/>
      <c r="F692" s="301"/>
      <c r="G692" s="301"/>
      <c r="H692" s="301"/>
      <c r="I692" s="301"/>
      <c r="J692" s="301"/>
      <c r="K692" s="301"/>
      <c r="L692" s="301"/>
    </row>
    <row r="693" spans="1:12" x14ac:dyDescent="0.2">
      <c r="A693" s="301"/>
      <c r="B693" s="301"/>
      <c r="C693" s="301"/>
      <c r="D693" s="301"/>
      <c r="E693" s="301"/>
      <c r="F693" s="301"/>
      <c r="G693" s="301"/>
      <c r="H693" s="301"/>
      <c r="I693" s="301"/>
      <c r="J693" s="301"/>
      <c r="K693" s="301"/>
      <c r="L693" s="301"/>
    </row>
    <row r="694" spans="1:12" x14ac:dyDescent="0.2">
      <c r="A694" s="301"/>
      <c r="B694" s="301"/>
      <c r="C694" s="301"/>
      <c r="D694" s="301"/>
      <c r="E694" s="301"/>
      <c r="F694" s="301"/>
      <c r="G694" s="301"/>
      <c r="H694" s="301"/>
      <c r="I694" s="301"/>
      <c r="J694" s="301"/>
      <c r="K694" s="301"/>
      <c r="L694" s="301"/>
    </row>
    <row r="695" spans="1:12" x14ac:dyDescent="0.2">
      <c r="A695" s="301"/>
      <c r="B695" s="301"/>
      <c r="C695" s="301"/>
      <c r="D695" s="301"/>
      <c r="E695" s="301"/>
      <c r="F695" s="301"/>
      <c r="G695" s="301"/>
      <c r="H695" s="301"/>
      <c r="I695" s="301"/>
      <c r="J695" s="301"/>
      <c r="K695" s="301"/>
      <c r="L695" s="301"/>
    </row>
    <row r="696" spans="1:12" x14ac:dyDescent="0.2">
      <c r="A696" s="301"/>
      <c r="B696" s="301"/>
      <c r="C696" s="301"/>
      <c r="D696" s="301"/>
      <c r="E696" s="301"/>
      <c r="F696" s="301"/>
      <c r="G696" s="301"/>
      <c r="H696" s="301"/>
      <c r="I696" s="301"/>
      <c r="J696" s="301"/>
      <c r="K696" s="301"/>
      <c r="L696" s="301"/>
    </row>
    <row r="697" spans="1:12" x14ac:dyDescent="0.2">
      <c r="A697" s="301"/>
      <c r="B697" s="301"/>
      <c r="C697" s="301"/>
      <c r="D697" s="301"/>
      <c r="E697" s="301"/>
      <c r="F697" s="301"/>
      <c r="G697" s="301"/>
      <c r="H697" s="301"/>
      <c r="I697" s="301"/>
      <c r="J697" s="301"/>
      <c r="K697" s="301"/>
      <c r="L697" s="301"/>
    </row>
    <row r="698" spans="1:12" x14ac:dyDescent="0.2">
      <c r="A698" s="301"/>
      <c r="B698" s="301"/>
      <c r="C698" s="301"/>
      <c r="D698" s="301"/>
      <c r="E698" s="301"/>
      <c r="F698" s="301"/>
      <c r="G698" s="301"/>
      <c r="H698" s="301"/>
      <c r="I698" s="301"/>
      <c r="J698" s="301"/>
      <c r="K698" s="301"/>
      <c r="L698" s="301"/>
    </row>
    <row r="699" spans="1:12" x14ac:dyDescent="0.2">
      <c r="A699" s="301"/>
      <c r="B699" s="301"/>
      <c r="C699" s="301"/>
      <c r="D699" s="301"/>
      <c r="E699" s="301"/>
      <c r="F699" s="301"/>
      <c r="G699" s="301"/>
      <c r="H699" s="301"/>
      <c r="I699" s="301"/>
      <c r="J699" s="301"/>
      <c r="K699" s="301"/>
      <c r="L699" s="301"/>
    </row>
    <row r="700" spans="1:12" x14ac:dyDescent="0.2">
      <c r="A700" s="301"/>
      <c r="B700" s="301"/>
      <c r="C700" s="301"/>
      <c r="D700" s="301"/>
      <c r="E700" s="301"/>
      <c r="F700" s="301"/>
      <c r="G700" s="301"/>
      <c r="H700" s="301"/>
      <c r="I700" s="301"/>
      <c r="J700" s="301"/>
      <c r="K700" s="301"/>
      <c r="L700" s="301"/>
    </row>
    <row r="701" spans="1:12" x14ac:dyDescent="0.2">
      <c r="A701" s="301"/>
      <c r="B701" s="301"/>
      <c r="C701" s="301"/>
      <c r="D701" s="301"/>
      <c r="E701" s="301"/>
      <c r="F701" s="301"/>
      <c r="G701" s="301"/>
      <c r="H701" s="301"/>
      <c r="I701" s="301"/>
      <c r="J701" s="301"/>
      <c r="K701" s="301"/>
      <c r="L701" s="301"/>
    </row>
    <row r="702" spans="1:12" x14ac:dyDescent="0.2">
      <c r="A702" s="301"/>
      <c r="B702" s="301"/>
      <c r="C702" s="301"/>
      <c r="D702" s="301"/>
      <c r="E702" s="301"/>
      <c r="F702" s="301"/>
      <c r="G702" s="301"/>
      <c r="H702" s="301"/>
      <c r="I702" s="301"/>
      <c r="J702" s="301"/>
      <c r="K702" s="301"/>
      <c r="L702" s="301"/>
    </row>
    <row r="703" spans="1:12" x14ac:dyDescent="0.2">
      <c r="A703" s="301"/>
      <c r="B703" s="301"/>
      <c r="C703" s="301"/>
      <c r="D703" s="301"/>
      <c r="E703" s="301"/>
      <c r="F703" s="301"/>
      <c r="G703" s="301"/>
      <c r="H703" s="301"/>
      <c r="I703" s="301"/>
      <c r="J703" s="301"/>
      <c r="K703" s="301"/>
      <c r="L703" s="301"/>
    </row>
    <row r="704" spans="1:12" x14ac:dyDescent="0.2">
      <c r="A704" s="301"/>
      <c r="B704" s="301"/>
      <c r="C704" s="301"/>
      <c r="D704" s="301"/>
      <c r="E704" s="301"/>
      <c r="F704" s="301"/>
      <c r="G704" s="301"/>
      <c r="H704" s="301"/>
      <c r="I704" s="301"/>
      <c r="J704" s="301"/>
      <c r="K704" s="301"/>
      <c r="L704" s="301"/>
    </row>
    <row r="705" spans="1:12" x14ac:dyDescent="0.2">
      <c r="A705" s="301"/>
      <c r="B705" s="301"/>
      <c r="C705" s="301"/>
      <c r="D705" s="301"/>
      <c r="E705" s="301"/>
      <c r="F705" s="301"/>
      <c r="G705" s="301"/>
      <c r="H705" s="301"/>
      <c r="I705" s="301"/>
      <c r="J705" s="301"/>
      <c r="K705" s="301"/>
      <c r="L705" s="301"/>
    </row>
    <row r="706" spans="1:12" x14ac:dyDescent="0.2">
      <c r="A706" s="301"/>
      <c r="B706" s="301"/>
      <c r="C706" s="301"/>
      <c r="D706" s="301"/>
      <c r="E706" s="301"/>
      <c r="F706" s="301"/>
      <c r="G706" s="301"/>
      <c r="H706" s="301"/>
      <c r="I706" s="301"/>
      <c r="J706" s="301"/>
      <c r="K706" s="301"/>
      <c r="L706" s="301"/>
    </row>
    <row r="707" spans="1:12" x14ac:dyDescent="0.2">
      <c r="A707" s="301"/>
      <c r="B707" s="301"/>
      <c r="C707" s="301"/>
      <c r="D707" s="301"/>
      <c r="E707" s="301"/>
      <c r="F707" s="301"/>
      <c r="G707" s="301"/>
      <c r="H707" s="301"/>
      <c r="I707" s="301"/>
      <c r="J707" s="301"/>
      <c r="K707" s="301"/>
      <c r="L707" s="301"/>
    </row>
    <row r="708" spans="1:12" x14ac:dyDescent="0.2">
      <c r="A708" s="301"/>
      <c r="B708" s="301"/>
      <c r="C708" s="301"/>
      <c r="D708" s="301"/>
      <c r="E708" s="301"/>
      <c r="F708" s="301"/>
      <c r="G708" s="301"/>
      <c r="H708" s="301"/>
      <c r="I708" s="301"/>
      <c r="J708" s="301"/>
      <c r="K708" s="301"/>
      <c r="L708" s="301"/>
    </row>
    <row r="709" spans="1:12" x14ac:dyDescent="0.2">
      <c r="A709" s="301"/>
      <c r="B709" s="301"/>
      <c r="C709" s="301"/>
      <c r="D709" s="301"/>
      <c r="E709" s="301"/>
      <c r="F709" s="301"/>
      <c r="G709" s="301"/>
      <c r="H709" s="301"/>
      <c r="I709" s="301"/>
      <c r="J709" s="301"/>
      <c r="K709" s="301"/>
      <c r="L709" s="301"/>
    </row>
    <row r="710" spans="1:12" x14ac:dyDescent="0.2">
      <c r="A710" s="301"/>
      <c r="B710" s="301"/>
      <c r="C710" s="301"/>
      <c r="D710" s="301"/>
      <c r="E710" s="301"/>
      <c r="F710" s="301"/>
      <c r="G710" s="301"/>
      <c r="H710" s="301"/>
      <c r="I710" s="301"/>
      <c r="J710" s="301"/>
      <c r="K710" s="301"/>
      <c r="L710" s="301"/>
    </row>
    <row r="711" spans="1:12" x14ac:dyDescent="0.2">
      <c r="A711" s="301"/>
      <c r="B711" s="301"/>
      <c r="C711" s="301"/>
      <c r="D711" s="301"/>
      <c r="E711" s="301"/>
      <c r="F711" s="301"/>
      <c r="G711" s="301"/>
      <c r="H711" s="301"/>
      <c r="I711" s="301"/>
      <c r="J711" s="301"/>
      <c r="K711" s="301"/>
      <c r="L711" s="301"/>
    </row>
    <row r="712" spans="1:12" x14ac:dyDescent="0.2">
      <c r="A712" s="301"/>
      <c r="B712" s="301"/>
      <c r="C712" s="301"/>
      <c r="D712" s="301"/>
      <c r="E712" s="301"/>
      <c r="F712" s="301"/>
      <c r="G712" s="301"/>
      <c r="H712" s="301"/>
      <c r="I712" s="301"/>
      <c r="J712" s="301"/>
      <c r="K712" s="301"/>
      <c r="L712" s="301"/>
    </row>
    <row r="713" spans="1:12" x14ac:dyDescent="0.2">
      <c r="A713" s="301"/>
      <c r="B713" s="301"/>
      <c r="C713" s="301"/>
      <c r="D713" s="301"/>
      <c r="E713" s="301"/>
      <c r="F713" s="301"/>
      <c r="G713" s="301"/>
      <c r="H713" s="301"/>
      <c r="I713" s="301"/>
      <c r="J713" s="301"/>
      <c r="K713" s="301"/>
      <c r="L713" s="301"/>
    </row>
    <row r="714" spans="1:12" x14ac:dyDescent="0.2">
      <c r="A714" s="301"/>
      <c r="B714" s="301"/>
      <c r="C714" s="301"/>
      <c r="D714" s="301"/>
      <c r="E714" s="301"/>
      <c r="F714" s="301"/>
      <c r="G714" s="301"/>
      <c r="H714" s="301"/>
      <c r="I714" s="301"/>
      <c r="J714" s="301"/>
      <c r="K714" s="301"/>
      <c r="L714" s="301"/>
    </row>
    <row r="715" spans="1:12" x14ac:dyDescent="0.2">
      <c r="A715" s="301"/>
      <c r="B715" s="301"/>
      <c r="C715" s="301"/>
      <c r="D715" s="301"/>
      <c r="E715" s="301"/>
      <c r="F715" s="301"/>
      <c r="G715" s="301"/>
      <c r="H715" s="301"/>
      <c r="I715" s="301"/>
      <c r="J715" s="301"/>
      <c r="K715" s="301"/>
      <c r="L715" s="301"/>
    </row>
    <row r="716" spans="1:12" x14ac:dyDescent="0.2">
      <c r="A716" s="301"/>
      <c r="B716" s="301"/>
      <c r="C716" s="301"/>
      <c r="D716" s="301"/>
      <c r="E716" s="301"/>
      <c r="F716" s="301"/>
      <c r="G716" s="301"/>
      <c r="H716" s="301"/>
      <c r="I716" s="301"/>
      <c r="J716" s="301"/>
      <c r="K716" s="301"/>
      <c r="L716" s="301"/>
    </row>
    <row r="717" spans="1:12" x14ac:dyDescent="0.2">
      <c r="A717" s="301"/>
      <c r="B717" s="301"/>
      <c r="C717" s="301"/>
      <c r="D717" s="301"/>
      <c r="E717" s="301"/>
      <c r="F717" s="301"/>
      <c r="G717" s="301"/>
      <c r="H717" s="301"/>
      <c r="I717" s="301"/>
      <c r="J717" s="301"/>
      <c r="K717" s="301"/>
      <c r="L717" s="301"/>
    </row>
    <row r="718" spans="1:12" x14ac:dyDescent="0.2">
      <c r="A718" s="301"/>
      <c r="B718" s="301"/>
      <c r="C718" s="301"/>
      <c r="D718" s="301"/>
      <c r="E718" s="301"/>
      <c r="F718" s="301"/>
      <c r="G718" s="301"/>
      <c r="H718" s="301"/>
      <c r="I718" s="301"/>
      <c r="J718" s="301"/>
      <c r="K718" s="301"/>
      <c r="L718" s="301"/>
    </row>
    <row r="719" spans="1:12" x14ac:dyDescent="0.2">
      <c r="A719" s="301"/>
      <c r="B719" s="301"/>
      <c r="C719" s="301"/>
      <c r="D719" s="301"/>
      <c r="E719" s="301"/>
      <c r="F719" s="301"/>
      <c r="G719" s="301"/>
      <c r="H719" s="301"/>
      <c r="I719" s="301"/>
      <c r="J719" s="301"/>
      <c r="K719" s="301"/>
      <c r="L719" s="301"/>
    </row>
    <row r="720" spans="1:12" x14ac:dyDescent="0.2">
      <c r="A720" s="301"/>
      <c r="B720" s="301"/>
      <c r="C720" s="301"/>
      <c r="D720" s="301"/>
      <c r="E720" s="301"/>
      <c r="F720" s="301"/>
      <c r="G720" s="301"/>
      <c r="H720" s="301"/>
      <c r="I720" s="301"/>
      <c r="J720" s="301"/>
      <c r="K720" s="301"/>
      <c r="L720" s="301"/>
    </row>
    <row r="721" spans="1:12" x14ac:dyDescent="0.2">
      <c r="A721" s="301"/>
      <c r="B721" s="301"/>
      <c r="C721" s="301"/>
      <c r="D721" s="301"/>
      <c r="E721" s="301"/>
      <c r="F721" s="301"/>
      <c r="G721" s="301"/>
      <c r="H721" s="301"/>
      <c r="I721" s="301"/>
      <c r="J721" s="301"/>
      <c r="K721" s="301"/>
      <c r="L721" s="301"/>
    </row>
    <row r="722" spans="1:12" x14ac:dyDescent="0.2">
      <c r="A722" s="301"/>
      <c r="B722" s="301"/>
      <c r="C722" s="301"/>
      <c r="D722" s="301"/>
      <c r="E722" s="301"/>
      <c r="F722" s="301"/>
      <c r="G722" s="301"/>
      <c r="H722" s="301"/>
      <c r="I722" s="301"/>
      <c r="J722" s="301"/>
      <c r="K722" s="301"/>
      <c r="L722" s="301"/>
    </row>
    <row r="723" spans="1:12" x14ac:dyDescent="0.2">
      <c r="A723" s="301"/>
      <c r="B723" s="301"/>
      <c r="C723" s="301"/>
      <c r="D723" s="301"/>
      <c r="E723" s="301"/>
      <c r="F723" s="301"/>
      <c r="G723" s="301"/>
      <c r="H723" s="301"/>
      <c r="I723" s="301"/>
      <c r="J723" s="301"/>
      <c r="K723" s="301"/>
      <c r="L723" s="301"/>
    </row>
    <row r="724" spans="1:12" x14ac:dyDescent="0.2">
      <c r="A724" s="301"/>
      <c r="B724" s="301"/>
      <c r="C724" s="301"/>
      <c r="D724" s="301"/>
      <c r="E724" s="301"/>
      <c r="F724" s="301"/>
      <c r="G724" s="301"/>
      <c r="H724" s="301"/>
      <c r="I724" s="301"/>
      <c r="J724" s="301"/>
      <c r="K724" s="301"/>
      <c r="L724" s="301"/>
    </row>
    <row r="725" spans="1:12" x14ac:dyDescent="0.2">
      <c r="A725" s="301"/>
      <c r="B725" s="301"/>
      <c r="C725" s="301"/>
      <c r="D725" s="301"/>
      <c r="E725" s="301"/>
      <c r="F725" s="301"/>
      <c r="G725" s="301"/>
      <c r="H725" s="301"/>
      <c r="I725" s="301"/>
      <c r="J725" s="301"/>
      <c r="K725" s="301"/>
      <c r="L725" s="301"/>
    </row>
    <row r="726" spans="1:12" x14ac:dyDescent="0.2">
      <c r="A726" s="301"/>
      <c r="B726" s="301"/>
      <c r="C726" s="301"/>
      <c r="D726" s="301"/>
      <c r="E726" s="301"/>
      <c r="F726" s="301"/>
      <c r="G726" s="301"/>
      <c r="H726" s="301"/>
      <c r="I726" s="301"/>
      <c r="J726" s="301"/>
      <c r="K726" s="301"/>
      <c r="L726" s="301"/>
    </row>
    <row r="727" spans="1:12" x14ac:dyDescent="0.2">
      <c r="A727" s="301"/>
      <c r="B727" s="301"/>
      <c r="C727" s="301"/>
      <c r="D727" s="301"/>
      <c r="E727" s="301"/>
      <c r="F727" s="301"/>
      <c r="G727" s="301"/>
      <c r="H727" s="301"/>
      <c r="I727" s="301"/>
      <c r="J727" s="301"/>
      <c r="K727" s="301"/>
      <c r="L727" s="301"/>
    </row>
    <row r="728" spans="1:12" x14ac:dyDescent="0.2">
      <c r="A728" s="301"/>
      <c r="B728" s="301"/>
      <c r="C728" s="301"/>
      <c r="D728" s="301"/>
      <c r="E728" s="301"/>
      <c r="F728" s="301"/>
      <c r="G728" s="301"/>
      <c r="H728" s="301"/>
      <c r="I728" s="301"/>
      <c r="J728" s="301"/>
      <c r="K728" s="301"/>
      <c r="L728" s="301"/>
    </row>
    <row r="729" spans="1:12" x14ac:dyDescent="0.2">
      <c r="A729" s="301"/>
      <c r="B729" s="301"/>
      <c r="C729" s="301"/>
      <c r="D729" s="301"/>
      <c r="E729" s="301"/>
      <c r="F729" s="301"/>
      <c r="G729" s="301"/>
      <c r="H729" s="301"/>
      <c r="I729" s="301"/>
      <c r="J729" s="301"/>
      <c r="K729" s="301"/>
      <c r="L729" s="301"/>
    </row>
    <row r="730" spans="1:12" x14ac:dyDescent="0.2">
      <c r="A730" s="301"/>
      <c r="B730" s="301"/>
      <c r="C730" s="301"/>
      <c r="D730" s="301"/>
      <c r="E730" s="301"/>
      <c r="F730" s="301"/>
      <c r="G730" s="301"/>
      <c r="H730" s="301"/>
      <c r="I730" s="301"/>
      <c r="J730" s="301"/>
      <c r="K730" s="301"/>
      <c r="L730" s="301"/>
    </row>
    <row r="731" spans="1:12" x14ac:dyDescent="0.2">
      <c r="A731" s="301"/>
      <c r="B731" s="301"/>
      <c r="C731" s="301"/>
      <c r="D731" s="301"/>
      <c r="E731" s="301"/>
      <c r="F731" s="301"/>
      <c r="G731" s="301"/>
      <c r="H731" s="301"/>
      <c r="I731" s="301"/>
      <c r="J731" s="301"/>
      <c r="K731" s="301"/>
      <c r="L731" s="301"/>
    </row>
    <row r="732" spans="1:12" x14ac:dyDescent="0.2">
      <c r="A732" s="301"/>
      <c r="B732" s="301"/>
      <c r="C732" s="301"/>
      <c r="D732" s="301"/>
      <c r="E732" s="301"/>
      <c r="F732" s="301"/>
      <c r="G732" s="301"/>
      <c r="H732" s="301"/>
      <c r="I732" s="301"/>
      <c r="J732" s="301"/>
      <c r="K732" s="301"/>
      <c r="L732" s="301"/>
    </row>
    <row r="733" spans="1:12" x14ac:dyDescent="0.2">
      <c r="A733" s="301"/>
      <c r="B733" s="301"/>
      <c r="C733" s="301"/>
      <c r="D733" s="301"/>
      <c r="E733" s="301"/>
      <c r="F733" s="301"/>
      <c r="G733" s="301"/>
      <c r="H733" s="301"/>
      <c r="I733" s="301"/>
      <c r="J733" s="301"/>
      <c r="K733" s="301"/>
      <c r="L733" s="301"/>
    </row>
    <row r="734" spans="1:12" x14ac:dyDescent="0.2">
      <c r="A734" s="301"/>
      <c r="B734" s="301"/>
      <c r="C734" s="301"/>
      <c r="D734" s="301"/>
      <c r="E734" s="301"/>
      <c r="F734" s="301"/>
      <c r="G734" s="301"/>
      <c r="H734" s="301"/>
      <c r="I734" s="301"/>
      <c r="J734" s="301"/>
      <c r="K734" s="301"/>
      <c r="L734" s="301"/>
    </row>
    <row r="735" spans="1:12" x14ac:dyDescent="0.2">
      <c r="A735" s="301"/>
      <c r="B735" s="301"/>
      <c r="C735" s="301"/>
      <c r="D735" s="301"/>
      <c r="E735" s="301"/>
      <c r="F735" s="301"/>
      <c r="G735" s="301"/>
      <c r="H735" s="301"/>
      <c r="I735" s="301"/>
      <c r="J735" s="301"/>
      <c r="K735" s="301"/>
      <c r="L735" s="301"/>
    </row>
    <row r="736" spans="1:12" x14ac:dyDescent="0.2">
      <c r="A736" s="301"/>
      <c r="B736" s="301"/>
      <c r="C736" s="301"/>
      <c r="D736" s="301"/>
      <c r="E736" s="301"/>
      <c r="F736" s="301"/>
      <c r="G736" s="301"/>
      <c r="H736" s="301"/>
      <c r="I736" s="301"/>
      <c r="J736" s="301"/>
      <c r="K736" s="301"/>
      <c r="L736" s="301"/>
    </row>
    <row r="737" spans="1:12" x14ac:dyDescent="0.2">
      <c r="A737" s="301"/>
      <c r="B737" s="301"/>
      <c r="C737" s="301"/>
      <c r="D737" s="301"/>
      <c r="E737" s="301"/>
      <c r="F737" s="301"/>
      <c r="G737" s="301"/>
      <c r="H737" s="301"/>
      <c r="I737" s="301"/>
      <c r="J737" s="301"/>
      <c r="K737" s="301"/>
      <c r="L737" s="301"/>
    </row>
    <row r="738" spans="1:12" x14ac:dyDescent="0.2">
      <c r="A738" s="301"/>
      <c r="B738" s="301"/>
      <c r="C738" s="301"/>
      <c r="D738" s="301"/>
      <c r="E738" s="301"/>
      <c r="F738" s="301"/>
      <c r="G738" s="301"/>
      <c r="H738" s="301"/>
      <c r="I738" s="301"/>
      <c r="J738" s="301"/>
      <c r="K738" s="301"/>
      <c r="L738" s="301"/>
    </row>
    <row r="739" spans="1:12" x14ac:dyDescent="0.2">
      <c r="A739" s="301"/>
      <c r="B739" s="301"/>
      <c r="C739" s="301"/>
      <c r="D739" s="301"/>
      <c r="E739" s="301"/>
      <c r="F739" s="301"/>
      <c r="G739" s="301"/>
      <c r="H739" s="301"/>
      <c r="I739" s="301"/>
      <c r="J739" s="301"/>
      <c r="K739" s="301"/>
      <c r="L739" s="301"/>
    </row>
    <row r="740" spans="1:12" x14ac:dyDescent="0.2">
      <c r="A740" s="301"/>
      <c r="B740" s="301"/>
      <c r="C740" s="301"/>
      <c r="D740" s="301"/>
      <c r="E740" s="301"/>
      <c r="F740" s="301"/>
      <c r="G740" s="301"/>
      <c r="H740" s="301"/>
      <c r="I740" s="301"/>
      <c r="J740" s="301"/>
      <c r="K740" s="301"/>
      <c r="L740" s="301"/>
    </row>
    <row r="741" spans="1:12" x14ac:dyDescent="0.2">
      <c r="A741" s="301"/>
      <c r="B741" s="301"/>
      <c r="C741" s="301"/>
      <c r="D741" s="301"/>
      <c r="E741" s="301"/>
      <c r="F741" s="301"/>
      <c r="G741" s="301"/>
      <c r="H741" s="301"/>
      <c r="I741" s="301"/>
      <c r="J741" s="301"/>
      <c r="K741" s="301"/>
      <c r="L741" s="301"/>
    </row>
    <row r="742" spans="1:12" x14ac:dyDescent="0.2">
      <c r="A742" s="301"/>
      <c r="B742" s="301"/>
      <c r="C742" s="301"/>
      <c r="D742" s="301"/>
      <c r="E742" s="301"/>
      <c r="F742" s="301"/>
      <c r="G742" s="301"/>
      <c r="H742" s="301"/>
      <c r="I742" s="301"/>
      <c r="J742" s="301"/>
      <c r="K742" s="301"/>
      <c r="L742" s="301"/>
    </row>
    <row r="743" spans="1:12" x14ac:dyDescent="0.2">
      <c r="A743" s="301"/>
      <c r="B743" s="301"/>
      <c r="C743" s="301"/>
      <c r="D743" s="301"/>
      <c r="E743" s="301"/>
      <c r="F743" s="301"/>
      <c r="G743" s="301"/>
      <c r="H743" s="301"/>
      <c r="I743" s="301"/>
      <c r="J743" s="301"/>
      <c r="K743" s="301"/>
      <c r="L743" s="301"/>
    </row>
    <row r="744" spans="1:12" x14ac:dyDescent="0.2">
      <c r="A744" s="301"/>
      <c r="B744" s="301"/>
      <c r="C744" s="301"/>
      <c r="D744" s="301"/>
      <c r="E744" s="301"/>
      <c r="F744" s="301"/>
      <c r="G744" s="301"/>
      <c r="H744" s="301"/>
      <c r="I744" s="301"/>
      <c r="J744" s="301"/>
      <c r="K744" s="301"/>
      <c r="L744" s="301"/>
    </row>
    <row r="745" spans="1:12" x14ac:dyDescent="0.2">
      <c r="A745" s="301"/>
      <c r="B745" s="301"/>
      <c r="C745" s="301"/>
      <c r="D745" s="301"/>
      <c r="E745" s="301"/>
      <c r="F745" s="301"/>
      <c r="G745" s="301"/>
      <c r="H745" s="301"/>
      <c r="I745" s="301"/>
      <c r="J745" s="301"/>
      <c r="K745" s="301"/>
      <c r="L745" s="301"/>
    </row>
    <row r="746" spans="1:12" x14ac:dyDescent="0.2">
      <c r="A746" s="301"/>
      <c r="B746" s="301"/>
      <c r="C746" s="301"/>
      <c r="D746" s="301"/>
      <c r="E746" s="301"/>
      <c r="F746" s="301"/>
      <c r="G746" s="301"/>
      <c r="H746" s="301"/>
      <c r="I746" s="301"/>
      <c r="J746" s="301"/>
      <c r="K746" s="301"/>
      <c r="L746" s="301"/>
    </row>
    <row r="747" spans="1:12" x14ac:dyDescent="0.2">
      <c r="A747" s="301"/>
      <c r="B747" s="301"/>
      <c r="C747" s="301"/>
      <c r="D747" s="301"/>
      <c r="E747" s="301"/>
      <c r="F747" s="301"/>
      <c r="G747" s="301"/>
      <c r="H747" s="301"/>
      <c r="I747" s="301"/>
      <c r="J747" s="301"/>
      <c r="K747" s="301"/>
      <c r="L747" s="301"/>
    </row>
    <row r="748" spans="1:12" x14ac:dyDescent="0.2">
      <c r="A748" s="301"/>
      <c r="B748" s="301"/>
      <c r="C748" s="301"/>
      <c r="D748" s="301"/>
      <c r="E748" s="301"/>
      <c r="F748" s="301"/>
      <c r="G748" s="301"/>
      <c r="H748" s="301"/>
      <c r="I748" s="301"/>
      <c r="J748" s="301"/>
      <c r="K748" s="301"/>
      <c r="L748" s="301"/>
    </row>
    <row r="749" spans="1:12" x14ac:dyDescent="0.2">
      <c r="A749" s="301"/>
      <c r="B749" s="301"/>
      <c r="C749" s="301"/>
      <c r="D749" s="301"/>
      <c r="E749" s="301"/>
      <c r="F749" s="301"/>
      <c r="G749" s="301"/>
      <c r="H749" s="301"/>
      <c r="I749" s="301"/>
      <c r="J749" s="301"/>
      <c r="K749" s="301"/>
      <c r="L749" s="301"/>
    </row>
    <row r="750" spans="1:12" x14ac:dyDescent="0.2">
      <c r="A750" s="301"/>
      <c r="B750" s="301"/>
      <c r="C750" s="301"/>
      <c r="D750" s="301"/>
      <c r="E750" s="301"/>
      <c r="F750" s="301"/>
      <c r="G750" s="301"/>
      <c r="H750" s="301"/>
      <c r="I750" s="301"/>
      <c r="J750" s="301"/>
      <c r="K750" s="301"/>
      <c r="L750" s="301"/>
    </row>
    <row r="751" spans="1:12" x14ac:dyDescent="0.2">
      <c r="A751" s="301"/>
      <c r="B751" s="301"/>
      <c r="C751" s="301"/>
      <c r="D751" s="301"/>
      <c r="E751" s="301"/>
      <c r="F751" s="301"/>
      <c r="G751" s="301"/>
      <c r="H751" s="301"/>
      <c r="I751" s="301"/>
      <c r="J751" s="301"/>
      <c r="K751" s="301"/>
      <c r="L751" s="301"/>
    </row>
    <row r="752" spans="1:12" x14ac:dyDescent="0.2">
      <c r="A752" s="301"/>
      <c r="B752" s="301"/>
      <c r="C752" s="301"/>
      <c r="D752" s="301"/>
      <c r="E752" s="301"/>
      <c r="F752" s="301"/>
      <c r="G752" s="301"/>
      <c r="H752" s="301"/>
      <c r="I752" s="301"/>
      <c r="J752" s="301"/>
      <c r="K752" s="301"/>
      <c r="L752" s="301"/>
    </row>
    <row r="753" spans="1:12" x14ac:dyDescent="0.2">
      <c r="A753" s="301"/>
      <c r="B753" s="301"/>
      <c r="C753" s="301"/>
      <c r="D753" s="301"/>
      <c r="E753" s="301"/>
      <c r="F753" s="301"/>
      <c r="G753" s="301"/>
      <c r="H753" s="301"/>
      <c r="I753" s="301"/>
      <c r="J753" s="301"/>
      <c r="K753" s="301"/>
      <c r="L753" s="301"/>
    </row>
    <row r="754" spans="1:12" x14ac:dyDescent="0.2">
      <c r="A754" s="301"/>
      <c r="B754" s="301"/>
      <c r="C754" s="301"/>
      <c r="D754" s="301"/>
      <c r="E754" s="301"/>
      <c r="F754" s="301"/>
      <c r="G754" s="301"/>
      <c r="H754" s="301"/>
      <c r="I754" s="301"/>
      <c r="J754" s="301"/>
      <c r="K754" s="301"/>
      <c r="L754" s="301"/>
    </row>
    <row r="755" spans="1:12" x14ac:dyDescent="0.2">
      <c r="A755" s="301"/>
      <c r="B755" s="301"/>
      <c r="C755" s="301"/>
      <c r="D755" s="301"/>
      <c r="E755" s="301"/>
      <c r="F755" s="301"/>
      <c r="G755" s="301"/>
      <c r="H755" s="301"/>
      <c r="I755" s="301"/>
      <c r="J755" s="301"/>
      <c r="K755" s="301"/>
      <c r="L755" s="301"/>
    </row>
    <row r="756" spans="1:12" x14ac:dyDescent="0.2">
      <c r="A756" s="301"/>
      <c r="B756" s="301"/>
      <c r="C756" s="301"/>
      <c r="D756" s="301"/>
      <c r="E756" s="301"/>
      <c r="F756" s="301"/>
      <c r="G756" s="301"/>
      <c r="H756" s="301"/>
      <c r="I756" s="301"/>
      <c r="J756" s="301"/>
      <c r="K756" s="301"/>
      <c r="L756" s="301"/>
    </row>
    <row r="757" spans="1:12" x14ac:dyDescent="0.2">
      <c r="A757" s="301"/>
      <c r="B757" s="301"/>
      <c r="C757" s="301"/>
      <c r="D757" s="301"/>
      <c r="E757" s="301"/>
      <c r="F757" s="301"/>
      <c r="G757" s="301"/>
      <c r="H757" s="301"/>
      <c r="I757" s="301"/>
      <c r="J757" s="301"/>
      <c r="K757" s="301"/>
      <c r="L757" s="301"/>
    </row>
    <row r="758" spans="1:12" x14ac:dyDescent="0.2">
      <c r="A758" s="301"/>
      <c r="B758" s="301"/>
      <c r="C758" s="301"/>
      <c r="D758" s="301"/>
      <c r="E758" s="301"/>
      <c r="F758" s="301"/>
      <c r="G758" s="301"/>
      <c r="H758" s="301"/>
      <c r="I758" s="301"/>
      <c r="J758" s="301"/>
      <c r="K758" s="301"/>
      <c r="L758" s="301"/>
    </row>
    <row r="759" spans="1:12" x14ac:dyDescent="0.2">
      <c r="A759" s="301"/>
      <c r="B759" s="301"/>
      <c r="C759" s="301"/>
      <c r="D759" s="301"/>
      <c r="E759" s="301"/>
      <c r="F759" s="301"/>
      <c r="G759" s="301"/>
      <c r="H759" s="301"/>
      <c r="I759" s="301"/>
      <c r="J759" s="301"/>
      <c r="K759" s="301"/>
      <c r="L759" s="301"/>
    </row>
    <row r="760" spans="1:12" x14ac:dyDescent="0.2">
      <c r="A760" s="301"/>
      <c r="B760" s="301"/>
      <c r="C760" s="301"/>
      <c r="D760" s="301"/>
      <c r="E760" s="301"/>
      <c r="F760" s="301"/>
      <c r="G760" s="301"/>
      <c r="H760" s="301"/>
      <c r="I760" s="301"/>
      <c r="J760" s="301"/>
      <c r="K760" s="301"/>
      <c r="L760" s="301"/>
    </row>
    <row r="761" spans="1:12" x14ac:dyDescent="0.2">
      <c r="A761" s="301"/>
      <c r="B761" s="301"/>
      <c r="C761" s="301"/>
      <c r="D761" s="301"/>
      <c r="E761" s="301"/>
      <c r="F761" s="301"/>
      <c r="G761" s="301"/>
      <c r="H761" s="301"/>
      <c r="I761" s="301"/>
      <c r="J761" s="301"/>
      <c r="K761" s="301"/>
      <c r="L761" s="301"/>
    </row>
    <row r="762" spans="1:12" x14ac:dyDescent="0.2">
      <c r="A762" s="301"/>
      <c r="B762" s="301"/>
      <c r="C762" s="301"/>
      <c r="D762" s="301"/>
      <c r="E762" s="301"/>
      <c r="F762" s="301"/>
      <c r="G762" s="301"/>
      <c r="H762" s="301"/>
      <c r="I762" s="301"/>
      <c r="J762" s="301"/>
      <c r="K762" s="301"/>
      <c r="L762" s="301"/>
    </row>
    <row r="763" spans="1:12" x14ac:dyDescent="0.2">
      <c r="A763" s="301"/>
      <c r="B763" s="301"/>
      <c r="C763" s="301"/>
      <c r="D763" s="301"/>
      <c r="E763" s="301"/>
      <c r="F763" s="301"/>
      <c r="G763" s="301"/>
      <c r="H763" s="301"/>
      <c r="I763" s="301"/>
      <c r="J763" s="301"/>
      <c r="K763" s="301"/>
      <c r="L763" s="301"/>
    </row>
    <row r="764" spans="1:12" x14ac:dyDescent="0.2">
      <c r="A764" s="301"/>
      <c r="B764" s="301"/>
      <c r="C764" s="301"/>
      <c r="D764" s="301"/>
      <c r="E764" s="301"/>
      <c r="F764" s="301"/>
      <c r="G764" s="301"/>
      <c r="H764" s="301"/>
      <c r="I764" s="301"/>
      <c r="J764" s="301"/>
      <c r="K764" s="301"/>
      <c r="L764" s="301"/>
    </row>
    <row r="765" spans="1:12" x14ac:dyDescent="0.2">
      <c r="A765" s="301"/>
      <c r="B765" s="301"/>
      <c r="C765" s="301"/>
      <c r="D765" s="301"/>
      <c r="E765" s="301"/>
      <c r="F765" s="301"/>
      <c r="G765" s="301"/>
      <c r="H765" s="301"/>
      <c r="I765" s="301"/>
      <c r="J765" s="301"/>
      <c r="K765" s="301"/>
      <c r="L765" s="301"/>
    </row>
    <row r="766" spans="1:12" x14ac:dyDescent="0.2">
      <c r="A766" s="301"/>
      <c r="B766" s="301"/>
      <c r="C766" s="301"/>
      <c r="D766" s="301"/>
      <c r="E766" s="301"/>
      <c r="F766" s="301"/>
      <c r="G766" s="301"/>
      <c r="H766" s="301"/>
      <c r="I766" s="301"/>
      <c r="J766" s="301"/>
      <c r="K766" s="301"/>
      <c r="L766" s="301"/>
    </row>
    <row r="767" spans="1:12" x14ac:dyDescent="0.2">
      <c r="A767" s="301"/>
      <c r="B767" s="301"/>
      <c r="C767" s="301"/>
      <c r="D767" s="301"/>
      <c r="E767" s="301"/>
      <c r="F767" s="301"/>
      <c r="G767" s="301"/>
      <c r="H767" s="301"/>
      <c r="I767" s="301"/>
      <c r="J767" s="301"/>
      <c r="K767" s="301"/>
      <c r="L767" s="301"/>
    </row>
    <row r="768" spans="1:12" x14ac:dyDescent="0.2">
      <c r="A768" s="301"/>
      <c r="B768" s="301"/>
      <c r="C768" s="301"/>
      <c r="D768" s="301"/>
      <c r="E768" s="301"/>
      <c r="F768" s="301"/>
      <c r="G768" s="301"/>
      <c r="H768" s="301"/>
      <c r="I768" s="301"/>
      <c r="J768" s="301"/>
      <c r="K768" s="301"/>
      <c r="L768" s="301"/>
    </row>
    <row r="769" spans="1:12" x14ac:dyDescent="0.2">
      <c r="A769" s="301"/>
      <c r="B769" s="301"/>
      <c r="C769" s="301"/>
      <c r="D769" s="301"/>
      <c r="E769" s="301"/>
      <c r="F769" s="301"/>
      <c r="G769" s="301"/>
      <c r="H769" s="301"/>
      <c r="I769" s="301"/>
      <c r="J769" s="301"/>
      <c r="K769" s="301"/>
      <c r="L769" s="301"/>
    </row>
    <row r="770" spans="1:12" x14ac:dyDescent="0.2">
      <c r="A770" s="301"/>
      <c r="B770" s="301"/>
      <c r="C770" s="301"/>
      <c r="D770" s="301"/>
      <c r="E770" s="301"/>
      <c r="F770" s="301"/>
      <c r="G770" s="301"/>
      <c r="H770" s="301"/>
      <c r="I770" s="301"/>
      <c r="J770" s="301"/>
      <c r="K770" s="301"/>
      <c r="L770" s="301"/>
    </row>
    <row r="771" spans="1:12" x14ac:dyDescent="0.2">
      <c r="A771" s="301"/>
      <c r="B771" s="301"/>
      <c r="C771" s="301"/>
      <c r="D771" s="301"/>
      <c r="E771" s="301"/>
      <c r="F771" s="301"/>
      <c r="G771" s="301"/>
      <c r="H771" s="301"/>
      <c r="I771" s="301"/>
      <c r="J771" s="301"/>
      <c r="K771" s="301"/>
      <c r="L771" s="301"/>
    </row>
    <row r="772" spans="1:12" x14ac:dyDescent="0.2">
      <c r="A772" s="301"/>
      <c r="B772" s="301"/>
      <c r="C772" s="301"/>
      <c r="D772" s="301"/>
      <c r="E772" s="301"/>
      <c r="F772" s="301"/>
      <c r="G772" s="301"/>
      <c r="H772" s="301"/>
      <c r="I772" s="301"/>
      <c r="J772" s="301"/>
      <c r="K772" s="301"/>
      <c r="L772" s="301"/>
    </row>
    <row r="773" spans="1:12" x14ac:dyDescent="0.2">
      <c r="A773" s="301"/>
      <c r="B773" s="301"/>
      <c r="C773" s="301"/>
      <c r="D773" s="301"/>
      <c r="E773" s="301"/>
      <c r="F773" s="301"/>
      <c r="G773" s="301"/>
      <c r="H773" s="301"/>
      <c r="I773" s="301"/>
      <c r="J773" s="301"/>
      <c r="K773" s="301"/>
      <c r="L773" s="301"/>
    </row>
    <row r="774" spans="1:12" x14ac:dyDescent="0.2">
      <c r="A774" s="301"/>
      <c r="B774" s="301"/>
      <c r="C774" s="301"/>
      <c r="D774" s="301"/>
      <c r="E774" s="301"/>
      <c r="F774" s="301"/>
      <c r="G774" s="301"/>
      <c r="H774" s="301"/>
      <c r="I774" s="301"/>
      <c r="J774" s="301"/>
      <c r="K774" s="301"/>
      <c r="L774" s="301"/>
    </row>
    <row r="775" spans="1:12" x14ac:dyDescent="0.2">
      <c r="A775" s="301"/>
      <c r="B775" s="301"/>
      <c r="C775" s="301"/>
      <c r="D775" s="301"/>
      <c r="E775" s="301"/>
      <c r="F775" s="301"/>
      <c r="G775" s="301"/>
      <c r="H775" s="301"/>
      <c r="I775" s="301"/>
      <c r="J775" s="301"/>
      <c r="K775" s="301"/>
      <c r="L775" s="301"/>
    </row>
    <row r="776" spans="1:12" x14ac:dyDescent="0.2">
      <c r="A776" s="301"/>
      <c r="B776" s="301"/>
      <c r="C776" s="301"/>
      <c r="D776" s="301"/>
      <c r="E776" s="301"/>
      <c r="F776" s="301"/>
      <c r="G776" s="301"/>
      <c r="H776" s="301"/>
      <c r="I776" s="301"/>
      <c r="J776" s="301"/>
      <c r="K776" s="301"/>
      <c r="L776" s="301"/>
    </row>
    <row r="777" spans="1:12" x14ac:dyDescent="0.2">
      <c r="A777" s="301"/>
      <c r="B777" s="301"/>
      <c r="C777" s="301"/>
      <c r="D777" s="301"/>
      <c r="E777" s="301"/>
      <c r="F777" s="301"/>
      <c r="G777" s="301"/>
      <c r="H777" s="301"/>
      <c r="I777" s="301"/>
      <c r="J777" s="301"/>
      <c r="K777" s="301"/>
      <c r="L777" s="301"/>
    </row>
    <row r="778" spans="1:12" x14ac:dyDescent="0.2">
      <c r="A778" s="301"/>
      <c r="B778" s="301"/>
      <c r="C778" s="301"/>
      <c r="D778" s="301"/>
      <c r="E778" s="301"/>
      <c r="F778" s="301"/>
      <c r="G778" s="301"/>
      <c r="H778" s="301"/>
      <c r="I778" s="301"/>
      <c r="J778" s="301"/>
      <c r="K778" s="301"/>
      <c r="L778" s="301"/>
    </row>
    <row r="779" spans="1:12" x14ac:dyDescent="0.2">
      <c r="A779" s="301"/>
      <c r="B779" s="301"/>
      <c r="C779" s="301"/>
      <c r="D779" s="301"/>
      <c r="E779" s="301"/>
      <c r="F779" s="301"/>
      <c r="G779" s="301"/>
      <c r="H779" s="301"/>
      <c r="I779" s="301"/>
      <c r="J779" s="301"/>
      <c r="K779" s="301"/>
      <c r="L779" s="301"/>
    </row>
    <row r="780" spans="1:12" x14ac:dyDescent="0.2">
      <c r="A780" s="301"/>
      <c r="B780" s="301"/>
      <c r="C780" s="301"/>
      <c r="D780" s="301"/>
      <c r="E780" s="301"/>
      <c r="F780" s="301"/>
      <c r="G780" s="301"/>
      <c r="H780" s="301"/>
      <c r="I780" s="301"/>
      <c r="J780" s="301"/>
      <c r="K780" s="301"/>
      <c r="L780" s="301"/>
    </row>
    <row r="781" spans="1:12" x14ac:dyDescent="0.2">
      <c r="A781" s="301"/>
      <c r="B781" s="301"/>
      <c r="C781" s="301"/>
      <c r="D781" s="301"/>
      <c r="E781" s="301"/>
      <c r="F781" s="301"/>
      <c r="G781" s="301"/>
      <c r="H781" s="301"/>
      <c r="I781" s="301"/>
      <c r="J781" s="301"/>
      <c r="K781" s="301"/>
      <c r="L781" s="301"/>
    </row>
    <row r="782" spans="1:12" x14ac:dyDescent="0.2">
      <c r="A782" s="301"/>
      <c r="B782" s="301"/>
      <c r="C782" s="301"/>
      <c r="D782" s="301"/>
      <c r="E782" s="301"/>
      <c r="F782" s="301"/>
      <c r="G782" s="301"/>
      <c r="H782" s="301"/>
      <c r="I782" s="301"/>
      <c r="J782" s="301"/>
      <c r="K782" s="301"/>
      <c r="L782" s="301"/>
    </row>
    <row r="783" spans="1:12" x14ac:dyDescent="0.2">
      <c r="A783" s="301"/>
      <c r="B783" s="301"/>
      <c r="C783" s="301"/>
      <c r="D783" s="301"/>
      <c r="E783" s="301"/>
      <c r="F783" s="301"/>
      <c r="G783" s="301"/>
      <c r="H783" s="301"/>
      <c r="I783" s="301"/>
      <c r="J783" s="301"/>
      <c r="K783" s="301"/>
      <c r="L783" s="301"/>
    </row>
    <row r="784" spans="1:12" x14ac:dyDescent="0.2">
      <c r="A784" s="301"/>
      <c r="B784" s="301"/>
      <c r="C784" s="301"/>
      <c r="D784" s="301"/>
      <c r="E784" s="301"/>
      <c r="F784" s="301"/>
      <c r="G784" s="301"/>
      <c r="H784" s="301"/>
      <c r="I784" s="301"/>
      <c r="J784" s="301"/>
      <c r="K784" s="301"/>
      <c r="L784" s="301"/>
    </row>
    <row r="785" spans="1:12" x14ac:dyDescent="0.2">
      <c r="A785" s="301"/>
      <c r="B785" s="301"/>
      <c r="C785" s="301"/>
      <c r="D785" s="301"/>
      <c r="E785" s="301"/>
      <c r="F785" s="301"/>
      <c r="G785" s="301"/>
      <c r="H785" s="301"/>
      <c r="I785" s="301"/>
      <c r="J785" s="301"/>
      <c r="K785" s="301"/>
      <c r="L785" s="301"/>
    </row>
    <row r="786" spans="1:12" x14ac:dyDescent="0.2">
      <c r="A786" s="301"/>
      <c r="B786" s="301"/>
      <c r="C786" s="301"/>
      <c r="D786" s="301"/>
      <c r="E786" s="301"/>
      <c r="F786" s="301"/>
      <c r="G786" s="301"/>
      <c r="H786" s="301"/>
      <c r="I786" s="301"/>
      <c r="J786" s="301"/>
      <c r="K786" s="301"/>
      <c r="L786" s="301"/>
    </row>
    <row r="787" spans="1:12" x14ac:dyDescent="0.2">
      <c r="A787" s="301"/>
      <c r="B787" s="301"/>
      <c r="C787" s="301"/>
      <c r="D787" s="301"/>
      <c r="E787" s="301"/>
      <c r="F787" s="301"/>
      <c r="G787" s="301"/>
      <c r="H787" s="301"/>
      <c r="I787" s="301"/>
      <c r="J787" s="301"/>
      <c r="K787" s="301"/>
      <c r="L787" s="301"/>
    </row>
    <row r="788" spans="1:12" x14ac:dyDescent="0.2">
      <c r="A788" s="301"/>
      <c r="B788" s="301"/>
      <c r="C788" s="301"/>
      <c r="D788" s="301"/>
      <c r="E788" s="301"/>
      <c r="F788" s="301"/>
      <c r="G788" s="301"/>
      <c r="H788" s="301"/>
      <c r="I788" s="301"/>
      <c r="J788" s="301"/>
      <c r="K788" s="301"/>
      <c r="L788" s="301"/>
    </row>
    <row r="789" spans="1:12" x14ac:dyDescent="0.2">
      <c r="A789" s="301"/>
      <c r="B789" s="301"/>
      <c r="C789" s="301"/>
      <c r="D789" s="301"/>
      <c r="E789" s="301"/>
      <c r="F789" s="301"/>
      <c r="G789" s="301"/>
      <c r="H789" s="301"/>
      <c r="I789" s="301"/>
      <c r="J789" s="301"/>
      <c r="K789" s="301"/>
      <c r="L789" s="301"/>
    </row>
    <row r="790" spans="1:12" x14ac:dyDescent="0.2">
      <c r="A790" s="301"/>
      <c r="B790" s="301"/>
      <c r="C790" s="301"/>
      <c r="D790" s="301"/>
      <c r="E790" s="301"/>
      <c r="F790" s="301"/>
      <c r="G790" s="301"/>
      <c r="H790" s="301"/>
      <c r="I790" s="301"/>
      <c r="J790" s="301"/>
      <c r="K790" s="301"/>
      <c r="L790" s="301"/>
    </row>
    <row r="791" spans="1:12" x14ac:dyDescent="0.2">
      <c r="A791" s="301"/>
      <c r="B791" s="301"/>
      <c r="C791" s="301"/>
      <c r="D791" s="301"/>
      <c r="E791" s="301"/>
      <c r="F791" s="301"/>
      <c r="G791" s="301"/>
      <c r="H791" s="301"/>
      <c r="I791" s="301"/>
      <c r="J791" s="301"/>
      <c r="K791" s="301"/>
      <c r="L791" s="301"/>
    </row>
    <row r="792" spans="1:12" x14ac:dyDescent="0.2">
      <c r="A792" s="301"/>
      <c r="B792" s="301"/>
      <c r="C792" s="301"/>
      <c r="D792" s="301"/>
      <c r="E792" s="301"/>
      <c r="F792" s="301"/>
      <c r="G792" s="301"/>
      <c r="H792" s="301"/>
      <c r="I792" s="301"/>
      <c r="J792" s="301"/>
      <c r="K792" s="301"/>
      <c r="L792" s="301"/>
    </row>
    <row r="793" spans="1:12" x14ac:dyDescent="0.2">
      <c r="A793" s="301"/>
      <c r="B793" s="301"/>
      <c r="C793" s="301"/>
      <c r="D793" s="301"/>
      <c r="E793" s="301"/>
      <c r="F793" s="301"/>
      <c r="G793" s="301"/>
      <c r="H793" s="301"/>
      <c r="I793" s="301"/>
      <c r="J793" s="301"/>
      <c r="K793" s="301"/>
      <c r="L793" s="301"/>
    </row>
    <row r="794" spans="1:12" x14ac:dyDescent="0.2">
      <c r="A794" s="301"/>
      <c r="B794" s="301"/>
      <c r="C794" s="301"/>
      <c r="D794" s="301"/>
      <c r="E794" s="301"/>
      <c r="F794" s="301"/>
      <c r="G794" s="301"/>
      <c r="H794" s="301"/>
      <c r="I794" s="301"/>
      <c r="J794" s="301"/>
      <c r="K794" s="301"/>
      <c r="L794" s="301"/>
    </row>
    <row r="795" spans="1:12" x14ac:dyDescent="0.2">
      <c r="A795" s="301"/>
      <c r="B795" s="301"/>
      <c r="C795" s="301"/>
      <c r="D795" s="301"/>
      <c r="E795" s="301"/>
      <c r="F795" s="301"/>
      <c r="G795" s="301"/>
      <c r="H795" s="301"/>
      <c r="I795" s="301"/>
      <c r="J795" s="301"/>
      <c r="K795" s="301"/>
      <c r="L795" s="301"/>
    </row>
    <row r="796" spans="1:12" x14ac:dyDescent="0.2">
      <c r="A796" s="301"/>
      <c r="B796" s="301"/>
      <c r="C796" s="301"/>
      <c r="D796" s="301"/>
      <c r="E796" s="301"/>
      <c r="F796" s="301"/>
      <c r="G796" s="301"/>
      <c r="H796" s="301"/>
      <c r="I796" s="301"/>
      <c r="J796" s="301"/>
      <c r="K796" s="301"/>
      <c r="L796" s="301"/>
    </row>
    <row r="797" spans="1:12" x14ac:dyDescent="0.2">
      <c r="A797" s="301"/>
      <c r="B797" s="301"/>
      <c r="C797" s="301"/>
      <c r="D797" s="301"/>
      <c r="E797" s="301"/>
      <c r="F797" s="301"/>
      <c r="G797" s="301"/>
      <c r="H797" s="301"/>
      <c r="I797" s="301"/>
      <c r="J797" s="301"/>
      <c r="K797" s="301"/>
      <c r="L797" s="301"/>
    </row>
    <row r="798" spans="1:12" x14ac:dyDescent="0.2">
      <c r="A798" s="301"/>
      <c r="B798" s="301"/>
      <c r="C798" s="301"/>
      <c r="D798" s="301"/>
      <c r="E798" s="301"/>
      <c r="F798" s="301"/>
      <c r="G798" s="301"/>
      <c r="H798" s="301"/>
      <c r="I798" s="301"/>
      <c r="J798" s="301"/>
      <c r="K798" s="301"/>
      <c r="L798" s="301"/>
    </row>
    <row r="799" spans="1:12" x14ac:dyDescent="0.2">
      <c r="A799" s="301"/>
      <c r="B799" s="301"/>
      <c r="C799" s="301"/>
      <c r="D799" s="301"/>
      <c r="E799" s="301"/>
      <c r="F799" s="301"/>
      <c r="G799" s="301"/>
      <c r="H799" s="301"/>
      <c r="I799" s="301"/>
      <c r="J799" s="301"/>
      <c r="K799" s="301"/>
      <c r="L799" s="301"/>
    </row>
    <row r="800" spans="1:12" x14ac:dyDescent="0.2">
      <c r="A800" s="301"/>
      <c r="B800" s="301"/>
      <c r="C800" s="301"/>
      <c r="D800" s="301"/>
      <c r="E800" s="301"/>
      <c r="F800" s="301"/>
      <c r="G800" s="301"/>
      <c r="H800" s="301"/>
      <c r="I800" s="301"/>
      <c r="J800" s="301"/>
      <c r="K800" s="301"/>
      <c r="L800" s="301"/>
    </row>
    <row r="801" spans="1:12" x14ac:dyDescent="0.2">
      <c r="A801" s="301"/>
      <c r="B801" s="301"/>
      <c r="C801" s="301"/>
      <c r="D801" s="301"/>
      <c r="E801" s="301"/>
      <c r="F801" s="301"/>
      <c r="G801" s="301"/>
      <c r="H801" s="301"/>
      <c r="I801" s="301"/>
      <c r="J801" s="301"/>
      <c r="K801" s="301"/>
      <c r="L801" s="301"/>
    </row>
    <row r="802" spans="1:12" x14ac:dyDescent="0.2">
      <c r="A802" s="301"/>
      <c r="B802" s="301"/>
      <c r="C802" s="301"/>
      <c r="D802" s="301"/>
      <c r="E802" s="301"/>
      <c r="F802" s="301"/>
      <c r="G802" s="301"/>
      <c r="H802" s="301"/>
      <c r="I802" s="301"/>
      <c r="J802" s="301"/>
      <c r="K802" s="301"/>
      <c r="L802" s="301"/>
    </row>
    <row r="803" spans="1:12" x14ac:dyDescent="0.2">
      <c r="A803" s="301"/>
      <c r="B803" s="301"/>
      <c r="C803" s="301"/>
      <c r="D803" s="301"/>
      <c r="E803" s="301"/>
      <c r="F803" s="301"/>
      <c r="G803" s="301"/>
      <c r="H803" s="301"/>
      <c r="I803" s="301"/>
      <c r="J803" s="301"/>
      <c r="K803" s="301"/>
      <c r="L803" s="301"/>
    </row>
    <row r="804" spans="1:12" x14ac:dyDescent="0.2">
      <c r="A804" s="301"/>
      <c r="B804" s="301"/>
      <c r="C804" s="301"/>
      <c r="D804" s="301"/>
      <c r="E804" s="301"/>
      <c r="F804" s="301"/>
      <c r="G804" s="301"/>
      <c r="H804" s="301"/>
      <c r="I804" s="301"/>
      <c r="J804" s="301"/>
      <c r="K804" s="301"/>
      <c r="L804" s="301"/>
    </row>
    <row r="805" spans="1:12" x14ac:dyDescent="0.2">
      <c r="A805" s="301"/>
      <c r="B805" s="301"/>
      <c r="C805" s="301"/>
      <c r="D805" s="301"/>
      <c r="E805" s="301"/>
      <c r="F805" s="301"/>
      <c r="G805" s="301"/>
      <c r="H805" s="301"/>
      <c r="I805" s="301"/>
      <c r="J805" s="301"/>
      <c r="K805" s="301"/>
      <c r="L805" s="301"/>
    </row>
    <row r="806" spans="1:12" x14ac:dyDescent="0.2">
      <c r="A806" s="301"/>
      <c r="B806" s="301"/>
      <c r="C806" s="301"/>
      <c r="D806" s="301"/>
      <c r="E806" s="301"/>
      <c r="F806" s="301"/>
      <c r="G806" s="301"/>
      <c r="H806" s="301"/>
      <c r="I806" s="301"/>
      <c r="J806" s="301"/>
      <c r="K806" s="301"/>
      <c r="L806" s="301"/>
    </row>
    <row r="807" spans="1:12" x14ac:dyDescent="0.2">
      <c r="A807" s="301"/>
      <c r="B807" s="301"/>
      <c r="C807" s="301"/>
      <c r="D807" s="301"/>
      <c r="E807" s="301"/>
      <c r="F807" s="301"/>
      <c r="G807" s="301"/>
      <c r="H807" s="301"/>
      <c r="I807" s="301"/>
      <c r="J807" s="301"/>
      <c r="K807" s="301"/>
      <c r="L807" s="301"/>
    </row>
    <row r="808" spans="1:12" x14ac:dyDescent="0.2">
      <c r="A808" s="301"/>
      <c r="B808" s="301"/>
      <c r="C808" s="301"/>
      <c r="D808" s="301"/>
      <c r="E808" s="301"/>
      <c r="F808" s="301"/>
      <c r="G808" s="301"/>
      <c r="H808" s="301"/>
      <c r="I808" s="301"/>
      <c r="J808" s="301"/>
      <c r="K808" s="301"/>
      <c r="L808" s="301"/>
    </row>
    <row r="809" spans="1:12" x14ac:dyDescent="0.2">
      <c r="A809" s="301"/>
      <c r="B809" s="301"/>
      <c r="C809" s="301"/>
      <c r="D809" s="301"/>
      <c r="E809" s="301"/>
      <c r="F809" s="301"/>
      <c r="G809" s="301"/>
      <c r="H809" s="301"/>
      <c r="I809" s="301"/>
      <c r="J809" s="301"/>
      <c r="K809" s="301"/>
      <c r="L809" s="301"/>
    </row>
    <row r="810" spans="1:12" x14ac:dyDescent="0.2">
      <c r="A810" s="301"/>
      <c r="B810" s="301"/>
      <c r="C810" s="301"/>
      <c r="D810" s="301"/>
      <c r="E810" s="301"/>
      <c r="F810" s="301"/>
      <c r="G810" s="301"/>
      <c r="H810" s="301"/>
      <c r="I810" s="301"/>
      <c r="J810" s="301"/>
      <c r="K810" s="301"/>
      <c r="L810" s="301"/>
    </row>
    <row r="811" spans="1:12" x14ac:dyDescent="0.2">
      <c r="A811" s="301"/>
      <c r="B811" s="301"/>
      <c r="C811" s="301"/>
      <c r="D811" s="301"/>
      <c r="E811" s="301"/>
      <c r="F811" s="301"/>
      <c r="G811" s="301"/>
      <c r="H811" s="301"/>
      <c r="I811" s="301"/>
      <c r="J811" s="301"/>
      <c r="K811" s="301"/>
      <c r="L811" s="301"/>
    </row>
    <row r="812" spans="1:12" x14ac:dyDescent="0.2">
      <c r="A812" s="301"/>
      <c r="B812" s="301"/>
      <c r="C812" s="301"/>
      <c r="D812" s="301"/>
      <c r="E812" s="301"/>
      <c r="F812" s="301"/>
      <c r="G812" s="301"/>
      <c r="H812" s="301"/>
      <c r="I812" s="301"/>
      <c r="J812" s="301"/>
      <c r="K812" s="301"/>
      <c r="L812" s="301"/>
    </row>
    <row r="813" spans="1:12" x14ac:dyDescent="0.2">
      <c r="A813" s="301"/>
      <c r="B813" s="301"/>
      <c r="C813" s="301"/>
      <c r="D813" s="301"/>
      <c r="E813" s="301"/>
      <c r="F813" s="301"/>
      <c r="G813" s="301"/>
      <c r="H813" s="301"/>
      <c r="I813" s="301"/>
      <c r="J813" s="301"/>
      <c r="K813" s="301"/>
      <c r="L813" s="301"/>
    </row>
    <row r="814" spans="1:12" x14ac:dyDescent="0.2">
      <c r="A814" s="301"/>
      <c r="B814" s="301"/>
      <c r="C814" s="301"/>
      <c r="D814" s="301"/>
      <c r="E814" s="301"/>
      <c r="F814" s="301"/>
      <c r="G814" s="301"/>
      <c r="H814" s="301"/>
      <c r="I814" s="301"/>
      <c r="J814" s="301"/>
      <c r="K814" s="301"/>
      <c r="L814" s="301"/>
    </row>
    <row r="815" spans="1:12" x14ac:dyDescent="0.2">
      <c r="A815" s="301"/>
      <c r="B815" s="301"/>
      <c r="C815" s="301"/>
      <c r="D815" s="301"/>
      <c r="E815" s="301"/>
      <c r="F815" s="301"/>
      <c r="G815" s="301"/>
      <c r="H815" s="301"/>
      <c r="I815" s="301"/>
      <c r="J815" s="301"/>
      <c r="K815" s="301"/>
      <c r="L815" s="301"/>
    </row>
    <row r="816" spans="1:12" x14ac:dyDescent="0.2">
      <c r="A816" s="301"/>
      <c r="B816" s="301"/>
      <c r="C816" s="301"/>
      <c r="D816" s="301"/>
      <c r="E816" s="301"/>
      <c r="F816" s="301"/>
      <c r="G816" s="301"/>
      <c r="H816" s="301"/>
      <c r="I816" s="301"/>
      <c r="J816" s="301"/>
      <c r="K816" s="301"/>
      <c r="L816" s="301"/>
    </row>
    <row r="817" spans="1:12" x14ac:dyDescent="0.2">
      <c r="A817" s="301"/>
      <c r="B817" s="301"/>
      <c r="C817" s="301"/>
      <c r="D817" s="301"/>
      <c r="E817" s="301"/>
      <c r="F817" s="301"/>
      <c r="G817" s="301"/>
      <c r="H817" s="301"/>
      <c r="I817" s="301"/>
      <c r="J817" s="301"/>
      <c r="K817" s="301"/>
      <c r="L817" s="301"/>
    </row>
    <row r="818" spans="1:12" x14ac:dyDescent="0.2">
      <c r="A818" s="301"/>
      <c r="B818" s="301"/>
      <c r="C818" s="301"/>
      <c r="D818" s="301"/>
      <c r="E818" s="301"/>
      <c r="F818" s="301"/>
      <c r="G818" s="301"/>
      <c r="H818" s="301"/>
      <c r="I818" s="301"/>
      <c r="J818" s="301"/>
      <c r="K818" s="301"/>
      <c r="L818" s="301"/>
    </row>
    <row r="819" spans="1:12" x14ac:dyDescent="0.2">
      <c r="A819" s="301"/>
      <c r="B819" s="301"/>
      <c r="C819" s="301"/>
      <c r="D819" s="301"/>
      <c r="E819" s="301"/>
      <c r="F819" s="301"/>
      <c r="G819" s="301"/>
      <c r="H819" s="301"/>
      <c r="I819" s="301"/>
      <c r="J819" s="301"/>
      <c r="K819" s="301"/>
      <c r="L819" s="301"/>
    </row>
    <row r="820" spans="1:12" x14ac:dyDescent="0.2">
      <c r="A820" s="301"/>
      <c r="B820" s="301"/>
      <c r="C820" s="301"/>
      <c r="D820" s="301"/>
      <c r="E820" s="301"/>
      <c r="F820" s="301"/>
      <c r="G820" s="301"/>
      <c r="H820" s="301"/>
      <c r="I820" s="301"/>
      <c r="J820" s="301"/>
      <c r="K820" s="301"/>
      <c r="L820" s="301"/>
    </row>
    <row r="821" spans="1:12" x14ac:dyDescent="0.2">
      <c r="A821" s="301"/>
      <c r="B821" s="301"/>
      <c r="C821" s="301"/>
      <c r="D821" s="301"/>
      <c r="E821" s="301"/>
      <c r="F821" s="301"/>
      <c r="G821" s="301"/>
      <c r="H821" s="301"/>
      <c r="I821" s="301"/>
      <c r="J821" s="301"/>
      <c r="K821" s="301"/>
      <c r="L821" s="301"/>
    </row>
    <row r="822" spans="1:12" x14ac:dyDescent="0.2">
      <c r="A822" s="301"/>
      <c r="B822" s="301"/>
      <c r="C822" s="301"/>
      <c r="D822" s="301"/>
      <c r="E822" s="301"/>
      <c r="F822" s="301"/>
      <c r="G822" s="301"/>
      <c r="H822" s="301"/>
      <c r="I822" s="301"/>
      <c r="J822" s="301"/>
      <c r="K822" s="301"/>
      <c r="L822" s="301"/>
    </row>
    <row r="823" spans="1:12" x14ac:dyDescent="0.2">
      <c r="A823" s="301"/>
      <c r="B823" s="301"/>
      <c r="C823" s="301"/>
      <c r="D823" s="301"/>
      <c r="E823" s="301"/>
      <c r="F823" s="301"/>
      <c r="G823" s="301"/>
      <c r="H823" s="301"/>
      <c r="I823" s="301"/>
      <c r="J823" s="301"/>
      <c r="K823" s="301"/>
      <c r="L823" s="301"/>
    </row>
    <row r="824" spans="1:12" x14ac:dyDescent="0.2">
      <c r="A824" s="301"/>
      <c r="B824" s="301"/>
      <c r="C824" s="301"/>
      <c r="D824" s="301"/>
      <c r="E824" s="301"/>
      <c r="F824" s="301"/>
      <c r="G824" s="301"/>
      <c r="H824" s="301"/>
      <c r="I824" s="301"/>
      <c r="J824" s="301"/>
      <c r="K824" s="301"/>
      <c r="L824" s="301"/>
    </row>
    <row r="825" spans="1:12" x14ac:dyDescent="0.2">
      <c r="A825" s="301"/>
      <c r="B825" s="301"/>
      <c r="C825" s="301"/>
      <c r="D825" s="301"/>
      <c r="E825" s="301"/>
      <c r="F825" s="301"/>
      <c r="G825" s="301"/>
      <c r="H825" s="301"/>
      <c r="I825" s="301"/>
      <c r="J825" s="301"/>
      <c r="K825" s="301"/>
      <c r="L825" s="301"/>
    </row>
    <row r="826" spans="1:12" x14ac:dyDescent="0.2">
      <c r="A826" s="301"/>
      <c r="B826" s="301"/>
      <c r="C826" s="301"/>
      <c r="D826" s="301"/>
      <c r="E826" s="301"/>
      <c r="F826" s="301"/>
      <c r="G826" s="301"/>
      <c r="H826" s="301"/>
      <c r="I826" s="301"/>
      <c r="J826" s="301"/>
      <c r="K826" s="301"/>
      <c r="L826" s="301"/>
    </row>
    <row r="827" spans="1:12" x14ac:dyDescent="0.2">
      <c r="A827" s="301"/>
      <c r="B827" s="301"/>
      <c r="C827" s="301"/>
      <c r="D827" s="301"/>
      <c r="E827" s="301"/>
      <c r="F827" s="301"/>
      <c r="G827" s="301"/>
      <c r="H827" s="301"/>
      <c r="I827" s="301"/>
      <c r="J827" s="301"/>
      <c r="K827" s="301"/>
      <c r="L827" s="301"/>
    </row>
    <row r="828" spans="1:12" x14ac:dyDescent="0.2">
      <c r="A828" s="301"/>
      <c r="B828" s="301"/>
      <c r="C828" s="301"/>
      <c r="D828" s="301"/>
      <c r="E828" s="301"/>
      <c r="F828" s="301"/>
      <c r="G828" s="301"/>
      <c r="H828" s="301"/>
      <c r="I828" s="301"/>
      <c r="J828" s="301"/>
      <c r="K828" s="301"/>
      <c r="L828" s="301"/>
    </row>
    <row r="829" spans="1:12" x14ac:dyDescent="0.2">
      <c r="A829" s="301"/>
      <c r="B829" s="301"/>
      <c r="C829" s="301"/>
      <c r="D829" s="301"/>
      <c r="E829" s="301"/>
      <c r="F829" s="301"/>
      <c r="G829" s="301"/>
      <c r="H829" s="301"/>
      <c r="I829" s="301"/>
      <c r="J829" s="301"/>
      <c r="K829" s="301"/>
      <c r="L829" s="301"/>
    </row>
    <row r="830" spans="1:12" x14ac:dyDescent="0.2">
      <c r="A830" s="301"/>
      <c r="B830" s="301"/>
      <c r="C830" s="301"/>
      <c r="D830" s="301"/>
      <c r="E830" s="301"/>
      <c r="F830" s="301"/>
      <c r="G830" s="301"/>
      <c r="H830" s="301"/>
      <c r="I830" s="301"/>
      <c r="J830" s="301"/>
      <c r="K830" s="301"/>
      <c r="L830" s="301"/>
    </row>
    <row r="831" spans="1:12" x14ac:dyDescent="0.2">
      <c r="A831" s="301"/>
      <c r="B831" s="301"/>
      <c r="C831" s="301"/>
      <c r="D831" s="301"/>
      <c r="E831" s="301"/>
      <c r="F831" s="301"/>
      <c r="G831" s="301"/>
      <c r="H831" s="301"/>
      <c r="I831" s="301"/>
      <c r="J831" s="301"/>
      <c r="K831" s="301"/>
      <c r="L831" s="301"/>
    </row>
    <row r="832" spans="1:12" x14ac:dyDescent="0.2">
      <c r="A832" s="301"/>
      <c r="B832" s="301"/>
      <c r="C832" s="301"/>
      <c r="D832" s="301"/>
      <c r="E832" s="301"/>
      <c r="F832" s="301"/>
      <c r="G832" s="301"/>
      <c r="H832" s="301"/>
      <c r="I832" s="301"/>
      <c r="J832" s="301"/>
      <c r="K832" s="301"/>
      <c r="L832" s="301"/>
    </row>
    <row r="833" spans="1:12" x14ac:dyDescent="0.2">
      <c r="A833" s="301"/>
      <c r="B833" s="301"/>
      <c r="C833" s="301"/>
      <c r="D833" s="301"/>
      <c r="E833" s="301"/>
      <c r="F833" s="301"/>
      <c r="G833" s="301"/>
      <c r="H833" s="301"/>
      <c r="I833" s="301"/>
      <c r="J833" s="301"/>
      <c r="K833" s="301"/>
      <c r="L833" s="301"/>
    </row>
    <row r="834" spans="1:12" x14ac:dyDescent="0.2">
      <c r="A834" s="301"/>
      <c r="B834" s="301"/>
      <c r="C834" s="301"/>
      <c r="D834" s="301"/>
      <c r="E834" s="301"/>
      <c r="F834" s="301"/>
      <c r="G834" s="301"/>
      <c r="H834" s="301"/>
      <c r="I834" s="301"/>
      <c r="J834" s="301"/>
      <c r="K834" s="301"/>
      <c r="L834" s="301"/>
    </row>
    <row r="835" spans="1:12" x14ac:dyDescent="0.2">
      <c r="A835" s="301"/>
      <c r="B835" s="301"/>
      <c r="C835" s="301"/>
      <c r="D835" s="301"/>
      <c r="E835" s="301"/>
      <c r="F835" s="301"/>
      <c r="G835" s="301"/>
      <c r="H835" s="301"/>
      <c r="I835" s="301"/>
      <c r="J835" s="301"/>
      <c r="K835" s="301"/>
      <c r="L835" s="301"/>
    </row>
    <row r="836" spans="1:12" x14ac:dyDescent="0.2">
      <c r="A836" s="301"/>
      <c r="B836" s="301"/>
      <c r="C836" s="301"/>
      <c r="D836" s="301"/>
      <c r="E836" s="301"/>
      <c r="F836" s="301"/>
      <c r="G836" s="301"/>
      <c r="H836" s="301"/>
      <c r="I836" s="301"/>
      <c r="J836" s="301"/>
      <c r="K836" s="301"/>
      <c r="L836" s="301"/>
    </row>
    <row r="837" spans="1:12" x14ac:dyDescent="0.2">
      <c r="A837" s="301"/>
      <c r="B837" s="301"/>
      <c r="C837" s="301"/>
      <c r="D837" s="301"/>
      <c r="E837" s="301"/>
      <c r="F837" s="301"/>
      <c r="G837" s="301"/>
      <c r="H837" s="301"/>
      <c r="I837" s="301"/>
      <c r="J837" s="301"/>
      <c r="K837" s="301"/>
      <c r="L837" s="301"/>
    </row>
    <row r="838" spans="1:12" x14ac:dyDescent="0.2">
      <c r="A838" s="301"/>
      <c r="B838" s="301"/>
      <c r="C838" s="301"/>
      <c r="D838" s="301"/>
      <c r="E838" s="301"/>
      <c r="F838" s="301"/>
      <c r="G838" s="301"/>
      <c r="H838" s="301"/>
      <c r="I838" s="301"/>
      <c r="J838" s="301"/>
      <c r="K838" s="301"/>
      <c r="L838" s="301"/>
    </row>
    <row r="839" spans="1:12" x14ac:dyDescent="0.2">
      <c r="A839" s="301"/>
      <c r="B839" s="301"/>
      <c r="C839" s="301"/>
      <c r="D839" s="301"/>
      <c r="E839" s="301"/>
      <c r="F839" s="301"/>
      <c r="G839" s="301"/>
      <c r="H839" s="301"/>
      <c r="I839" s="301"/>
      <c r="J839" s="301"/>
      <c r="K839" s="301"/>
      <c r="L839" s="301"/>
    </row>
    <row r="840" spans="1:12" x14ac:dyDescent="0.2">
      <c r="A840" s="301"/>
      <c r="B840" s="301"/>
      <c r="C840" s="301"/>
      <c r="D840" s="301"/>
      <c r="E840" s="301"/>
      <c r="F840" s="301"/>
      <c r="G840" s="301"/>
      <c r="H840" s="301"/>
      <c r="I840" s="301"/>
      <c r="J840" s="301"/>
      <c r="K840" s="301"/>
      <c r="L840" s="301"/>
    </row>
    <row r="841" spans="1:12" x14ac:dyDescent="0.2">
      <c r="A841" s="301"/>
      <c r="B841" s="301"/>
      <c r="C841" s="301"/>
      <c r="D841" s="301"/>
      <c r="E841" s="301"/>
      <c r="F841" s="301"/>
      <c r="G841" s="301"/>
      <c r="H841" s="301"/>
      <c r="I841" s="301"/>
      <c r="J841" s="301"/>
      <c r="K841" s="301"/>
      <c r="L841" s="301"/>
    </row>
    <row r="842" spans="1:12" x14ac:dyDescent="0.2">
      <c r="A842" s="301"/>
      <c r="B842" s="301"/>
      <c r="C842" s="301"/>
      <c r="D842" s="301"/>
      <c r="E842" s="301"/>
      <c r="F842" s="301"/>
      <c r="G842" s="301"/>
      <c r="H842" s="301"/>
      <c r="I842" s="301"/>
      <c r="J842" s="301"/>
      <c r="K842" s="301"/>
      <c r="L842" s="301"/>
    </row>
    <row r="843" spans="1:12" x14ac:dyDescent="0.2">
      <c r="A843" s="301"/>
      <c r="B843" s="301"/>
      <c r="C843" s="301"/>
      <c r="D843" s="301"/>
      <c r="E843" s="301"/>
      <c r="F843" s="301"/>
      <c r="G843" s="301"/>
      <c r="H843" s="301"/>
      <c r="I843" s="301"/>
      <c r="J843" s="301"/>
      <c r="K843" s="301"/>
      <c r="L843" s="301"/>
    </row>
    <row r="844" spans="1:12" x14ac:dyDescent="0.2">
      <c r="A844" s="301"/>
      <c r="B844" s="301"/>
      <c r="C844" s="301"/>
      <c r="D844" s="301"/>
      <c r="E844" s="301"/>
      <c r="F844" s="301"/>
      <c r="G844" s="301"/>
      <c r="H844" s="301"/>
      <c r="I844" s="301"/>
      <c r="J844" s="301"/>
      <c r="K844" s="301"/>
      <c r="L844" s="301"/>
    </row>
    <row r="845" spans="1:12" x14ac:dyDescent="0.2">
      <c r="A845" s="301"/>
      <c r="B845" s="301"/>
      <c r="C845" s="301"/>
      <c r="D845" s="301"/>
      <c r="E845" s="301"/>
      <c r="F845" s="301"/>
      <c r="G845" s="301"/>
      <c r="H845" s="301"/>
      <c r="I845" s="301"/>
      <c r="J845" s="301"/>
      <c r="K845" s="301"/>
      <c r="L845" s="301"/>
    </row>
    <row r="846" spans="1:12" x14ac:dyDescent="0.2">
      <c r="A846" s="301"/>
      <c r="B846" s="301"/>
      <c r="C846" s="301"/>
      <c r="D846" s="301"/>
      <c r="E846" s="301"/>
      <c r="F846" s="301"/>
      <c r="G846" s="301"/>
      <c r="H846" s="301"/>
      <c r="I846" s="301"/>
      <c r="J846" s="301"/>
      <c r="K846" s="301"/>
      <c r="L846" s="301"/>
    </row>
    <row r="847" spans="1:12" x14ac:dyDescent="0.2">
      <c r="A847" s="301"/>
      <c r="B847" s="301"/>
      <c r="C847" s="301"/>
      <c r="D847" s="301"/>
      <c r="E847" s="301"/>
      <c r="F847" s="301"/>
      <c r="G847" s="301"/>
      <c r="H847" s="301"/>
      <c r="I847" s="301"/>
      <c r="J847" s="301"/>
      <c r="K847" s="301"/>
      <c r="L847" s="301"/>
    </row>
    <row r="848" spans="1:12" x14ac:dyDescent="0.2">
      <c r="A848" s="301"/>
      <c r="B848" s="301"/>
      <c r="C848" s="301"/>
      <c r="D848" s="301"/>
      <c r="E848" s="301"/>
      <c r="F848" s="301"/>
      <c r="G848" s="301"/>
      <c r="H848" s="301"/>
      <c r="I848" s="301"/>
      <c r="J848" s="301"/>
      <c r="K848" s="301"/>
      <c r="L848" s="301"/>
    </row>
    <row r="849" spans="1:12" x14ac:dyDescent="0.2">
      <c r="A849" s="301"/>
      <c r="B849" s="301"/>
      <c r="C849" s="301"/>
      <c r="D849" s="301"/>
      <c r="E849" s="301"/>
      <c r="F849" s="301"/>
      <c r="G849" s="301"/>
      <c r="H849" s="301"/>
      <c r="I849" s="301"/>
      <c r="J849" s="301"/>
      <c r="K849" s="301"/>
      <c r="L849" s="301"/>
    </row>
    <row r="850" spans="1:12" x14ac:dyDescent="0.2">
      <c r="A850" s="301"/>
      <c r="B850" s="301"/>
      <c r="C850" s="301"/>
      <c r="D850" s="301"/>
      <c r="E850" s="301"/>
      <c r="F850" s="301"/>
      <c r="G850" s="301"/>
      <c r="H850" s="301"/>
      <c r="I850" s="301"/>
      <c r="J850" s="301"/>
      <c r="K850" s="301"/>
      <c r="L850" s="301"/>
    </row>
    <row r="851" spans="1:12" x14ac:dyDescent="0.2">
      <c r="A851" s="301"/>
      <c r="B851" s="301"/>
      <c r="C851" s="301"/>
      <c r="D851" s="301"/>
      <c r="E851" s="301"/>
      <c r="F851" s="301"/>
      <c r="G851" s="301"/>
      <c r="H851" s="301"/>
      <c r="I851" s="301"/>
      <c r="J851" s="301"/>
      <c r="K851" s="301"/>
      <c r="L851" s="301"/>
    </row>
    <row r="852" spans="1:12" x14ac:dyDescent="0.2">
      <c r="A852" s="301"/>
      <c r="B852" s="301"/>
      <c r="C852" s="301"/>
      <c r="D852" s="301"/>
      <c r="E852" s="301"/>
      <c r="F852" s="301"/>
      <c r="G852" s="301"/>
      <c r="H852" s="301"/>
      <c r="I852" s="301"/>
      <c r="J852" s="301"/>
      <c r="K852" s="301"/>
      <c r="L852" s="301"/>
    </row>
    <row r="853" spans="1:12" x14ac:dyDescent="0.2">
      <c r="A853" s="301"/>
      <c r="B853" s="301"/>
      <c r="C853" s="301"/>
      <c r="D853" s="301"/>
      <c r="E853" s="301"/>
      <c r="F853" s="301"/>
      <c r="G853" s="301"/>
      <c r="H853" s="301"/>
      <c r="I853" s="301"/>
      <c r="J853" s="301"/>
      <c r="K853" s="301"/>
      <c r="L853" s="301"/>
    </row>
    <row r="854" spans="1:12" x14ac:dyDescent="0.2">
      <c r="A854" s="301"/>
      <c r="B854" s="301"/>
      <c r="C854" s="301"/>
      <c r="D854" s="301"/>
      <c r="E854" s="301"/>
      <c r="F854" s="301"/>
      <c r="G854" s="301"/>
      <c r="H854" s="301"/>
      <c r="I854" s="301"/>
      <c r="J854" s="301"/>
      <c r="K854" s="301"/>
      <c r="L854" s="301"/>
    </row>
    <row r="855" spans="1:12" x14ac:dyDescent="0.2">
      <c r="A855" s="301"/>
      <c r="B855" s="301"/>
      <c r="C855" s="301"/>
      <c r="D855" s="301"/>
      <c r="E855" s="301"/>
      <c r="F855" s="301"/>
      <c r="G855" s="301"/>
      <c r="H855" s="301"/>
      <c r="I855" s="301"/>
      <c r="J855" s="301"/>
      <c r="K855" s="301"/>
      <c r="L855" s="301"/>
    </row>
    <row r="856" spans="1:12" x14ac:dyDescent="0.2">
      <c r="A856" s="301"/>
      <c r="B856" s="301"/>
      <c r="C856" s="301"/>
      <c r="D856" s="301"/>
      <c r="E856" s="301"/>
      <c r="F856" s="301"/>
      <c r="G856" s="301"/>
      <c r="H856" s="301"/>
      <c r="I856" s="301"/>
      <c r="J856" s="301"/>
      <c r="K856" s="301"/>
      <c r="L856" s="301"/>
    </row>
    <row r="857" spans="1:12" x14ac:dyDescent="0.2">
      <c r="A857" s="301"/>
      <c r="B857" s="301"/>
      <c r="C857" s="301"/>
      <c r="D857" s="301"/>
      <c r="E857" s="301"/>
      <c r="F857" s="301"/>
      <c r="G857" s="301"/>
      <c r="H857" s="301"/>
      <c r="I857" s="301"/>
      <c r="J857" s="301"/>
      <c r="K857" s="301"/>
      <c r="L857" s="301"/>
    </row>
    <row r="858" spans="1:12" x14ac:dyDescent="0.2">
      <c r="A858" s="301"/>
      <c r="B858" s="301"/>
      <c r="C858" s="301"/>
      <c r="D858" s="301"/>
      <c r="E858" s="301"/>
      <c r="F858" s="301"/>
      <c r="G858" s="301"/>
      <c r="H858" s="301"/>
      <c r="I858" s="301"/>
      <c r="J858" s="301"/>
      <c r="K858" s="301"/>
      <c r="L858" s="301"/>
    </row>
    <row r="859" spans="1:12" x14ac:dyDescent="0.2">
      <c r="A859" s="301"/>
      <c r="B859" s="301"/>
      <c r="C859" s="301"/>
      <c r="D859" s="301"/>
      <c r="E859" s="301"/>
      <c r="F859" s="301"/>
      <c r="G859" s="301"/>
      <c r="H859" s="301"/>
      <c r="I859" s="301"/>
      <c r="J859" s="301"/>
      <c r="K859" s="301"/>
      <c r="L859" s="301"/>
    </row>
    <row r="860" spans="1:12" x14ac:dyDescent="0.2">
      <c r="A860" s="301"/>
      <c r="B860" s="301"/>
      <c r="C860" s="301"/>
      <c r="D860" s="301"/>
      <c r="E860" s="301"/>
      <c r="F860" s="301"/>
      <c r="G860" s="301"/>
      <c r="H860" s="301"/>
      <c r="I860" s="301"/>
      <c r="J860" s="301"/>
      <c r="K860" s="301"/>
      <c r="L860" s="301"/>
    </row>
    <row r="861" spans="1:12" x14ac:dyDescent="0.2">
      <c r="A861" s="301"/>
      <c r="B861" s="301"/>
      <c r="C861" s="301"/>
      <c r="D861" s="301"/>
      <c r="E861" s="301"/>
      <c r="F861" s="301"/>
      <c r="G861" s="301"/>
      <c r="H861" s="301"/>
      <c r="I861" s="301"/>
      <c r="J861" s="301"/>
      <c r="K861" s="301"/>
      <c r="L861" s="301"/>
    </row>
    <row r="862" spans="1:12" x14ac:dyDescent="0.2">
      <c r="A862" s="301"/>
      <c r="B862" s="301"/>
      <c r="C862" s="301"/>
      <c r="D862" s="301"/>
      <c r="E862" s="301"/>
      <c r="F862" s="301"/>
      <c r="G862" s="301"/>
      <c r="H862" s="301"/>
      <c r="I862" s="301"/>
      <c r="J862" s="301"/>
      <c r="K862" s="301"/>
      <c r="L862" s="301"/>
    </row>
    <row r="863" spans="1:12" x14ac:dyDescent="0.2">
      <c r="A863" s="301"/>
      <c r="B863" s="301"/>
      <c r="C863" s="301"/>
      <c r="D863" s="301"/>
      <c r="E863" s="301"/>
      <c r="F863" s="301"/>
      <c r="G863" s="301"/>
      <c r="H863" s="301"/>
      <c r="I863" s="301"/>
      <c r="J863" s="301"/>
      <c r="K863" s="301"/>
      <c r="L863" s="301"/>
    </row>
    <row r="864" spans="1:12" x14ac:dyDescent="0.2">
      <c r="A864" s="301"/>
      <c r="B864" s="301"/>
      <c r="C864" s="301"/>
      <c r="D864" s="301"/>
      <c r="E864" s="301"/>
      <c r="F864" s="301"/>
      <c r="G864" s="301"/>
      <c r="H864" s="301"/>
      <c r="I864" s="301"/>
      <c r="J864" s="301"/>
      <c r="K864" s="301"/>
      <c r="L864" s="301"/>
    </row>
    <row r="865" spans="1:12" x14ac:dyDescent="0.2">
      <c r="A865" s="301"/>
      <c r="B865" s="301"/>
      <c r="C865" s="301"/>
      <c r="D865" s="301"/>
      <c r="E865" s="301"/>
      <c r="F865" s="301"/>
      <c r="G865" s="301"/>
      <c r="H865" s="301"/>
      <c r="I865" s="301"/>
      <c r="J865" s="301"/>
      <c r="K865" s="301"/>
      <c r="L865" s="301"/>
    </row>
    <row r="866" spans="1:12" x14ac:dyDescent="0.2">
      <c r="A866" s="301"/>
      <c r="B866" s="301"/>
      <c r="C866" s="301"/>
      <c r="D866" s="301"/>
      <c r="E866" s="301"/>
      <c r="F866" s="301"/>
      <c r="G866" s="301"/>
      <c r="H866" s="301"/>
      <c r="I866" s="301"/>
      <c r="J866" s="301"/>
      <c r="K866" s="301"/>
      <c r="L866" s="301"/>
    </row>
    <row r="867" spans="1:12" x14ac:dyDescent="0.2">
      <c r="A867" s="301"/>
      <c r="B867" s="301"/>
      <c r="C867" s="301"/>
      <c r="D867" s="301"/>
      <c r="E867" s="301"/>
      <c r="F867" s="301"/>
      <c r="G867" s="301"/>
      <c r="H867" s="301"/>
      <c r="I867" s="301"/>
      <c r="J867" s="301"/>
      <c r="K867" s="301"/>
      <c r="L867" s="301"/>
    </row>
    <row r="868" spans="1:12" x14ac:dyDescent="0.2">
      <c r="A868" s="301"/>
      <c r="B868" s="301"/>
      <c r="C868" s="301"/>
      <c r="D868" s="301"/>
      <c r="E868" s="301"/>
      <c r="F868" s="301"/>
      <c r="G868" s="301"/>
      <c r="H868" s="301"/>
      <c r="I868" s="301"/>
      <c r="J868" s="301"/>
      <c r="K868" s="301"/>
      <c r="L868" s="301"/>
    </row>
    <row r="869" spans="1:12" x14ac:dyDescent="0.2">
      <c r="A869" s="301"/>
      <c r="B869" s="301"/>
      <c r="C869" s="301"/>
      <c r="D869" s="301"/>
      <c r="E869" s="301"/>
      <c r="F869" s="301"/>
      <c r="G869" s="301"/>
      <c r="H869" s="301"/>
      <c r="I869" s="301"/>
      <c r="J869" s="301"/>
      <c r="K869" s="301"/>
      <c r="L869" s="301"/>
    </row>
    <row r="870" spans="1:12" x14ac:dyDescent="0.2">
      <c r="A870" s="301"/>
      <c r="B870" s="301"/>
      <c r="C870" s="301"/>
      <c r="D870" s="301"/>
      <c r="E870" s="301"/>
      <c r="F870" s="301"/>
      <c r="G870" s="301"/>
      <c r="H870" s="301"/>
      <c r="I870" s="301"/>
      <c r="J870" s="301"/>
      <c r="K870" s="301"/>
      <c r="L870" s="301"/>
    </row>
    <row r="871" spans="1:12" x14ac:dyDescent="0.2">
      <c r="A871" s="301"/>
      <c r="B871" s="301"/>
      <c r="C871" s="301"/>
      <c r="D871" s="301"/>
      <c r="E871" s="301"/>
      <c r="F871" s="301"/>
      <c r="G871" s="301"/>
      <c r="H871" s="301"/>
      <c r="I871" s="301"/>
      <c r="J871" s="301"/>
      <c r="K871" s="301"/>
      <c r="L871" s="301"/>
    </row>
    <row r="872" spans="1:12" x14ac:dyDescent="0.2">
      <c r="A872" s="301"/>
      <c r="B872" s="301"/>
      <c r="C872" s="301"/>
      <c r="D872" s="301"/>
      <c r="E872" s="301"/>
      <c r="F872" s="301"/>
      <c r="G872" s="301"/>
      <c r="H872" s="301"/>
      <c r="I872" s="301"/>
      <c r="J872" s="301"/>
      <c r="K872" s="301"/>
      <c r="L872" s="301"/>
    </row>
    <row r="873" spans="1:12" x14ac:dyDescent="0.2">
      <c r="A873" s="301"/>
      <c r="B873" s="301"/>
      <c r="C873" s="301"/>
      <c r="D873" s="301"/>
      <c r="E873" s="301"/>
      <c r="F873" s="301"/>
      <c r="G873" s="301"/>
      <c r="H873" s="301"/>
      <c r="I873" s="301"/>
      <c r="J873" s="301"/>
      <c r="K873" s="301"/>
      <c r="L873" s="301"/>
    </row>
    <row r="874" spans="1:12" x14ac:dyDescent="0.2">
      <c r="A874" s="301"/>
      <c r="B874" s="301"/>
      <c r="C874" s="301"/>
      <c r="D874" s="301"/>
      <c r="E874" s="301"/>
      <c r="F874" s="301"/>
      <c r="G874" s="301"/>
      <c r="H874" s="301"/>
      <c r="I874" s="301"/>
      <c r="J874" s="301"/>
      <c r="K874" s="301"/>
      <c r="L874" s="301"/>
    </row>
    <row r="875" spans="1:12" x14ac:dyDescent="0.2">
      <c r="A875" s="301"/>
      <c r="B875" s="301"/>
      <c r="C875" s="301"/>
      <c r="D875" s="301"/>
      <c r="E875" s="301"/>
      <c r="F875" s="301"/>
      <c r="G875" s="301"/>
      <c r="H875" s="301"/>
      <c r="I875" s="301"/>
      <c r="J875" s="301"/>
      <c r="K875" s="301"/>
      <c r="L875" s="301"/>
    </row>
    <row r="876" spans="1:12" x14ac:dyDescent="0.2">
      <c r="A876" s="301"/>
      <c r="B876" s="301"/>
      <c r="C876" s="301"/>
      <c r="D876" s="301"/>
      <c r="E876" s="301"/>
      <c r="F876" s="301"/>
      <c r="G876" s="301"/>
      <c r="H876" s="301"/>
      <c r="I876" s="301"/>
      <c r="J876" s="301"/>
      <c r="K876" s="301"/>
      <c r="L876" s="301"/>
    </row>
    <row r="877" spans="1:12" x14ac:dyDescent="0.2">
      <c r="A877" s="301"/>
      <c r="B877" s="301"/>
      <c r="C877" s="301"/>
      <c r="D877" s="301"/>
      <c r="E877" s="301"/>
      <c r="F877" s="301"/>
      <c r="G877" s="301"/>
      <c r="H877" s="301"/>
      <c r="I877" s="301"/>
      <c r="J877" s="301"/>
      <c r="K877" s="301"/>
      <c r="L877" s="301"/>
    </row>
    <row r="878" spans="1:12" x14ac:dyDescent="0.2">
      <c r="A878" s="301"/>
      <c r="B878" s="301"/>
      <c r="C878" s="301"/>
      <c r="D878" s="301"/>
      <c r="E878" s="301"/>
      <c r="F878" s="301"/>
      <c r="G878" s="301"/>
      <c r="H878" s="301"/>
      <c r="I878" s="301"/>
      <c r="J878" s="301"/>
      <c r="K878" s="301"/>
      <c r="L878" s="301"/>
    </row>
    <row r="879" spans="1:12" x14ac:dyDescent="0.2">
      <c r="A879" s="301"/>
      <c r="B879" s="301"/>
      <c r="C879" s="301"/>
      <c r="D879" s="301"/>
      <c r="E879" s="301"/>
      <c r="F879" s="301"/>
      <c r="G879" s="301"/>
      <c r="H879" s="301"/>
      <c r="I879" s="301"/>
      <c r="J879" s="301"/>
      <c r="K879" s="301"/>
      <c r="L879" s="301"/>
    </row>
    <row r="880" spans="1:12" x14ac:dyDescent="0.2">
      <c r="A880" s="301"/>
      <c r="B880" s="301"/>
      <c r="C880" s="301"/>
      <c r="D880" s="301"/>
      <c r="E880" s="301"/>
      <c r="F880" s="301"/>
      <c r="G880" s="301"/>
      <c r="H880" s="301"/>
      <c r="I880" s="301"/>
      <c r="J880" s="301"/>
      <c r="K880" s="301"/>
      <c r="L880" s="301"/>
    </row>
    <row r="881" spans="1:12" x14ac:dyDescent="0.2">
      <c r="A881" s="301"/>
      <c r="B881" s="301"/>
      <c r="C881" s="301"/>
      <c r="D881" s="301"/>
      <c r="E881" s="301"/>
      <c r="F881" s="301"/>
      <c r="G881" s="301"/>
      <c r="H881" s="301"/>
      <c r="I881" s="301"/>
      <c r="J881" s="301"/>
      <c r="K881" s="301"/>
      <c r="L881" s="301"/>
    </row>
    <row r="882" spans="1:12" x14ac:dyDescent="0.2">
      <c r="A882" s="301"/>
      <c r="B882" s="301"/>
      <c r="C882" s="301"/>
      <c r="D882" s="301"/>
      <c r="E882" s="301"/>
      <c r="F882" s="301"/>
      <c r="G882" s="301"/>
      <c r="H882" s="301"/>
      <c r="I882" s="301"/>
      <c r="J882" s="301"/>
      <c r="K882" s="301"/>
      <c r="L882" s="301"/>
    </row>
    <row r="883" spans="1:12" x14ac:dyDescent="0.2">
      <c r="A883" s="301"/>
      <c r="B883" s="301"/>
      <c r="C883" s="301"/>
      <c r="D883" s="301"/>
      <c r="E883" s="301"/>
      <c r="F883" s="301"/>
      <c r="G883" s="301"/>
      <c r="H883" s="301"/>
      <c r="I883" s="301"/>
      <c r="J883" s="301"/>
      <c r="K883" s="301"/>
      <c r="L883" s="301"/>
    </row>
    <row r="884" spans="1:12" x14ac:dyDescent="0.2">
      <c r="A884" s="301"/>
      <c r="B884" s="301"/>
      <c r="C884" s="301"/>
      <c r="D884" s="301"/>
      <c r="E884" s="301"/>
      <c r="F884" s="301"/>
      <c r="G884" s="301"/>
      <c r="H884" s="301"/>
      <c r="I884" s="301"/>
      <c r="J884" s="301"/>
      <c r="K884" s="301"/>
      <c r="L884" s="301"/>
    </row>
    <row r="885" spans="1:12" x14ac:dyDescent="0.2">
      <c r="A885" s="301"/>
      <c r="B885" s="301"/>
      <c r="C885" s="301"/>
      <c r="D885" s="301"/>
      <c r="E885" s="301"/>
      <c r="F885" s="301"/>
      <c r="G885" s="301"/>
      <c r="H885" s="301"/>
      <c r="I885" s="301"/>
      <c r="J885" s="301"/>
      <c r="K885" s="301"/>
      <c r="L885" s="301"/>
    </row>
    <row r="886" spans="1:12" x14ac:dyDescent="0.2">
      <c r="A886" s="301"/>
      <c r="B886" s="301"/>
      <c r="C886" s="301"/>
      <c r="D886" s="301"/>
      <c r="E886" s="301"/>
      <c r="F886" s="301"/>
      <c r="G886" s="301"/>
      <c r="H886" s="301"/>
      <c r="I886" s="301"/>
      <c r="J886" s="301"/>
      <c r="K886" s="301"/>
      <c r="L886" s="301"/>
    </row>
    <row r="887" spans="1:12" x14ac:dyDescent="0.2">
      <c r="A887" s="301"/>
      <c r="B887" s="301"/>
      <c r="C887" s="301"/>
      <c r="D887" s="301"/>
      <c r="E887" s="301"/>
      <c r="F887" s="301"/>
      <c r="G887" s="301"/>
      <c r="H887" s="301"/>
      <c r="I887" s="301"/>
      <c r="J887" s="301"/>
      <c r="K887" s="301"/>
      <c r="L887" s="301"/>
    </row>
    <row r="888" spans="1:12" x14ac:dyDescent="0.2">
      <c r="A888" s="301"/>
      <c r="B888" s="301"/>
      <c r="C888" s="301"/>
      <c r="D888" s="301"/>
      <c r="E888" s="301"/>
      <c r="F888" s="301"/>
      <c r="G888" s="301"/>
      <c r="H888" s="301"/>
      <c r="I888" s="301"/>
      <c r="J888" s="301"/>
      <c r="K888" s="301"/>
      <c r="L888" s="301"/>
    </row>
    <row r="889" spans="1:12" x14ac:dyDescent="0.2">
      <c r="A889" s="301"/>
      <c r="B889" s="301"/>
      <c r="C889" s="301"/>
      <c r="D889" s="301"/>
      <c r="E889" s="301"/>
      <c r="F889" s="301"/>
      <c r="G889" s="301"/>
      <c r="H889" s="301"/>
      <c r="I889" s="301"/>
      <c r="J889" s="301"/>
      <c r="K889" s="301"/>
      <c r="L889" s="301"/>
    </row>
    <row r="890" spans="1:12" x14ac:dyDescent="0.2">
      <c r="A890" s="301"/>
      <c r="B890" s="301"/>
      <c r="C890" s="301"/>
      <c r="D890" s="301"/>
      <c r="E890" s="301"/>
      <c r="F890" s="301"/>
      <c r="G890" s="301"/>
      <c r="H890" s="301"/>
      <c r="I890" s="301"/>
      <c r="J890" s="301"/>
      <c r="K890" s="301"/>
      <c r="L890" s="301"/>
    </row>
    <row r="891" spans="1:12" x14ac:dyDescent="0.2">
      <c r="A891" s="301"/>
      <c r="B891" s="301"/>
      <c r="C891" s="301"/>
      <c r="D891" s="301"/>
      <c r="E891" s="301"/>
      <c r="F891" s="301"/>
      <c r="G891" s="301"/>
      <c r="H891" s="301"/>
      <c r="I891" s="301"/>
      <c r="J891" s="301"/>
      <c r="K891" s="301"/>
      <c r="L891" s="301"/>
    </row>
    <row r="892" spans="1:12" x14ac:dyDescent="0.2">
      <c r="A892" s="301"/>
      <c r="B892" s="301"/>
      <c r="C892" s="301"/>
      <c r="D892" s="301"/>
      <c r="E892" s="301"/>
      <c r="F892" s="301"/>
      <c r="G892" s="301"/>
      <c r="H892" s="301"/>
      <c r="I892" s="301"/>
      <c r="J892" s="301"/>
      <c r="K892" s="301"/>
      <c r="L892" s="301"/>
    </row>
    <row r="893" spans="1:12" x14ac:dyDescent="0.2">
      <c r="A893" s="301"/>
      <c r="B893" s="301"/>
      <c r="C893" s="301"/>
      <c r="D893" s="301"/>
      <c r="E893" s="301"/>
      <c r="F893" s="301"/>
      <c r="G893" s="301"/>
      <c r="H893" s="301"/>
      <c r="I893" s="301"/>
      <c r="J893" s="301"/>
      <c r="K893" s="301"/>
      <c r="L893" s="301"/>
    </row>
    <row r="894" spans="1:12" x14ac:dyDescent="0.2">
      <c r="A894" s="301"/>
      <c r="B894" s="301"/>
      <c r="C894" s="301"/>
      <c r="D894" s="301"/>
      <c r="E894" s="301"/>
      <c r="F894" s="301"/>
      <c r="G894" s="301"/>
      <c r="H894" s="301"/>
      <c r="I894" s="301"/>
      <c r="J894" s="301"/>
      <c r="K894" s="301"/>
      <c r="L894" s="301"/>
    </row>
    <row r="895" spans="1:12" x14ac:dyDescent="0.2">
      <c r="A895" s="301"/>
      <c r="B895" s="301"/>
      <c r="C895" s="301"/>
      <c r="D895" s="301"/>
      <c r="E895" s="301"/>
      <c r="F895" s="301"/>
      <c r="G895" s="301"/>
      <c r="H895" s="301"/>
      <c r="I895" s="301"/>
      <c r="J895" s="301"/>
      <c r="K895" s="301"/>
      <c r="L895" s="301"/>
    </row>
    <row r="896" spans="1:12" x14ac:dyDescent="0.2">
      <c r="A896" s="301"/>
      <c r="B896" s="301"/>
      <c r="C896" s="301"/>
      <c r="D896" s="301"/>
      <c r="E896" s="301"/>
      <c r="F896" s="301"/>
      <c r="G896" s="301"/>
      <c r="H896" s="301"/>
      <c r="I896" s="301"/>
      <c r="J896" s="301"/>
      <c r="K896" s="301"/>
      <c r="L896" s="301"/>
    </row>
    <row r="897" spans="1:12" x14ac:dyDescent="0.2">
      <c r="A897" s="301"/>
      <c r="B897" s="301"/>
      <c r="C897" s="301"/>
      <c r="D897" s="301"/>
      <c r="E897" s="301"/>
      <c r="F897" s="301"/>
      <c r="G897" s="301"/>
      <c r="H897" s="301"/>
      <c r="I897" s="301"/>
      <c r="J897" s="301"/>
      <c r="K897" s="301"/>
      <c r="L897" s="301"/>
    </row>
    <row r="898" spans="1:12" x14ac:dyDescent="0.2">
      <c r="A898" s="301"/>
      <c r="B898" s="301"/>
      <c r="C898" s="301"/>
      <c r="D898" s="301"/>
      <c r="E898" s="301"/>
      <c r="F898" s="301"/>
      <c r="G898" s="301"/>
      <c r="H898" s="301"/>
      <c r="I898" s="301"/>
      <c r="J898" s="301"/>
      <c r="K898" s="301"/>
      <c r="L898" s="301"/>
    </row>
    <row r="899" spans="1:12" x14ac:dyDescent="0.2">
      <c r="A899" s="301"/>
      <c r="B899" s="301"/>
      <c r="C899" s="301"/>
      <c r="D899" s="301"/>
      <c r="E899" s="301"/>
      <c r="F899" s="301"/>
      <c r="G899" s="301"/>
      <c r="H899" s="301"/>
      <c r="I899" s="301"/>
      <c r="J899" s="301"/>
      <c r="K899" s="301"/>
      <c r="L899" s="301"/>
    </row>
    <row r="900" spans="1:12" x14ac:dyDescent="0.2">
      <c r="A900" s="301"/>
      <c r="B900" s="301"/>
      <c r="C900" s="301"/>
      <c r="D900" s="301"/>
      <c r="E900" s="301"/>
      <c r="F900" s="301"/>
      <c r="G900" s="301"/>
      <c r="H900" s="301"/>
      <c r="I900" s="301"/>
      <c r="J900" s="301"/>
      <c r="K900" s="301"/>
      <c r="L900" s="301"/>
    </row>
    <row r="901" spans="1:12" x14ac:dyDescent="0.2">
      <c r="A901" s="301"/>
      <c r="B901" s="301"/>
      <c r="C901" s="301"/>
      <c r="D901" s="301"/>
      <c r="E901" s="301"/>
      <c r="F901" s="301"/>
      <c r="G901" s="301"/>
      <c r="H901" s="301"/>
      <c r="I901" s="301"/>
      <c r="J901" s="301"/>
      <c r="K901" s="301"/>
      <c r="L901" s="301"/>
    </row>
    <row r="902" spans="1:12" x14ac:dyDescent="0.2">
      <c r="A902" s="301"/>
      <c r="B902" s="301"/>
      <c r="C902" s="301"/>
      <c r="D902" s="301"/>
      <c r="E902" s="301"/>
      <c r="F902" s="301"/>
      <c r="G902" s="301"/>
      <c r="H902" s="301"/>
      <c r="I902" s="301"/>
      <c r="J902" s="301"/>
      <c r="K902" s="301"/>
      <c r="L902" s="301"/>
    </row>
    <row r="903" spans="1:12" x14ac:dyDescent="0.2">
      <c r="A903" s="301"/>
      <c r="B903" s="301"/>
      <c r="C903" s="301"/>
      <c r="D903" s="301"/>
      <c r="E903" s="301"/>
      <c r="F903" s="301"/>
      <c r="G903" s="301"/>
      <c r="H903" s="301"/>
      <c r="I903" s="301"/>
      <c r="J903" s="301"/>
      <c r="K903" s="301"/>
      <c r="L903" s="301"/>
    </row>
    <row r="904" spans="1:12" x14ac:dyDescent="0.2">
      <c r="A904" s="301"/>
      <c r="B904" s="301"/>
      <c r="C904" s="301"/>
      <c r="D904" s="301"/>
      <c r="E904" s="301"/>
      <c r="F904" s="301"/>
      <c r="G904" s="301"/>
      <c r="H904" s="301"/>
      <c r="I904" s="301"/>
      <c r="J904" s="301"/>
      <c r="K904" s="301"/>
      <c r="L904" s="301"/>
    </row>
    <row r="905" spans="1:12" x14ac:dyDescent="0.2">
      <c r="A905" s="301"/>
      <c r="B905" s="301"/>
      <c r="C905" s="301"/>
      <c r="D905" s="301"/>
      <c r="E905" s="301"/>
      <c r="F905" s="301"/>
      <c r="G905" s="301"/>
      <c r="H905" s="301"/>
      <c r="I905" s="301"/>
      <c r="J905" s="301"/>
      <c r="K905" s="301"/>
      <c r="L905" s="301"/>
    </row>
    <row r="906" spans="1:12" x14ac:dyDescent="0.2">
      <c r="A906" s="301"/>
      <c r="B906" s="301"/>
      <c r="C906" s="301"/>
      <c r="D906" s="301"/>
      <c r="E906" s="301"/>
      <c r="F906" s="301"/>
      <c r="G906" s="301"/>
      <c r="H906" s="301"/>
      <c r="I906" s="301"/>
      <c r="J906" s="301"/>
      <c r="K906" s="301"/>
      <c r="L906" s="301"/>
    </row>
    <row r="907" spans="1:12" x14ac:dyDescent="0.2">
      <c r="A907" s="301"/>
      <c r="B907" s="301"/>
      <c r="C907" s="301"/>
      <c r="D907" s="301"/>
      <c r="E907" s="301"/>
      <c r="F907" s="301"/>
      <c r="G907" s="301"/>
      <c r="H907" s="301"/>
      <c r="I907" s="301"/>
      <c r="J907" s="301"/>
      <c r="K907" s="301"/>
      <c r="L907" s="301"/>
    </row>
    <row r="908" spans="1:12" x14ac:dyDescent="0.2">
      <c r="A908" s="301"/>
      <c r="B908" s="301"/>
      <c r="C908" s="301"/>
      <c r="D908" s="301"/>
      <c r="E908" s="301"/>
      <c r="F908" s="301"/>
      <c r="G908" s="301"/>
      <c r="H908" s="301"/>
      <c r="I908" s="301"/>
      <c r="J908" s="301"/>
      <c r="K908" s="301"/>
      <c r="L908" s="301"/>
    </row>
    <row r="909" spans="1:12" x14ac:dyDescent="0.2">
      <c r="A909" s="301"/>
      <c r="B909" s="301"/>
      <c r="C909" s="301"/>
      <c r="D909" s="301"/>
      <c r="E909" s="301"/>
      <c r="F909" s="301"/>
      <c r="G909" s="301"/>
      <c r="H909" s="301"/>
      <c r="I909" s="301"/>
      <c r="J909" s="301"/>
      <c r="K909" s="301"/>
      <c r="L909" s="301"/>
    </row>
    <row r="910" spans="1:12" x14ac:dyDescent="0.2">
      <c r="A910" s="301"/>
      <c r="B910" s="301"/>
      <c r="C910" s="301"/>
      <c r="D910" s="301"/>
      <c r="E910" s="301"/>
      <c r="F910" s="301"/>
      <c r="G910" s="301"/>
      <c r="H910" s="301"/>
      <c r="I910" s="301"/>
      <c r="J910" s="301"/>
      <c r="K910" s="301"/>
      <c r="L910" s="301"/>
    </row>
    <row r="911" spans="1:12" x14ac:dyDescent="0.2">
      <c r="A911" s="301"/>
      <c r="B911" s="301"/>
      <c r="C911" s="301"/>
      <c r="D911" s="301"/>
      <c r="E911" s="301"/>
      <c r="F911" s="301"/>
      <c r="G911" s="301"/>
      <c r="H911" s="301"/>
      <c r="I911" s="301"/>
      <c r="J911" s="301"/>
      <c r="K911" s="301"/>
      <c r="L911" s="301"/>
    </row>
    <row r="912" spans="1:12" x14ac:dyDescent="0.2">
      <c r="A912" s="301"/>
      <c r="B912" s="301"/>
      <c r="C912" s="301"/>
      <c r="D912" s="301"/>
      <c r="E912" s="301"/>
      <c r="F912" s="301"/>
      <c r="G912" s="301"/>
      <c r="H912" s="301"/>
      <c r="I912" s="301"/>
      <c r="J912" s="301"/>
      <c r="K912" s="301"/>
      <c r="L912" s="301"/>
    </row>
    <row r="913" spans="1:12" x14ac:dyDescent="0.2">
      <c r="A913" s="301"/>
      <c r="B913" s="301"/>
      <c r="C913" s="301"/>
      <c r="D913" s="301"/>
      <c r="E913" s="301"/>
      <c r="F913" s="301"/>
      <c r="G913" s="301"/>
      <c r="H913" s="301"/>
      <c r="I913" s="301"/>
      <c r="J913" s="301"/>
      <c r="K913" s="301"/>
      <c r="L913" s="301"/>
    </row>
    <row r="914" spans="1:12" x14ac:dyDescent="0.2">
      <c r="A914" s="301"/>
      <c r="B914" s="301"/>
      <c r="C914" s="301"/>
      <c r="D914" s="301"/>
      <c r="E914" s="301"/>
      <c r="F914" s="301"/>
      <c r="G914" s="301"/>
      <c r="H914" s="301"/>
      <c r="I914" s="301"/>
      <c r="J914" s="301"/>
      <c r="K914" s="301"/>
      <c r="L914" s="301"/>
    </row>
    <row r="915" spans="1:12" x14ac:dyDescent="0.2">
      <c r="A915" s="301"/>
      <c r="B915" s="301"/>
      <c r="C915" s="301"/>
      <c r="D915" s="301"/>
      <c r="E915" s="301"/>
      <c r="F915" s="301"/>
      <c r="G915" s="301"/>
      <c r="H915" s="301"/>
      <c r="I915" s="301"/>
      <c r="J915" s="301"/>
      <c r="K915" s="301"/>
      <c r="L915" s="301"/>
    </row>
    <row r="916" spans="1:12" x14ac:dyDescent="0.2">
      <c r="A916" s="301"/>
      <c r="B916" s="301"/>
      <c r="C916" s="301"/>
      <c r="D916" s="301"/>
      <c r="E916" s="301"/>
      <c r="F916" s="301"/>
      <c r="G916" s="301"/>
      <c r="H916" s="301"/>
      <c r="I916" s="301"/>
      <c r="J916" s="301"/>
      <c r="K916" s="301"/>
      <c r="L916" s="301"/>
    </row>
    <row r="917" spans="1:12" x14ac:dyDescent="0.2">
      <c r="A917" s="301"/>
      <c r="B917" s="301"/>
      <c r="C917" s="301"/>
      <c r="D917" s="301"/>
      <c r="E917" s="301"/>
      <c r="F917" s="301"/>
      <c r="G917" s="301"/>
      <c r="H917" s="301"/>
      <c r="I917" s="301"/>
      <c r="J917" s="301"/>
      <c r="K917" s="301"/>
      <c r="L917" s="301"/>
    </row>
    <row r="918" spans="1:12" x14ac:dyDescent="0.2">
      <c r="A918" s="301"/>
      <c r="B918" s="301"/>
      <c r="C918" s="301"/>
      <c r="D918" s="301"/>
      <c r="E918" s="301"/>
      <c r="F918" s="301"/>
      <c r="G918" s="301"/>
      <c r="H918" s="301"/>
      <c r="I918" s="301"/>
      <c r="J918" s="301"/>
      <c r="K918" s="301"/>
      <c r="L918" s="301"/>
    </row>
    <row r="919" spans="1:12" x14ac:dyDescent="0.2">
      <c r="A919" s="301"/>
      <c r="B919" s="301"/>
      <c r="C919" s="301"/>
      <c r="D919" s="301"/>
      <c r="E919" s="301"/>
      <c r="F919" s="301"/>
      <c r="G919" s="301"/>
      <c r="H919" s="301"/>
      <c r="I919" s="301"/>
      <c r="J919" s="301"/>
      <c r="K919" s="301"/>
      <c r="L919" s="301"/>
    </row>
    <row r="920" spans="1:12" x14ac:dyDescent="0.2">
      <c r="A920" s="301"/>
      <c r="B920" s="301"/>
      <c r="C920" s="301"/>
      <c r="D920" s="301"/>
      <c r="E920" s="301"/>
      <c r="F920" s="301"/>
      <c r="G920" s="301"/>
      <c r="H920" s="301"/>
      <c r="I920" s="301"/>
      <c r="J920" s="301"/>
      <c r="K920" s="301"/>
      <c r="L920" s="301"/>
    </row>
    <row r="921" spans="1:12" x14ac:dyDescent="0.2">
      <c r="A921" s="301"/>
      <c r="B921" s="301"/>
      <c r="C921" s="301"/>
      <c r="D921" s="301"/>
      <c r="E921" s="301"/>
      <c r="F921" s="301"/>
      <c r="G921" s="301"/>
      <c r="H921" s="301"/>
      <c r="I921" s="301"/>
      <c r="J921" s="301"/>
      <c r="K921" s="301"/>
      <c r="L921" s="301"/>
    </row>
    <row r="922" spans="1:12" x14ac:dyDescent="0.2">
      <c r="A922" s="301"/>
      <c r="B922" s="301"/>
      <c r="C922" s="301"/>
      <c r="D922" s="301"/>
      <c r="E922" s="301"/>
      <c r="F922" s="301"/>
      <c r="G922" s="301"/>
      <c r="H922" s="301"/>
      <c r="I922" s="301"/>
      <c r="J922" s="301"/>
      <c r="K922" s="301"/>
      <c r="L922" s="301"/>
    </row>
    <row r="923" spans="1:12" x14ac:dyDescent="0.2">
      <c r="A923" s="301"/>
      <c r="B923" s="301"/>
      <c r="C923" s="301"/>
      <c r="D923" s="301"/>
      <c r="E923" s="301"/>
      <c r="F923" s="301"/>
      <c r="G923" s="301"/>
      <c r="H923" s="301"/>
      <c r="I923" s="301"/>
      <c r="J923" s="301"/>
      <c r="K923" s="301"/>
      <c r="L923" s="301"/>
    </row>
    <row r="924" spans="1:12" x14ac:dyDescent="0.2">
      <c r="A924" s="301"/>
      <c r="B924" s="301"/>
      <c r="C924" s="301"/>
      <c r="D924" s="301"/>
      <c r="E924" s="301"/>
      <c r="F924" s="301"/>
      <c r="G924" s="301"/>
      <c r="H924" s="301"/>
      <c r="I924" s="301"/>
      <c r="J924" s="301"/>
      <c r="K924" s="301"/>
      <c r="L924" s="301"/>
    </row>
    <row r="925" spans="1:12" x14ac:dyDescent="0.2">
      <c r="A925" s="301"/>
      <c r="B925" s="301"/>
      <c r="C925" s="301"/>
      <c r="D925" s="301"/>
      <c r="E925" s="301"/>
      <c r="F925" s="301"/>
      <c r="G925" s="301"/>
      <c r="H925" s="301"/>
      <c r="I925" s="301"/>
      <c r="J925" s="301"/>
      <c r="K925" s="301"/>
      <c r="L925" s="301"/>
    </row>
    <row r="926" spans="1:12" x14ac:dyDescent="0.2">
      <c r="A926" s="301"/>
      <c r="B926" s="301"/>
      <c r="C926" s="301"/>
      <c r="D926" s="301"/>
      <c r="E926" s="301"/>
      <c r="F926" s="301"/>
      <c r="G926" s="301"/>
      <c r="H926" s="301"/>
      <c r="I926" s="301"/>
      <c r="J926" s="301"/>
      <c r="K926" s="301"/>
      <c r="L926" s="301"/>
    </row>
    <row r="927" spans="1:12" x14ac:dyDescent="0.2">
      <c r="A927" s="301"/>
      <c r="B927" s="301"/>
      <c r="C927" s="301"/>
      <c r="D927" s="301"/>
      <c r="E927" s="301"/>
      <c r="F927" s="301"/>
      <c r="G927" s="301"/>
      <c r="H927" s="301"/>
      <c r="I927" s="301"/>
      <c r="J927" s="301"/>
      <c r="K927" s="301"/>
      <c r="L927" s="301"/>
    </row>
    <row r="928" spans="1:12" x14ac:dyDescent="0.2">
      <c r="A928" s="301"/>
      <c r="B928" s="301"/>
      <c r="C928" s="301"/>
      <c r="D928" s="301"/>
      <c r="E928" s="301"/>
      <c r="F928" s="301"/>
      <c r="G928" s="301"/>
      <c r="H928" s="301"/>
      <c r="I928" s="301"/>
      <c r="J928" s="301"/>
      <c r="K928" s="301"/>
      <c r="L928" s="301"/>
    </row>
    <row r="929" spans="1:12" x14ac:dyDescent="0.2">
      <c r="A929" s="301"/>
      <c r="B929" s="301"/>
      <c r="C929" s="301"/>
      <c r="D929" s="301"/>
      <c r="E929" s="301"/>
      <c r="F929" s="301"/>
      <c r="G929" s="301"/>
      <c r="H929" s="301"/>
      <c r="I929" s="301"/>
      <c r="J929" s="301"/>
      <c r="K929" s="301"/>
      <c r="L929" s="301"/>
    </row>
    <row r="930" spans="1:12" x14ac:dyDescent="0.2">
      <c r="A930" s="301"/>
      <c r="B930" s="301"/>
      <c r="C930" s="301"/>
      <c r="D930" s="301"/>
      <c r="E930" s="301"/>
      <c r="F930" s="301"/>
      <c r="G930" s="301"/>
      <c r="H930" s="301"/>
      <c r="I930" s="301"/>
      <c r="J930" s="301"/>
      <c r="K930" s="301"/>
      <c r="L930" s="301"/>
    </row>
    <row r="931" spans="1:12" x14ac:dyDescent="0.2">
      <c r="A931" s="301"/>
      <c r="B931" s="301"/>
      <c r="C931" s="301"/>
      <c r="D931" s="301"/>
      <c r="E931" s="301"/>
      <c r="F931" s="301"/>
      <c r="G931" s="301"/>
      <c r="H931" s="301"/>
      <c r="I931" s="301"/>
      <c r="J931" s="301"/>
      <c r="K931" s="301"/>
      <c r="L931" s="301"/>
    </row>
    <row r="932" spans="1:12" x14ac:dyDescent="0.2">
      <c r="A932" s="301"/>
      <c r="B932" s="301"/>
      <c r="C932" s="301"/>
      <c r="D932" s="301"/>
      <c r="E932" s="301"/>
      <c r="F932" s="301"/>
      <c r="G932" s="301"/>
      <c r="H932" s="301"/>
      <c r="I932" s="301"/>
      <c r="J932" s="301"/>
      <c r="K932" s="301"/>
      <c r="L932" s="301"/>
    </row>
    <row r="933" spans="1:12" x14ac:dyDescent="0.2">
      <c r="A933" s="301"/>
      <c r="B933" s="301"/>
      <c r="C933" s="301"/>
      <c r="D933" s="301"/>
      <c r="E933" s="301"/>
      <c r="F933" s="301"/>
      <c r="G933" s="301"/>
      <c r="H933" s="301"/>
      <c r="I933" s="301"/>
      <c r="J933" s="301"/>
      <c r="K933" s="301"/>
      <c r="L933" s="301"/>
    </row>
    <row r="934" spans="1:12" x14ac:dyDescent="0.2">
      <c r="A934" s="301"/>
      <c r="B934" s="301"/>
      <c r="C934" s="301"/>
      <c r="D934" s="301"/>
      <c r="E934" s="301"/>
      <c r="F934" s="301"/>
      <c r="G934" s="301"/>
      <c r="H934" s="301"/>
      <c r="I934" s="301"/>
      <c r="J934" s="301"/>
      <c r="K934" s="301"/>
      <c r="L934" s="301"/>
    </row>
    <row r="935" spans="1:12" x14ac:dyDescent="0.2">
      <c r="A935" s="301"/>
      <c r="B935" s="301"/>
      <c r="C935" s="301"/>
      <c r="D935" s="301"/>
      <c r="E935" s="301"/>
      <c r="F935" s="301"/>
      <c r="G935" s="301"/>
      <c r="H935" s="301"/>
      <c r="I935" s="301"/>
      <c r="J935" s="301"/>
      <c r="K935" s="301"/>
      <c r="L935" s="301"/>
    </row>
    <row r="936" spans="1:12" x14ac:dyDescent="0.2">
      <c r="A936" s="301"/>
      <c r="B936" s="301"/>
      <c r="C936" s="301"/>
      <c r="D936" s="301"/>
      <c r="E936" s="301"/>
      <c r="F936" s="301"/>
      <c r="G936" s="301"/>
      <c r="H936" s="301"/>
      <c r="I936" s="301"/>
      <c r="J936" s="301"/>
      <c r="K936" s="301"/>
      <c r="L936" s="301"/>
    </row>
    <row r="937" spans="1:12" x14ac:dyDescent="0.2">
      <c r="A937" s="301"/>
      <c r="B937" s="301"/>
      <c r="C937" s="301"/>
      <c r="D937" s="301"/>
      <c r="E937" s="301"/>
      <c r="F937" s="301"/>
      <c r="G937" s="301"/>
      <c r="H937" s="301"/>
      <c r="I937" s="301"/>
      <c r="J937" s="301"/>
      <c r="K937" s="301"/>
      <c r="L937" s="301"/>
    </row>
    <row r="938" spans="1:12" x14ac:dyDescent="0.2">
      <c r="A938" s="301"/>
      <c r="B938" s="301"/>
      <c r="C938" s="301"/>
      <c r="D938" s="301"/>
      <c r="E938" s="301"/>
      <c r="F938" s="301"/>
      <c r="G938" s="301"/>
      <c r="H938" s="301"/>
      <c r="I938" s="301"/>
      <c r="J938" s="301"/>
      <c r="K938" s="301"/>
      <c r="L938" s="301"/>
    </row>
    <row r="939" spans="1:12" x14ac:dyDescent="0.2">
      <c r="A939" s="301"/>
      <c r="B939" s="301"/>
      <c r="C939" s="301"/>
      <c r="D939" s="301"/>
      <c r="E939" s="301"/>
      <c r="F939" s="301"/>
      <c r="G939" s="301"/>
      <c r="H939" s="301"/>
      <c r="I939" s="301"/>
      <c r="J939" s="301"/>
      <c r="K939" s="301"/>
      <c r="L939" s="301"/>
    </row>
    <row r="940" spans="1:12" x14ac:dyDescent="0.2">
      <c r="A940" s="301"/>
      <c r="B940" s="301"/>
      <c r="C940" s="301"/>
      <c r="D940" s="301"/>
      <c r="E940" s="301"/>
      <c r="F940" s="301"/>
      <c r="G940" s="301"/>
      <c r="H940" s="301"/>
      <c r="I940" s="301"/>
      <c r="J940" s="301"/>
      <c r="K940" s="301"/>
      <c r="L940" s="301"/>
    </row>
    <row r="941" spans="1:12" x14ac:dyDescent="0.2">
      <c r="A941" s="301"/>
      <c r="B941" s="301"/>
      <c r="C941" s="301"/>
      <c r="D941" s="301"/>
      <c r="E941" s="301"/>
      <c r="F941" s="301"/>
      <c r="G941" s="301"/>
      <c r="H941" s="301"/>
      <c r="I941" s="301"/>
      <c r="J941" s="301"/>
      <c r="K941" s="301"/>
      <c r="L941" s="301"/>
    </row>
    <row r="942" spans="1:12" x14ac:dyDescent="0.2">
      <c r="A942" s="301"/>
      <c r="B942" s="301"/>
      <c r="C942" s="301"/>
      <c r="D942" s="301"/>
      <c r="E942" s="301"/>
      <c r="F942" s="301"/>
      <c r="G942" s="301"/>
      <c r="H942" s="301"/>
      <c r="I942" s="301"/>
      <c r="J942" s="301"/>
      <c r="K942" s="301"/>
      <c r="L942" s="301"/>
    </row>
    <row r="943" spans="1:12" x14ac:dyDescent="0.2">
      <c r="A943" s="301"/>
      <c r="B943" s="301"/>
      <c r="C943" s="301"/>
      <c r="D943" s="301"/>
      <c r="E943" s="301"/>
      <c r="F943" s="301"/>
      <c r="G943" s="301"/>
      <c r="H943" s="301"/>
      <c r="I943" s="301"/>
      <c r="J943" s="301"/>
      <c r="K943" s="301"/>
      <c r="L943" s="301"/>
    </row>
    <row r="944" spans="1:12" x14ac:dyDescent="0.2">
      <c r="A944" s="301"/>
      <c r="B944" s="301"/>
      <c r="C944" s="301"/>
      <c r="D944" s="301"/>
      <c r="E944" s="301"/>
      <c r="F944" s="301"/>
      <c r="G944" s="301"/>
      <c r="H944" s="301"/>
      <c r="I944" s="301"/>
      <c r="J944" s="301"/>
      <c r="K944" s="301"/>
      <c r="L944" s="301"/>
    </row>
    <row r="945" spans="1:12" x14ac:dyDescent="0.2">
      <c r="A945" s="301"/>
      <c r="B945" s="301"/>
      <c r="C945" s="301"/>
      <c r="D945" s="301"/>
      <c r="E945" s="301"/>
      <c r="F945" s="301"/>
      <c r="G945" s="301"/>
      <c r="H945" s="301"/>
      <c r="I945" s="301"/>
      <c r="J945" s="301"/>
      <c r="K945" s="301"/>
      <c r="L945" s="301"/>
    </row>
    <row r="946" spans="1:12" x14ac:dyDescent="0.2">
      <c r="A946" s="301"/>
      <c r="B946" s="301"/>
      <c r="C946" s="301"/>
      <c r="D946" s="301"/>
      <c r="E946" s="301"/>
      <c r="F946" s="301"/>
      <c r="G946" s="301"/>
      <c r="H946" s="301"/>
      <c r="I946" s="301"/>
      <c r="J946" s="301"/>
      <c r="K946" s="301"/>
      <c r="L946" s="301"/>
    </row>
    <row r="947" spans="1:12" x14ac:dyDescent="0.2">
      <c r="A947" s="301"/>
      <c r="B947" s="301"/>
      <c r="C947" s="301"/>
      <c r="D947" s="301"/>
      <c r="E947" s="301"/>
      <c r="F947" s="301"/>
      <c r="G947" s="301"/>
      <c r="H947" s="301"/>
      <c r="I947" s="301"/>
      <c r="J947" s="301"/>
      <c r="K947" s="301"/>
      <c r="L947" s="301"/>
    </row>
    <row r="948" spans="1:12" x14ac:dyDescent="0.2">
      <c r="A948" s="301"/>
      <c r="B948" s="301"/>
      <c r="C948" s="301"/>
      <c r="D948" s="301"/>
      <c r="E948" s="301"/>
      <c r="F948" s="301"/>
      <c r="G948" s="301"/>
      <c r="H948" s="301"/>
      <c r="I948" s="301"/>
      <c r="J948" s="301"/>
      <c r="K948" s="301"/>
      <c r="L948" s="301"/>
    </row>
    <row r="949" spans="1:12" x14ac:dyDescent="0.2">
      <c r="A949" s="301"/>
      <c r="B949" s="301"/>
      <c r="C949" s="301"/>
      <c r="D949" s="301"/>
      <c r="E949" s="301"/>
      <c r="F949" s="301"/>
      <c r="G949" s="301"/>
      <c r="H949" s="301"/>
      <c r="I949" s="301"/>
      <c r="J949" s="301"/>
      <c r="K949" s="301"/>
      <c r="L949" s="301"/>
    </row>
    <row r="950" spans="1:12" x14ac:dyDescent="0.2">
      <c r="A950" s="301"/>
      <c r="B950" s="301"/>
      <c r="C950" s="301"/>
      <c r="D950" s="301"/>
      <c r="E950" s="301"/>
      <c r="F950" s="301"/>
      <c r="G950" s="301"/>
      <c r="H950" s="301"/>
      <c r="I950" s="301"/>
      <c r="J950" s="301"/>
      <c r="K950" s="301"/>
      <c r="L950" s="301"/>
    </row>
    <row r="951" spans="1:12" x14ac:dyDescent="0.2">
      <c r="A951" s="301"/>
      <c r="B951" s="301"/>
      <c r="C951" s="301"/>
      <c r="D951" s="301"/>
      <c r="E951" s="301"/>
      <c r="F951" s="301"/>
      <c r="G951" s="301"/>
      <c r="H951" s="301"/>
      <c r="I951" s="301"/>
      <c r="J951" s="301"/>
      <c r="K951" s="301"/>
      <c r="L951" s="301"/>
    </row>
    <row r="952" spans="1:12" x14ac:dyDescent="0.2">
      <c r="A952" s="301"/>
      <c r="B952" s="301"/>
      <c r="C952" s="301"/>
      <c r="D952" s="301"/>
      <c r="E952" s="301"/>
      <c r="F952" s="301"/>
      <c r="G952" s="301"/>
      <c r="H952" s="301"/>
      <c r="I952" s="301"/>
      <c r="J952" s="301"/>
      <c r="K952" s="301"/>
      <c r="L952" s="301"/>
    </row>
    <row r="953" spans="1:12" x14ac:dyDescent="0.2">
      <c r="A953" s="301"/>
      <c r="B953" s="301"/>
      <c r="C953" s="301"/>
      <c r="D953" s="301"/>
      <c r="E953" s="301"/>
      <c r="F953" s="301"/>
      <c r="G953" s="301"/>
      <c r="H953" s="301"/>
      <c r="I953" s="301"/>
      <c r="J953" s="301"/>
      <c r="K953" s="301"/>
      <c r="L953" s="301"/>
    </row>
    <row r="954" spans="1:12" x14ac:dyDescent="0.2">
      <c r="A954" s="301"/>
      <c r="B954" s="301"/>
      <c r="C954" s="301"/>
      <c r="D954" s="301"/>
      <c r="E954" s="301"/>
      <c r="F954" s="301"/>
      <c r="G954" s="301"/>
      <c r="H954" s="301"/>
      <c r="I954" s="301"/>
      <c r="J954" s="301"/>
      <c r="K954" s="301"/>
      <c r="L954" s="301"/>
    </row>
    <row r="955" spans="1:12" x14ac:dyDescent="0.2">
      <c r="A955" s="301"/>
      <c r="B955" s="301"/>
      <c r="C955" s="301"/>
      <c r="D955" s="301"/>
      <c r="E955" s="301"/>
      <c r="F955" s="301"/>
      <c r="G955" s="301"/>
      <c r="H955" s="301"/>
      <c r="I955" s="301"/>
      <c r="J955" s="301"/>
      <c r="K955" s="301"/>
      <c r="L955" s="301"/>
    </row>
    <row r="956" spans="1:12" x14ac:dyDescent="0.2">
      <c r="A956" s="301"/>
      <c r="B956" s="301"/>
      <c r="C956" s="301"/>
      <c r="D956" s="301"/>
      <c r="E956" s="301"/>
      <c r="F956" s="301"/>
      <c r="G956" s="301"/>
      <c r="H956" s="301"/>
      <c r="I956" s="301"/>
      <c r="J956" s="301"/>
      <c r="K956" s="301"/>
      <c r="L956" s="301"/>
    </row>
    <row r="957" spans="1:12" x14ac:dyDescent="0.2">
      <c r="A957" s="301"/>
      <c r="B957" s="301"/>
      <c r="C957" s="301"/>
      <c r="D957" s="301"/>
      <c r="E957" s="301"/>
      <c r="F957" s="301"/>
      <c r="G957" s="301"/>
      <c r="H957" s="301"/>
      <c r="I957" s="301"/>
      <c r="J957" s="301"/>
      <c r="K957" s="301"/>
      <c r="L957" s="301"/>
    </row>
    <row r="958" spans="1:12" x14ac:dyDescent="0.2">
      <c r="A958" s="301"/>
      <c r="B958" s="301"/>
      <c r="C958" s="301"/>
      <c r="D958" s="301"/>
      <c r="E958" s="301"/>
      <c r="F958" s="301"/>
      <c r="G958" s="301"/>
      <c r="H958" s="301"/>
      <c r="I958" s="301"/>
      <c r="J958" s="301"/>
      <c r="K958" s="301"/>
      <c r="L958" s="301"/>
    </row>
    <row r="959" spans="1:12" x14ac:dyDescent="0.2">
      <c r="A959" s="301"/>
      <c r="B959" s="301"/>
      <c r="C959" s="301"/>
      <c r="D959" s="301"/>
      <c r="E959" s="301"/>
      <c r="F959" s="301"/>
      <c r="G959" s="301"/>
      <c r="H959" s="301"/>
      <c r="I959" s="301"/>
      <c r="J959" s="301"/>
      <c r="K959" s="301"/>
      <c r="L959" s="301"/>
    </row>
    <row r="960" spans="1:12" x14ac:dyDescent="0.2">
      <c r="A960" s="301"/>
      <c r="B960" s="301"/>
      <c r="C960" s="301"/>
      <c r="D960" s="301"/>
      <c r="E960" s="301"/>
      <c r="F960" s="301"/>
      <c r="G960" s="301"/>
      <c r="H960" s="301"/>
      <c r="I960" s="301"/>
      <c r="J960" s="301"/>
      <c r="K960" s="301"/>
      <c r="L960" s="301"/>
    </row>
    <row r="961" spans="1:12" x14ac:dyDescent="0.2">
      <c r="A961" s="301"/>
      <c r="B961" s="301"/>
      <c r="C961" s="301"/>
      <c r="D961" s="301"/>
      <c r="E961" s="301"/>
      <c r="F961" s="301"/>
      <c r="G961" s="301"/>
      <c r="H961" s="301"/>
      <c r="I961" s="301"/>
      <c r="J961" s="301"/>
      <c r="K961" s="301"/>
      <c r="L961" s="301"/>
    </row>
    <row r="962" spans="1:12" x14ac:dyDescent="0.2">
      <c r="A962" s="301"/>
      <c r="B962" s="301"/>
      <c r="C962" s="301"/>
      <c r="D962" s="301"/>
      <c r="E962" s="301"/>
      <c r="F962" s="301"/>
      <c r="G962" s="301"/>
      <c r="H962" s="301"/>
      <c r="I962" s="301"/>
      <c r="J962" s="301"/>
      <c r="K962" s="301"/>
      <c r="L962" s="301"/>
    </row>
    <row r="963" spans="1:12" x14ac:dyDescent="0.2">
      <c r="A963" s="301"/>
      <c r="B963" s="301"/>
      <c r="C963" s="301"/>
      <c r="D963" s="301"/>
      <c r="E963" s="301"/>
      <c r="F963" s="301"/>
      <c r="G963" s="301"/>
      <c r="H963" s="301"/>
      <c r="I963" s="301"/>
      <c r="J963" s="301"/>
      <c r="K963" s="301"/>
      <c r="L963" s="301"/>
    </row>
    <row r="964" spans="1:12" x14ac:dyDescent="0.2">
      <c r="A964" s="301"/>
      <c r="B964" s="301"/>
      <c r="C964" s="301"/>
      <c r="D964" s="301"/>
      <c r="E964" s="301"/>
      <c r="F964" s="301"/>
      <c r="G964" s="301"/>
      <c r="H964" s="301"/>
      <c r="I964" s="301"/>
      <c r="J964" s="301"/>
      <c r="K964" s="301"/>
      <c r="L964" s="301"/>
    </row>
    <row r="965" spans="1:12" x14ac:dyDescent="0.2">
      <c r="A965" s="301"/>
      <c r="B965" s="301"/>
      <c r="C965" s="301"/>
      <c r="D965" s="301"/>
      <c r="E965" s="301"/>
      <c r="F965" s="301"/>
      <c r="G965" s="301"/>
      <c r="H965" s="301"/>
      <c r="I965" s="301"/>
      <c r="J965" s="301"/>
      <c r="K965" s="301"/>
      <c r="L965" s="301"/>
    </row>
    <row r="966" spans="1:12" x14ac:dyDescent="0.2">
      <c r="A966" s="301"/>
      <c r="B966" s="301"/>
      <c r="C966" s="301"/>
      <c r="D966" s="301"/>
      <c r="E966" s="301"/>
      <c r="F966" s="301"/>
      <c r="G966" s="301"/>
      <c r="H966" s="301"/>
      <c r="I966" s="301"/>
      <c r="J966" s="301"/>
      <c r="K966" s="301"/>
      <c r="L966" s="301"/>
    </row>
    <row r="967" spans="1:12" x14ac:dyDescent="0.2">
      <c r="A967" s="301"/>
      <c r="B967" s="301"/>
      <c r="C967" s="301"/>
      <c r="D967" s="301"/>
      <c r="E967" s="301"/>
      <c r="F967" s="301"/>
      <c r="G967" s="301"/>
      <c r="H967" s="301"/>
      <c r="I967" s="301"/>
      <c r="J967" s="301"/>
      <c r="K967" s="301"/>
      <c r="L967" s="301"/>
    </row>
    <row r="968" spans="1:12" x14ac:dyDescent="0.2">
      <c r="A968" s="301"/>
      <c r="B968" s="301"/>
      <c r="C968" s="301"/>
      <c r="D968" s="301"/>
      <c r="E968" s="301"/>
      <c r="F968" s="301"/>
      <c r="G968" s="301"/>
      <c r="H968" s="301"/>
      <c r="I968" s="301"/>
      <c r="J968" s="301"/>
      <c r="K968" s="301"/>
      <c r="L968" s="301"/>
    </row>
    <row r="969" spans="1:12" x14ac:dyDescent="0.2">
      <c r="A969" s="301"/>
      <c r="B969" s="301"/>
      <c r="C969" s="301"/>
      <c r="D969" s="301"/>
      <c r="E969" s="301"/>
      <c r="F969" s="301"/>
      <c r="G969" s="301"/>
      <c r="H969" s="301"/>
      <c r="I969" s="301"/>
      <c r="J969" s="301"/>
      <c r="K969" s="301"/>
      <c r="L969" s="301"/>
    </row>
    <row r="970" spans="1:12" x14ac:dyDescent="0.2">
      <c r="A970" s="301"/>
      <c r="B970" s="301"/>
      <c r="C970" s="301"/>
      <c r="D970" s="301"/>
      <c r="E970" s="301"/>
      <c r="F970" s="301"/>
      <c r="G970" s="301"/>
      <c r="H970" s="301"/>
      <c r="I970" s="301"/>
      <c r="J970" s="301"/>
      <c r="K970" s="301"/>
      <c r="L970" s="301"/>
    </row>
    <row r="971" spans="1:12" x14ac:dyDescent="0.2">
      <c r="A971" s="301"/>
      <c r="B971" s="301"/>
      <c r="C971" s="301"/>
      <c r="D971" s="301"/>
      <c r="E971" s="301"/>
      <c r="F971" s="301"/>
      <c r="G971" s="301"/>
      <c r="H971" s="301"/>
      <c r="I971" s="301"/>
      <c r="J971" s="301"/>
      <c r="K971" s="301"/>
      <c r="L971" s="301"/>
    </row>
    <row r="972" spans="1:12" x14ac:dyDescent="0.2">
      <c r="A972" s="301"/>
      <c r="B972" s="301"/>
      <c r="C972" s="301"/>
      <c r="D972" s="301"/>
      <c r="E972" s="301"/>
      <c r="F972" s="301"/>
      <c r="G972" s="301"/>
      <c r="H972" s="301"/>
      <c r="I972" s="301"/>
      <c r="J972" s="301"/>
      <c r="K972" s="301"/>
      <c r="L972" s="301"/>
    </row>
    <row r="973" spans="1:12" x14ac:dyDescent="0.2">
      <c r="A973" s="301"/>
      <c r="B973" s="301"/>
      <c r="C973" s="301"/>
      <c r="D973" s="301"/>
      <c r="E973" s="301"/>
      <c r="F973" s="301"/>
      <c r="G973" s="301"/>
      <c r="H973" s="301"/>
      <c r="I973" s="301"/>
      <c r="J973" s="301"/>
      <c r="K973" s="301"/>
      <c r="L973" s="301"/>
    </row>
    <row r="974" spans="1:12" x14ac:dyDescent="0.2">
      <c r="A974" s="301"/>
      <c r="B974" s="301"/>
      <c r="C974" s="301"/>
      <c r="D974" s="301"/>
      <c r="E974" s="301"/>
      <c r="F974" s="301"/>
      <c r="G974" s="301"/>
      <c r="H974" s="301"/>
      <c r="I974" s="301"/>
      <c r="J974" s="301"/>
      <c r="K974" s="301"/>
      <c r="L974" s="301"/>
    </row>
    <row r="975" spans="1:12" x14ac:dyDescent="0.2">
      <c r="A975" s="301"/>
      <c r="B975" s="301"/>
      <c r="C975" s="301"/>
      <c r="D975" s="301"/>
      <c r="E975" s="301"/>
      <c r="F975" s="301"/>
      <c r="G975" s="301"/>
      <c r="H975" s="301"/>
      <c r="I975" s="301"/>
      <c r="J975" s="301"/>
      <c r="K975" s="301"/>
      <c r="L975" s="301"/>
    </row>
    <row r="976" spans="1:12" x14ac:dyDescent="0.2">
      <c r="A976" s="301"/>
      <c r="B976" s="301"/>
      <c r="C976" s="301"/>
      <c r="D976" s="301"/>
      <c r="E976" s="301"/>
      <c r="F976" s="301"/>
      <c r="G976" s="301"/>
      <c r="H976" s="301"/>
      <c r="I976" s="301"/>
      <c r="J976" s="301"/>
      <c r="K976" s="301"/>
      <c r="L976" s="301"/>
    </row>
    <row r="977" spans="1:12" x14ac:dyDescent="0.2">
      <c r="A977" s="301"/>
      <c r="B977" s="301"/>
      <c r="C977" s="301"/>
      <c r="D977" s="301"/>
      <c r="E977" s="301"/>
      <c r="F977" s="301"/>
      <c r="G977" s="301"/>
      <c r="H977" s="301"/>
      <c r="I977" s="301"/>
      <c r="J977" s="301"/>
      <c r="K977" s="301"/>
      <c r="L977" s="301"/>
    </row>
    <row r="978" spans="1:12" x14ac:dyDescent="0.2">
      <c r="A978" s="301"/>
      <c r="B978" s="301"/>
      <c r="C978" s="301"/>
      <c r="D978" s="301"/>
      <c r="E978" s="301"/>
      <c r="F978" s="301"/>
      <c r="G978" s="301"/>
      <c r="H978" s="301"/>
      <c r="I978" s="301"/>
      <c r="J978" s="301"/>
      <c r="K978" s="301"/>
      <c r="L978" s="301"/>
    </row>
    <row r="979" spans="1:12" x14ac:dyDescent="0.2">
      <c r="A979" s="301"/>
      <c r="B979" s="301"/>
      <c r="C979" s="301"/>
      <c r="D979" s="301"/>
      <c r="E979" s="301"/>
      <c r="F979" s="301"/>
      <c r="G979" s="301"/>
      <c r="H979" s="301"/>
      <c r="I979" s="301"/>
      <c r="J979" s="301"/>
      <c r="K979" s="301"/>
      <c r="L979" s="301"/>
    </row>
    <row r="980" spans="1:12" x14ac:dyDescent="0.2">
      <c r="A980" s="301"/>
      <c r="B980" s="301"/>
      <c r="C980" s="301"/>
      <c r="D980" s="301"/>
      <c r="E980" s="301"/>
      <c r="F980" s="301"/>
      <c r="G980" s="301"/>
      <c r="H980" s="301"/>
      <c r="I980" s="301"/>
      <c r="J980" s="301"/>
      <c r="K980" s="301"/>
      <c r="L980" s="301"/>
    </row>
    <row r="981" spans="1:12" x14ac:dyDescent="0.2">
      <c r="A981" s="301"/>
      <c r="B981" s="301"/>
      <c r="C981" s="301"/>
      <c r="D981" s="301"/>
      <c r="E981" s="301"/>
      <c r="F981" s="301"/>
      <c r="G981" s="301"/>
      <c r="H981" s="301"/>
      <c r="I981" s="301"/>
      <c r="J981" s="301"/>
      <c r="K981" s="301"/>
      <c r="L981" s="301"/>
    </row>
    <row r="982" spans="1:12" x14ac:dyDescent="0.2">
      <c r="A982" s="301"/>
      <c r="B982" s="301"/>
      <c r="C982" s="301"/>
      <c r="D982" s="301"/>
      <c r="E982" s="301"/>
      <c r="F982" s="301"/>
      <c r="G982" s="301"/>
      <c r="H982" s="301"/>
      <c r="I982" s="301"/>
      <c r="J982" s="301"/>
      <c r="K982" s="301"/>
      <c r="L982" s="301"/>
    </row>
    <row r="983" spans="1:12" x14ac:dyDescent="0.2">
      <c r="A983" s="301"/>
      <c r="B983" s="301"/>
      <c r="C983" s="301"/>
      <c r="D983" s="301"/>
      <c r="E983" s="301"/>
      <c r="F983" s="301"/>
      <c r="G983" s="301"/>
      <c r="H983" s="301"/>
      <c r="I983" s="301"/>
      <c r="J983" s="301"/>
      <c r="K983" s="301"/>
      <c r="L983" s="301"/>
    </row>
    <row r="984" spans="1:12" x14ac:dyDescent="0.2">
      <c r="A984" s="301"/>
      <c r="B984" s="301"/>
      <c r="C984" s="301"/>
      <c r="D984" s="301"/>
      <c r="E984" s="301"/>
      <c r="F984" s="301"/>
      <c r="G984" s="301"/>
      <c r="H984" s="301"/>
      <c r="I984" s="301"/>
      <c r="J984" s="301"/>
      <c r="K984" s="301"/>
      <c r="L984" s="301"/>
    </row>
    <row r="985" spans="1:12" x14ac:dyDescent="0.2">
      <c r="A985" s="301"/>
      <c r="B985" s="301"/>
      <c r="C985" s="301"/>
      <c r="D985" s="301"/>
      <c r="E985" s="301"/>
      <c r="F985" s="301"/>
      <c r="G985" s="301"/>
      <c r="H985" s="301"/>
      <c r="I985" s="301"/>
      <c r="J985" s="301"/>
      <c r="K985" s="301"/>
      <c r="L985" s="301"/>
    </row>
    <row r="986" spans="1:12" x14ac:dyDescent="0.2">
      <c r="A986" s="301"/>
      <c r="B986" s="301"/>
      <c r="C986" s="301"/>
      <c r="D986" s="301"/>
      <c r="E986" s="301"/>
      <c r="F986" s="301"/>
      <c r="G986" s="301"/>
      <c r="H986" s="301"/>
      <c r="I986" s="301"/>
      <c r="J986" s="301"/>
      <c r="K986" s="301"/>
      <c r="L986" s="301"/>
    </row>
    <row r="987" spans="1:12" x14ac:dyDescent="0.2">
      <c r="A987" s="301"/>
      <c r="B987" s="301"/>
      <c r="C987" s="301"/>
      <c r="D987" s="301"/>
      <c r="E987" s="301"/>
      <c r="F987" s="301"/>
      <c r="G987" s="301"/>
      <c r="H987" s="301"/>
      <c r="I987" s="301"/>
      <c r="J987" s="301"/>
      <c r="K987" s="301"/>
      <c r="L987" s="301"/>
    </row>
    <row r="988" spans="1:12" x14ac:dyDescent="0.2">
      <c r="A988" s="301"/>
      <c r="B988" s="301"/>
      <c r="C988" s="301"/>
      <c r="D988" s="301"/>
      <c r="E988" s="301"/>
      <c r="F988" s="301"/>
      <c r="G988" s="301"/>
      <c r="H988" s="301"/>
      <c r="I988" s="301"/>
      <c r="J988" s="301"/>
      <c r="K988" s="301"/>
      <c r="L988" s="301"/>
    </row>
    <row r="989" spans="1:12" x14ac:dyDescent="0.2">
      <c r="A989" s="301"/>
      <c r="B989" s="301"/>
      <c r="C989" s="301"/>
      <c r="D989" s="301"/>
      <c r="E989" s="301"/>
      <c r="F989" s="301"/>
      <c r="G989" s="301"/>
      <c r="H989" s="301"/>
      <c r="I989" s="301"/>
      <c r="J989" s="301"/>
      <c r="K989" s="301"/>
      <c r="L989" s="301"/>
    </row>
    <row r="990" spans="1:12" x14ac:dyDescent="0.2">
      <c r="A990" s="301"/>
      <c r="B990" s="301"/>
      <c r="C990" s="301"/>
      <c r="D990" s="301"/>
      <c r="E990" s="301"/>
      <c r="F990" s="301"/>
      <c r="G990" s="301"/>
      <c r="H990" s="301"/>
      <c r="I990" s="301"/>
      <c r="J990" s="301"/>
      <c r="K990" s="301"/>
      <c r="L990" s="301"/>
    </row>
    <row r="991" spans="1:12" x14ac:dyDescent="0.2">
      <c r="A991" s="301"/>
      <c r="B991" s="301"/>
      <c r="C991" s="301"/>
      <c r="D991" s="301"/>
      <c r="E991" s="301"/>
      <c r="F991" s="301"/>
      <c r="G991" s="301"/>
      <c r="H991" s="301"/>
      <c r="I991" s="301"/>
      <c r="J991" s="301"/>
      <c r="K991" s="301"/>
      <c r="L991" s="301"/>
    </row>
    <row r="992" spans="1:12" x14ac:dyDescent="0.2">
      <c r="A992" s="301"/>
      <c r="B992" s="301"/>
      <c r="C992" s="301"/>
      <c r="D992" s="301"/>
      <c r="E992" s="301"/>
      <c r="F992" s="301"/>
      <c r="G992" s="301"/>
      <c r="H992" s="301"/>
      <c r="I992" s="301"/>
      <c r="J992" s="301"/>
      <c r="K992" s="301"/>
      <c r="L992" s="301"/>
    </row>
    <row r="993" spans="1:12" x14ac:dyDescent="0.2">
      <c r="A993" s="301"/>
      <c r="B993" s="301"/>
      <c r="C993" s="301"/>
      <c r="D993" s="301"/>
      <c r="E993" s="301"/>
      <c r="F993" s="301"/>
      <c r="G993" s="301"/>
      <c r="H993" s="301"/>
      <c r="I993" s="301"/>
      <c r="J993" s="301"/>
      <c r="K993" s="301"/>
      <c r="L993" s="301"/>
    </row>
    <row r="994" spans="1:12" x14ac:dyDescent="0.2">
      <c r="A994" s="301"/>
      <c r="B994" s="301"/>
      <c r="C994" s="301"/>
      <c r="D994" s="301"/>
      <c r="E994" s="301"/>
      <c r="F994" s="301"/>
      <c r="G994" s="301"/>
      <c r="H994" s="301"/>
      <c r="I994" s="301"/>
      <c r="J994" s="301"/>
      <c r="K994" s="301"/>
      <c r="L994" s="301"/>
    </row>
    <row r="995" spans="1:12" x14ac:dyDescent="0.2">
      <c r="A995" s="301"/>
      <c r="B995" s="301"/>
      <c r="C995" s="301"/>
      <c r="D995" s="301"/>
      <c r="E995" s="301"/>
      <c r="F995" s="301"/>
      <c r="G995" s="301"/>
      <c r="H995" s="301"/>
      <c r="I995" s="301"/>
      <c r="J995" s="301"/>
      <c r="K995" s="301"/>
      <c r="L995" s="301"/>
    </row>
    <row r="996" spans="1:12" x14ac:dyDescent="0.2">
      <c r="A996" s="301"/>
      <c r="B996" s="301"/>
      <c r="C996" s="301"/>
      <c r="D996" s="301"/>
      <c r="E996" s="301"/>
      <c r="F996" s="301"/>
      <c r="G996" s="301"/>
      <c r="H996" s="301"/>
      <c r="I996" s="301"/>
      <c r="J996" s="301"/>
      <c r="K996" s="301"/>
      <c r="L996" s="301"/>
    </row>
    <row r="997" spans="1:12" x14ac:dyDescent="0.2">
      <c r="A997" s="301"/>
      <c r="B997" s="301"/>
      <c r="C997" s="301"/>
      <c r="D997" s="301"/>
      <c r="E997" s="301"/>
      <c r="F997" s="301"/>
      <c r="G997" s="301"/>
      <c r="H997" s="301"/>
      <c r="I997" s="301"/>
      <c r="J997" s="301"/>
      <c r="K997" s="301"/>
      <c r="L997" s="301"/>
    </row>
    <row r="998" spans="1:12" x14ac:dyDescent="0.2">
      <c r="A998" s="301"/>
      <c r="B998" s="301"/>
      <c r="C998" s="301"/>
      <c r="D998" s="301"/>
      <c r="E998" s="301"/>
      <c r="F998" s="301"/>
      <c r="G998" s="301"/>
      <c r="H998" s="301"/>
      <c r="I998" s="301"/>
      <c r="J998" s="301"/>
      <c r="K998" s="301"/>
      <c r="L998" s="301"/>
    </row>
    <row r="999" spans="1:12" x14ac:dyDescent="0.2">
      <c r="A999" s="301"/>
      <c r="B999" s="301"/>
      <c r="C999" s="301"/>
      <c r="D999" s="301"/>
      <c r="E999" s="301"/>
      <c r="F999" s="301"/>
      <c r="G999" s="301"/>
      <c r="H999" s="301"/>
      <c r="I999" s="301"/>
      <c r="J999" s="301"/>
      <c r="K999" s="301"/>
      <c r="L999" s="301"/>
    </row>
    <row r="1000" spans="1:12" x14ac:dyDescent="0.2">
      <c r="A1000" s="301"/>
      <c r="B1000" s="301"/>
      <c r="C1000" s="301"/>
      <c r="D1000" s="301"/>
      <c r="E1000" s="301"/>
      <c r="F1000" s="301"/>
      <c r="G1000" s="301"/>
      <c r="H1000" s="301"/>
      <c r="I1000" s="301"/>
      <c r="J1000" s="301"/>
      <c r="K1000" s="301"/>
      <c r="L1000" s="301"/>
    </row>
    <row r="1001" spans="1:12" x14ac:dyDescent="0.2">
      <c r="A1001" s="301"/>
      <c r="B1001" s="301"/>
      <c r="C1001" s="301"/>
      <c r="D1001" s="301"/>
      <c r="E1001" s="301"/>
      <c r="F1001" s="301"/>
      <c r="G1001" s="301"/>
      <c r="H1001" s="301"/>
      <c r="I1001" s="301"/>
      <c r="J1001" s="301"/>
      <c r="K1001" s="301"/>
      <c r="L1001" s="301"/>
    </row>
    <row r="1002" spans="1:12" x14ac:dyDescent="0.2">
      <c r="A1002" s="301"/>
      <c r="B1002" s="301"/>
      <c r="C1002" s="301"/>
      <c r="D1002" s="301"/>
      <c r="E1002" s="301"/>
      <c r="F1002" s="301"/>
      <c r="G1002" s="301"/>
      <c r="H1002" s="301"/>
      <c r="I1002" s="301"/>
      <c r="J1002" s="301"/>
      <c r="K1002" s="301"/>
      <c r="L1002" s="301"/>
    </row>
    <row r="1003" spans="1:12" x14ac:dyDescent="0.2">
      <c r="A1003" s="301"/>
      <c r="B1003" s="301"/>
      <c r="C1003" s="301"/>
      <c r="D1003" s="301"/>
      <c r="E1003" s="301"/>
      <c r="F1003" s="301"/>
      <c r="G1003" s="301"/>
      <c r="H1003" s="301"/>
      <c r="I1003" s="301"/>
      <c r="J1003" s="301"/>
      <c r="K1003" s="301"/>
      <c r="L1003" s="301"/>
    </row>
    <row r="1004" spans="1:12" x14ac:dyDescent="0.2">
      <c r="A1004" s="301"/>
      <c r="B1004" s="301"/>
      <c r="C1004" s="301"/>
      <c r="D1004" s="301"/>
      <c r="E1004" s="301"/>
      <c r="F1004" s="301"/>
      <c r="G1004" s="301"/>
      <c r="H1004" s="301"/>
      <c r="I1004" s="301"/>
      <c r="J1004" s="301"/>
      <c r="K1004" s="301"/>
      <c r="L1004" s="301"/>
    </row>
    <row r="1005" spans="1:12" x14ac:dyDescent="0.2">
      <c r="A1005" s="301"/>
      <c r="B1005" s="301"/>
      <c r="C1005" s="301"/>
      <c r="D1005" s="301"/>
      <c r="E1005" s="301"/>
      <c r="F1005" s="301"/>
      <c r="G1005" s="301"/>
      <c r="H1005" s="301"/>
      <c r="I1005" s="301"/>
      <c r="J1005" s="301"/>
      <c r="K1005" s="301"/>
      <c r="L1005" s="301"/>
    </row>
    <row r="1006" spans="1:12" x14ac:dyDescent="0.2">
      <c r="A1006" s="301"/>
      <c r="B1006" s="301"/>
      <c r="C1006" s="301"/>
      <c r="D1006" s="301"/>
      <c r="E1006" s="301"/>
      <c r="F1006" s="301"/>
      <c r="G1006" s="301"/>
      <c r="H1006" s="301"/>
      <c r="I1006" s="301"/>
      <c r="J1006" s="301"/>
      <c r="K1006" s="301"/>
      <c r="L1006" s="301"/>
    </row>
    <row r="1007" spans="1:12" x14ac:dyDescent="0.2">
      <c r="A1007" s="301"/>
      <c r="B1007" s="301"/>
      <c r="C1007" s="301"/>
      <c r="D1007" s="301"/>
      <c r="E1007" s="301"/>
      <c r="F1007" s="301"/>
      <c r="G1007" s="301"/>
      <c r="H1007" s="301"/>
      <c r="I1007" s="301"/>
      <c r="J1007" s="301"/>
      <c r="K1007" s="301"/>
      <c r="L1007" s="301"/>
    </row>
    <row r="1008" spans="1:12" x14ac:dyDescent="0.2">
      <c r="A1008" s="301"/>
      <c r="B1008" s="301"/>
      <c r="C1008" s="301"/>
      <c r="D1008" s="301"/>
      <c r="E1008" s="301"/>
      <c r="F1008" s="301"/>
      <c r="G1008" s="301"/>
      <c r="H1008" s="301"/>
      <c r="I1008" s="301"/>
      <c r="J1008" s="301"/>
      <c r="K1008" s="301"/>
      <c r="L1008" s="301"/>
    </row>
    <row r="1009" spans="1:12" x14ac:dyDescent="0.2">
      <c r="A1009" s="301"/>
      <c r="B1009" s="301"/>
      <c r="C1009" s="301"/>
      <c r="D1009" s="301"/>
      <c r="E1009" s="301"/>
      <c r="F1009" s="301"/>
      <c r="G1009" s="301"/>
      <c r="H1009" s="301"/>
      <c r="I1009" s="301"/>
      <c r="J1009" s="301"/>
      <c r="K1009" s="301"/>
      <c r="L1009" s="301"/>
    </row>
    <row r="1010" spans="1:12" x14ac:dyDescent="0.2">
      <c r="A1010" s="301"/>
      <c r="B1010" s="301"/>
      <c r="C1010" s="301"/>
      <c r="D1010" s="301"/>
      <c r="E1010" s="301"/>
      <c r="F1010" s="301"/>
      <c r="G1010" s="301"/>
      <c r="H1010" s="301"/>
      <c r="I1010" s="301"/>
      <c r="J1010" s="301"/>
      <c r="K1010" s="301"/>
      <c r="L1010" s="301"/>
    </row>
    <row r="1011" spans="1:12" x14ac:dyDescent="0.2">
      <c r="A1011" s="301"/>
      <c r="B1011" s="301"/>
      <c r="C1011" s="301"/>
      <c r="D1011" s="301"/>
      <c r="E1011" s="301"/>
      <c r="F1011" s="301"/>
      <c r="G1011" s="301"/>
      <c r="H1011" s="301"/>
      <c r="I1011" s="301"/>
      <c r="J1011" s="301"/>
      <c r="K1011" s="301"/>
      <c r="L1011" s="301"/>
    </row>
    <row r="1012" spans="1:12" x14ac:dyDescent="0.2">
      <c r="A1012" s="301"/>
      <c r="B1012" s="301"/>
      <c r="C1012" s="301"/>
      <c r="D1012" s="301"/>
      <c r="E1012" s="301"/>
      <c r="F1012" s="301"/>
      <c r="G1012" s="301"/>
      <c r="H1012" s="301"/>
      <c r="I1012" s="301"/>
      <c r="J1012" s="301"/>
      <c r="K1012" s="301"/>
      <c r="L1012" s="301"/>
    </row>
    <row r="1013" spans="1:12" x14ac:dyDescent="0.2">
      <c r="A1013" s="301"/>
      <c r="B1013" s="301"/>
      <c r="C1013" s="301"/>
      <c r="D1013" s="301"/>
      <c r="E1013" s="301"/>
      <c r="F1013" s="301"/>
      <c r="G1013" s="301"/>
      <c r="H1013" s="301"/>
      <c r="I1013" s="301"/>
      <c r="J1013" s="301"/>
      <c r="K1013" s="301"/>
      <c r="L1013" s="301"/>
    </row>
    <row r="1014" spans="1:12" x14ac:dyDescent="0.2">
      <c r="A1014" s="301"/>
      <c r="B1014" s="301"/>
      <c r="C1014" s="301"/>
      <c r="D1014" s="301"/>
      <c r="E1014" s="301"/>
      <c r="F1014" s="301"/>
      <c r="G1014" s="301"/>
      <c r="H1014" s="301"/>
      <c r="I1014" s="301"/>
      <c r="J1014" s="301"/>
      <c r="K1014" s="301"/>
      <c r="L1014" s="301"/>
    </row>
    <row r="1015" spans="1:12" x14ac:dyDescent="0.2">
      <c r="A1015" s="301"/>
      <c r="B1015" s="301"/>
      <c r="C1015" s="301"/>
      <c r="D1015" s="301"/>
      <c r="E1015" s="301"/>
      <c r="F1015" s="301"/>
      <c r="G1015" s="301"/>
      <c r="H1015" s="301"/>
      <c r="I1015" s="301"/>
      <c r="J1015" s="301"/>
      <c r="K1015" s="301"/>
      <c r="L1015" s="301"/>
    </row>
    <row r="1016" spans="1:12" x14ac:dyDescent="0.2">
      <c r="A1016" s="301"/>
      <c r="B1016" s="301"/>
      <c r="C1016" s="301"/>
      <c r="D1016" s="301"/>
      <c r="E1016" s="301"/>
      <c r="F1016" s="301"/>
      <c r="G1016" s="301"/>
      <c r="H1016" s="301"/>
      <c r="I1016" s="301"/>
      <c r="J1016" s="301"/>
      <c r="K1016" s="301"/>
      <c r="L1016" s="301"/>
    </row>
    <row r="1017" spans="1:12" x14ac:dyDescent="0.2">
      <c r="A1017" s="301"/>
      <c r="B1017" s="301"/>
      <c r="C1017" s="301"/>
      <c r="D1017" s="301"/>
      <c r="E1017" s="301"/>
      <c r="F1017" s="301"/>
      <c r="G1017" s="301"/>
      <c r="H1017" s="301"/>
      <c r="I1017" s="301"/>
      <c r="J1017" s="301"/>
      <c r="K1017" s="301"/>
      <c r="L1017" s="301"/>
    </row>
    <row r="1018" spans="1:12" x14ac:dyDescent="0.2">
      <c r="A1018" s="301"/>
      <c r="B1018" s="301"/>
      <c r="C1018" s="301"/>
      <c r="D1018" s="301"/>
      <c r="E1018" s="301"/>
      <c r="F1018" s="301"/>
      <c r="G1018" s="301"/>
      <c r="H1018" s="301"/>
      <c r="I1018" s="301"/>
      <c r="J1018" s="301"/>
      <c r="K1018" s="301"/>
      <c r="L1018" s="301"/>
    </row>
    <row r="1019" spans="1:12" x14ac:dyDescent="0.2">
      <c r="A1019" s="301"/>
      <c r="B1019" s="301"/>
      <c r="C1019" s="301"/>
      <c r="D1019" s="301"/>
      <c r="E1019" s="301"/>
      <c r="F1019" s="301"/>
      <c r="G1019" s="301"/>
      <c r="H1019" s="301"/>
      <c r="I1019" s="301"/>
      <c r="J1019" s="301"/>
      <c r="K1019" s="301"/>
      <c r="L1019" s="301"/>
    </row>
    <row r="1020" spans="1:12" x14ac:dyDescent="0.2">
      <c r="A1020" s="301"/>
      <c r="B1020" s="301"/>
      <c r="C1020" s="301"/>
      <c r="D1020" s="301"/>
      <c r="E1020" s="301"/>
      <c r="F1020" s="301"/>
      <c r="G1020" s="301"/>
      <c r="H1020" s="301"/>
      <c r="I1020" s="301"/>
      <c r="J1020" s="301"/>
      <c r="K1020" s="301"/>
      <c r="L1020" s="301"/>
    </row>
    <row r="1021" spans="1:12" x14ac:dyDescent="0.2">
      <c r="A1021" s="301"/>
      <c r="B1021" s="301"/>
      <c r="C1021" s="301"/>
      <c r="D1021" s="301"/>
      <c r="E1021" s="301"/>
      <c r="F1021" s="301"/>
      <c r="G1021" s="301"/>
      <c r="H1021" s="301"/>
      <c r="I1021" s="301"/>
      <c r="J1021" s="301"/>
      <c r="K1021" s="301"/>
      <c r="L1021" s="301"/>
    </row>
    <row r="1022" spans="1:12" x14ac:dyDescent="0.2">
      <c r="A1022" s="301"/>
      <c r="B1022" s="301"/>
      <c r="C1022" s="301"/>
      <c r="D1022" s="301"/>
      <c r="E1022" s="301"/>
      <c r="F1022" s="301"/>
      <c r="G1022" s="301"/>
      <c r="H1022" s="301"/>
      <c r="I1022" s="301"/>
      <c r="J1022" s="301"/>
      <c r="K1022" s="301"/>
      <c r="L1022" s="301"/>
    </row>
    <row r="1023" spans="1:12" x14ac:dyDescent="0.2">
      <c r="A1023" s="301"/>
      <c r="B1023" s="301"/>
      <c r="C1023" s="301"/>
      <c r="D1023" s="301"/>
      <c r="E1023" s="301"/>
      <c r="F1023" s="301"/>
      <c r="G1023" s="301"/>
      <c r="H1023" s="301"/>
      <c r="I1023" s="301"/>
      <c r="J1023" s="301"/>
      <c r="K1023" s="301"/>
      <c r="L1023" s="301"/>
    </row>
    <row r="1024" spans="1:12" x14ac:dyDescent="0.2">
      <c r="A1024" s="301"/>
      <c r="B1024" s="301"/>
      <c r="C1024" s="301"/>
      <c r="D1024" s="301"/>
      <c r="E1024" s="301"/>
      <c r="F1024" s="301"/>
      <c r="G1024" s="301"/>
      <c r="H1024" s="301"/>
      <c r="I1024" s="301"/>
      <c r="J1024" s="301"/>
      <c r="K1024" s="301"/>
      <c r="L1024" s="301"/>
    </row>
    <row r="1025" spans="1:12" x14ac:dyDescent="0.2">
      <c r="A1025" s="301"/>
      <c r="B1025" s="301"/>
      <c r="C1025" s="301"/>
      <c r="D1025" s="301"/>
      <c r="E1025" s="301"/>
      <c r="F1025" s="301"/>
      <c r="G1025" s="301"/>
      <c r="H1025" s="301"/>
      <c r="I1025" s="301"/>
      <c r="J1025" s="301"/>
      <c r="K1025" s="301"/>
      <c r="L1025" s="301"/>
    </row>
    <row r="1026" spans="1:12" x14ac:dyDescent="0.2">
      <c r="A1026" s="301"/>
      <c r="B1026" s="301"/>
      <c r="C1026" s="301"/>
      <c r="D1026" s="301"/>
      <c r="E1026" s="301"/>
      <c r="F1026" s="301"/>
      <c r="G1026" s="301"/>
      <c r="H1026" s="301"/>
      <c r="I1026" s="301"/>
      <c r="J1026" s="301"/>
      <c r="K1026" s="301"/>
      <c r="L1026" s="301"/>
    </row>
    <row r="1027" spans="1:12" x14ac:dyDescent="0.2">
      <c r="A1027" s="301"/>
      <c r="B1027" s="301"/>
      <c r="C1027" s="301"/>
      <c r="D1027" s="301"/>
      <c r="E1027" s="301"/>
      <c r="F1027" s="301"/>
      <c r="G1027" s="301"/>
      <c r="H1027" s="301"/>
      <c r="I1027" s="301"/>
      <c r="J1027" s="301"/>
      <c r="K1027" s="301"/>
      <c r="L1027" s="301"/>
    </row>
    <row r="1028" spans="1:12" x14ac:dyDescent="0.2">
      <c r="A1028" s="301"/>
      <c r="B1028" s="301"/>
      <c r="C1028" s="301"/>
      <c r="D1028" s="301"/>
      <c r="E1028" s="301"/>
      <c r="F1028" s="301"/>
      <c r="G1028" s="301"/>
      <c r="H1028" s="301"/>
      <c r="I1028" s="301"/>
      <c r="J1028" s="301"/>
      <c r="K1028" s="301"/>
      <c r="L1028" s="301"/>
    </row>
    <row r="1029" spans="1:12" x14ac:dyDescent="0.2">
      <c r="A1029" s="301"/>
      <c r="B1029" s="301"/>
      <c r="C1029" s="301"/>
      <c r="D1029" s="301"/>
      <c r="E1029" s="301"/>
      <c r="F1029" s="301"/>
      <c r="G1029" s="301"/>
      <c r="H1029" s="301"/>
      <c r="I1029" s="301"/>
      <c r="J1029" s="301"/>
      <c r="K1029" s="301"/>
      <c r="L1029" s="301"/>
    </row>
    <row r="1030" spans="1:12" x14ac:dyDescent="0.2">
      <c r="A1030" s="301"/>
      <c r="B1030" s="301"/>
      <c r="C1030" s="301"/>
      <c r="D1030" s="301"/>
      <c r="E1030" s="301"/>
      <c r="F1030" s="301"/>
      <c r="G1030" s="301"/>
      <c r="H1030" s="301"/>
      <c r="I1030" s="301"/>
      <c r="J1030" s="301"/>
      <c r="K1030" s="301"/>
      <c r="L1030" s="301"/>
    </row>
    <row r="1031" spans="1:12" x14ac:dyDescent="0.2">
      <c r="A1031" s="301"/>
      <c r="B1031" s="301"/>
      <c r="C1031" s="301"/>
      <c r="D1031" s="301"/>
      <c r="E1031" s="301"/>
      <c r="F1031" s="301"/>
      <c r="G1031" s="301"/>
      <c r="H1031" s="301"/>
      <c r="I1031" s="301"/>
      <c r="J1031" s="301"/>
      <c r="K1031" s="301"/>
      <c r="L1031" s="301"/>
    </row>
    <row r="1032" spans="1:12" x14ac:dyDescent="0.2">
      <c r="A1032" s="301"/>
      <c r="B1032" s="301"/>
      <c r="C1032" s="301"/>
      <c r="D1032" s="301"/>
      <c r="E1032" s="301"/>
      <c r="F1032" s="301"/>
      <c r="G1032" s="301"/>
      <c r="H1032" s="301"/>
      <c r="I1032" s="301"/>
      <c r="J1032" s="301"/>
      <c r="K1032" s="301"/>
      <c r="L1032" s="301"/>
    </row>
    <row r="1033" spans="1:12" x14ac:dyDescent="0.2">
      <c r="A1033" s="301"/>
      <c r="B1033" s="301"/>
      <c r="C1033" s="301"/>
      <c r="D1033" s="301"/>
      <c r="E1033" s="301"/>
      <c r="F1033" s="301"/>
      <c r="G1033" s="301"/>
      <c r="H1033" s="301"/>
      <c r="I1033" s="301"/>
      <c r="J1033" s="301"/>
      <c r="K1033" s="301"/>
      <c r="L1033" s="301"/>
    </row>
    <row r="1034" spans="1:12" x14ac:dyDescent="0.2">
      <c r="A1034" s="301"/>
      <c r="B1034" s="301"/>
      <c r="C1034" s="301"/>
      <c r="D1034" s="301"/>
      <c r="E1034" s="301"/>
      <c r="F1034" s="301"/>
      <c r="G1034" s="301"/>
      <c r="H1034" s="301"/>
      <c r="I1034" s="301"/>
      <c r="J1034" s="301"/>
      <c r="K1034" s="301"/>
      <c r="L1034" s="301"/>
    </row>
    <row r="1035" spans="1:12" x14ac:dyDescent="0.2">
      <c r="A1035" s="301"/>
      <c r="B1035" s="301"/>
      <c r="C1035" s="301"/>
      <c r="D1035" s="301"/>
      <c r="E1035" s="301"/>
      <c r="F1035" s="301"/>
      <c r="G1035" s="301"/>
      <c r="H1035" s="301"/>
      <c r="I1035" s="301"/>
      <c r="J1035" s="301"/>
      <c r="K1035" s="301"/>
      <c r="L1035" s="301"/>
    </row>
    <row r="1036" spans="1:12" x14ac:dyDescent="0.2">
      <c r="A1036" s="301"/>
      <c r="B1036" s="301"/>
      <c r="C1036" s="301"/>
      <c r="D1036" s="301"/>
      <c r="E1036" s="301"/>
      <c r="F1036" s="301"/>
      <c r="G1036" s="301"/>
      <c r="H1036" s="301"/>
      <c r="I1036" s="301"/>
      <c r="J1036" s="301"/>
      <c r="K1036" s="301"/>
      <c r="L1036" s="301"/>
    </row>
    <row r="1037" spans="1:12" x14ac:dyDescent="0.2">
      <c r="A1037" s="301"/>
      <c r="B1037" s="301"/>
      <c r="C1037" s="301"/>
      <c r="D1037" s="301"/>
      <c r="E1037" s="301"/>
      <c r="F1037" s="301"/>
      <c r="G1037" s="301"/>
      <c r="H1037" s="301"/>
      <c r="I1037" s="301"/>
      <c r="J1037" s="301"/>
      <c r="K1037" s="301"/>
      <c r="L1037" s="301"/>
    </row>
    <row r="1038" spans="1:12" x14ac:dyDescent="0.2">
      <c r="A1038" s="301"/>
      <c r="B1038" s="301"/>
      <c r="C1038" s="301"/>
      <c r="D1038" s="301"/>
      <c r="E1038" s="301"/>
      <c r="F1038" s="301"/>
      <c r="G1038" s="301"/>
      <c r="H1038" s="301"/>
      <c r="I1038" s="301"/>
      <c r="J1038" s="301"/>
      <c r="K1038" s="301"/>
      <c r="L1038" s="301"/>
    </row>
    <row r="1039" spans="1:12" x14ac:dyDescent="0.2">
      <c r="A1039" s="301"/>
      <c r="B1039" s="301"/>
      <c r="C1039" s="301"/>
      <c r="D1039" s="301"/>
      <c r="E1039" s="301"/>
      <c r="F1039" s="301"/>
      <c r="G1039" s="301"/>
      <c r="H1039" s="301"/>
      <c r="I1039" s="301"/>
      <c r="J1039" s="301"/>
      <c r="K1039" s="301"/>
      <c r="L1039" s="301"/>
    </row>
    <row r="1040" spans="1:12" x14ac:dyDescent="0.2">
      <c r="A1040" s="301"/>
      <c r="B1040" s="301"/>
      <c r="C1040" s="301"/>
      <c r="D1040" s="301"/>
      <c r="E1040" s="301"/>
      <c r="F1040" s="301"/>
      <c r="G1040" s="301"/>
      <c r="H1040" s="301"/>
      <c r="I1040" s="301"/>
      <c r="J1040" s="301"/>
      <c r="K1040" s="301"/>
      <c r="L1040" s="301"/>
    </row>
    <row r="1041" spans="1:12" x14ac:dyDescent="0.2">
      <c r="A1041" s="301"/>
      <c r="B1041" s="301"/>
      <c r="C1041" s="301"/>
      <c r="D1041" s="301"/>
      <c r="E1041" s="301"/>
      <c r="F1041" s="301"/>
      <c r="G1041" s="301"/>
      <c r="H1041" s="301"/>
      <c r="I1041" s="301"/>
      <c r="J1041" s="301"/>
      <c r="K1041" s="301"/>
      <c r="L1041" s="301"/>
    </row>
    <row r="1042" spans="1:12" x14ac:dyDescent="0.2">
      <c r="A1042" s="301"/>
      <c r="B1042" s="301"/>
      <c r="C1042" s="301"/>
      <c r="D1042" s="301"/>
      <c r="E1042" s="301"/>
      <c r="F1042" s="301"/>
      <c r="G1042" s="301"/>
      <c r="H1042" s="301"/>
      <c r="I1042" s="301"/>
      <c r="J1042" s="301"/>
      <c r="K1042" s="301"/>
      <c r="L1042" s="301"/>
    </row>
    <row r="1043" spans="1:12" x14ac:dyDescent="0.2">
      <c r="A1043" s="301"/>
      <c r="B1043" s="301"/>
      <c r="C1043" s="301"/>
      <c r="D1043" s="301"/>
      <c r="E1043" s="301"/>
      <c r="F1043" s="301"/>
      <c r="G1043" s="301"/>
      <c r="H1043" s="301"/>
      <c r="I1043" s="301"/>
      <c r="J1043" s="301"/>
      <c r="K1043" s="301"/>
      <c r="L1043" s="301"/>
    </row>
    <row r="1044" spans="1:12" x14ac:dyDescent="0.2">
      <c r="A1044" s="301"/>
      <c r="B1044" s="301"/>
      <c r="C1044" s="301"/>
      <c r="D1044" s="301"/>
      <c r="E1044" s="301"/>
      <c r="F1044" s="301"/>
      <c r="G1044" s="301"/>
      <c r="H1044" s="301"/>
      <c r="I1044" s="301"/>
      <c r="J1044" s="301"/>
      <c r="K1044" s="301"/>
      <c r="L1044" s="301"/>
    </row>
    <row r="1045" spans="1:12" x14ac:dyDescent="0.2">
      <c r="A1045" s="301"/>
      <c r="B1045" s="301"/>
      <c r="C1045" s="301"/>
      <c r="D1045" s="301"/>
      <c r="E1045" s="301"/>
      <c r="F1045" s="301"/>
      <c r="G1045" s="301"/>
      <c r="H1045" s="301"/>
      <c r="I1045" s="301"/>
      <c r="J1045" s="301"/>
      <c r="K1045" s="301"/>
      <c r="L1045" s="301"/>
    </row>
    <row r="1046" spans="1:12" x14ac:dyDescent="0.2">
      <c r="A1046" s="301"/>
      <c r="B1046" s="301"/>
      <c r="C1046" s="301"/>
      <c r="D1046" s="301"/>
      <c r="E1046" s="301"/>
      <c r="F1046" s="301"/>
      <c r="G1046" s="301"/>
      <c r="H1046" s="301"/>
      <c r="I1046" s="301"/>
      <c r="J1046" s="301"/>
      <c r="K1046" s="301"/>
      <c r="L1046" s="301"/>
    </row>
    <row r="1047" spans="1:12" x14ac:dyDescent="0.2">
      <c r="A1047" s="301"/>
      <c r="B1047" s="301"/>
      <c r="C1047" s="301"/>
      <c r="D1047" s="301"/>
      <c r="E1047" s="301"/>
      <c r="F1047" s="301"/>
      <c r="G1047" s="301"/>
      <c r="H1047" s="301"/>
      <c r="I1047" s="301"/>
      <c r="J1047" s="301"/>
      <c r="K1047" s="301"/>
      <c r="L1047" s="301"/>
    </row>
    <row r="1048" spans="1:12" x14ac:dyDescent="0.2">
      <c r="A1048" s="301"/>
      <c r="B1048" s="301"/>
      <c r="C1048" s="301"/>
      <c r="D1048" s="301"/>
      <c r="E1048" s="301"/>
      <c r="F1048" s="301"/>
      <c r="G1048" s="301"/>
      <c r="H1048" s="301"/>
      <c r="I1048" s="301"/>
      <c r="J1048" s="301"/>
      <c r="K1048" s="301"/>
      <c r="L1048" s="301"/>
    </row>
    <row r="1049" spans="1:12" x14ac:dyDescent="0.2">
      <c r="A1049" s="301"/>
      <c r="B1049" s="301"/>
      <c r="C1049" s="301"/>
      <c r="D1049" s="301"/>
      <c r="E1049" s="301"/>
      <c r="F1049" s="301"/>
      <c r="G1049" s="301"/>
      <c r="H1049" s="301"/>
      <c r="I1049" s="301"/>
      <c r="J1049" s="301"/>
      <c r="K1049" s="301"/>
      <c r="L1049" s="301"/>
    </row>
    <row r="1050" spans="1:12" x14ac:dyDescent="0.2">
      <c r="A1050" s="301"/>
      <c r="B1050" s="301"/>
      <c r="C1050" s="301"/>
      <c r="D1050" s="301"/>
      <c r="E1050" s="301"/>
      <c r="F1050" s="301"/>
      <c r="G1050" s="301"/>
      <c r="H1050" s="301"/>
      <c r="I1050" s="301"/>
      <c r="J1050" s="301"/>
      <c r="K1050" s="301"/>
      <c r="L1050" s="301"/>
    </row>
    <row r="1051" spans="1:12" x14ac:dyDescent="0.2">
      <c r="A1051" s="301"/>
      <c r="B1051" s="301"/>
      <c r="C1051" s="301"/>
      <c r="D1051" s="301"/>
      <c r="E1051" s="301"/>
      <c r="F1051" s="301"/>
      <c r="G1051" s="301"/>
      <c r="H1051" s="301"/>
      <c r="I1051" s="301"/>
      <c r="J1051" s="301"/>
      <c r="K1051" s="301"/>
      <c r="L1051" s="301"/>
    </row>
    <row r="1052" spans="1:12" x14ac:dyDescent="0.2">
      <c r="A1052" s="301"/>
      <c r="B1052" s="301"/>
      <c r="C1052" s="301"/>
      <c r="D1052" s="301"/>
      <c r="E1052" s="301"/>
      <c r="F1052" s="301"/>
      <c r="G1052" s="301"/>
      <c r="H1052" s="301"/>
      <c r="I1052" s="301"/>
      <c r="J1052" s="301"/>
      <c r="K1052" s="301"/>
      <c r="L1052" s="301"/>
    </row>
    <row r="1053" spans="1:12" x14ac:dyDescent="0.2">
      <c r="A1053" s="301"/>
      <c r="B1053" s="301"/>
      <c r="C1053" s="301"/>
      <c r="D1053" s="301"/>
      <c r="E1053" s="301"/>
      <c r="F1053" s="301"/>
      <c r="G1053" s="301"/>
      <c r="H1053" s="301"/>
      <c r="I1053" s="301"/>
      <c r="J1053" s="301"/>
      <c r="K1053" s="301"/>
      <c r="L1053" s="301"/>
    </row>
    <row r="1054" spans="1:12" x14ac:dyDescent="0.2">
      <c r="A1054" s="301"/>
      <c r="B1054" s="301"/>
      <c r="C1054" s="301"/>
      <c r="D1054" s="301"/>
      <c r="E1054" s="301"/>
      <c r="F1054" s="301"/>
      <c r="G1054" s="301"/>
      <c r="H1054" s="301"/>
      <c r="I1054" s="301"/>
      <c r="J1054" s="301"/>
      <c r="K1054" s="301"/>
      <c r="L1054" s="301"/>
    </row>
    <row r="1055" spans="1:12" x14ac:dyDescent="0.2">
      <c r="A1055" s="301"/>
      <c r="B1055" s="301"/>
      <c r="C1055" s="301"/>
      <c r="D1055" s="301"/>
      <c r="E1055" s="301"/>
      <c r="F1055" s="301"/>
      <c r="G1055" s="301"/>
      <c r="H1055" s="301"/>
      <c r="I1055" s="301"/>
      <c r="J1055" s="301"/>
      <c r="K1055" s="301"/>
      <c r="L1055" s="301"/>
    </row>
  </sheetData>
  <phoneticPr fontId="0" type="noConversion"/>
  <pageMargins left="0.75" right="0.2" top="1" bottom="0.27" header="0.5" footer="0.2"/>
  <pageSetup paperSize="9" scale="86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6"/>
  <sheetViews>
    <sheetView topLeftCell="B1" zoomScaleNormal="100" workbookViewId="0">
      <selection activeCell="L3" sqref="L3"/>
    </sheetView>
  </sheetViews>
  <sheetFormatPr defaultRowHeight="12.75" outlineLevelRow="1" x14ac:dyDescent="0.2"/>
  <cols>
    <col min="1" max="1" width="22.7109375" style="592" hidden="1" customWidth="1"/>
    <col min="2" max="2" width="5.140625" style="592" customWidth="1"/>
    <col min="3" max="3" width="6.5703125" style="592" customWidth="1"/>
    <col min="4" max="4" width="8.28515625" style="599" customWidth="1"/>
    <col min="5" max="5" width="42.42578125" style="593" customWidth="1"/>
    <col min="6" max="9" width="12.140625" style="592" customWidth="1"/>
    <col min="10" max="10" width="12.7109375" style="592" customWidth="1"/>
    <col min="11" max="11" width="12.140625" style="592" customWidth="1"/>
    <col min="12" max="12" width="37.85546875" style="308" customWidth="1"/>
    <col min="13" max="16384" width="9.140625" style="301"/>
  </cols>
  <sheetData>
    <row r="1" spans="1:12" x14ac:dyDescent="0.2">
      <c r="E1" s="602" t="s">
        <v>1417</v>
      </c>
      <c r="F1" s="298" t="s">
        <v>1632</v>
      </c>
      <c r="G1" s="300"/>
      <c r="H1" s="300"/>
      <c r="I1" s="300"/>
      <c r="J1" s="300"/>
      <c r="K1" s="300"/>
      <c r="L1" s="307"/>
    </row>
    <row r="2" spans="1:12" ht="53.25" x14ac:dyDescent="0.2">
      <c r="A2" s="612" t="s">
        <v>826</v>
      </c>
      <c r="B2" s="613" t="s">
        <v>827</v>
      </c>
      <c r="C2" s="613" t="s">
        <v>831</v>
      </c>
      <c r="D2" s="615" t="s">
        <v>830</v>
      </c>
      <c r="E2" s="603" t="s">
        <v>828</v>
      </c>
      <c r="F2" s="313" t="s">
        <v>848</v>
      </c>
      <c r="G2" s="313" t="s">
        <v>1553</v>
      </c>
      <c r="H2" s="313" t="s">
        <v>1634</v>
      </c>
      <c r="I2" s="313" t="s">
        <v>1633</v>
      </c>
      <c r="J2" s="656" t="s">
        <v>863</v>
      </c>
      <c r="K2" s="313" t="s">
        <v>1554</v>
      </c>
      <c r="L2" s="657" t="s">
        <v>849</v>
      </c>
    </row>
    <row r="3" spans="1:12" x14ac:dyDescent="0.2">
      <c r="A3" s="590" t="str">
        <f>+$E$1</f>
        <v>Sotsiaalvaldkonna kulud</v>
      </c>
      <c r="B3" s="581" t="str">
        <f>LEFT(C3,2)</f>
        <v>45</v>
      </c>
      <c r="C3" s="591" t="s">
        <v>1120</v>
      </c>
      <c r="D3" s="594" t="s">
        <v>1337</v>
      </c>
      <c r="E3" s="596" t="s">
        <v>1220</v>
      </c>
      <c r="F3" s="595">
        <v>1464</v>
      </c>
      <c r="G3" s="595">
        <v>3949</v>
      </c>
      <c r="H3" s="595">
        <v>230</v>
      </c>
      <c r="I3" s="595">
        <v>0</v>
      </c>
      <c r="J3" s="595"/>
      <c r="K3" s="595">
        <f>+I3+J3</f>
        <v>0</v>
      </c>
      <c r="L3" s="596"/>
    </row>
    <row r="4" spans="1:12" ht="25.5" x14ac:dyDescent="0.2">
      <c r="A4" s="590" t="str">
        <f>+$E$1</f>
        <v>Sotsiaalvaldkonna kulud</v>
      </c>
      <c r="B4" s="581" t="str">
        <f>LEFT(C4,2)</f>
        <v>55</v>
      </c>
      <c r="C4" s="591" t="s">
        <v>800</v>
      </c>
      <c r="D4" s="591" t="s">
        <v>1450</v>
      </c>
      <c r="E4" s="596" t="s">
        <v>1451</v>
      </c>
      <c r="F4" s="595">
        <v>0</v>
      </c>
      <c r="G4" s="595">
        <v>0</v>
      </c>
      <c r="H4" s="595">
        <v>1100</v>
      </c>
      <c r="I4" s="595">
        <v>1105.4999999999998</v>
      </c>
      <c r="J4" s="595"/>
      <c r="K4" s="595">
        <f>+I4+J4</f>
        <v>1105.4999999999998</v>
      </c>
      <c r="L4" s="591"/>
    </row>
    <row r="5" spans="1:12" x14ac:dyDescent="0.2">
      <c r="A5" s="590" t="str">
        <f>+$E$1</f>
        <v>Sotsiaalvaldkonna kulud</v>
      </c>
      <c r="B5" s="581" t="str">
        <f>LEFT(C5,2)</f>
        <v>55</v>
      </c>
      <c r="C5" s="591" t="s">
        <v>29</v>
      </c>
      <c r="D5" s="594" t="s">
        <v>1448</v>
      </c>
      <c r="E5" s="596" t="s">
        <v>1449</v>
      </c>
      <c r="F5" s="595">
        <v>0</v>
      </c>
      <c r="G5" s="595">
        <v>910</v>
      </c>
      <c r="H5" s="595">
        <v>1000</v>
      </c>
      <c r="I5" s="595">
        <v>1000</v>
      </c>
      <c r="J5" s="595"/>
      <c r="K5" s="595">
        <f>+I5+J5</f>
        <v>1000</v>
      </c>
      <c r="L5" s="332"/>
    </row>
    <row r="6" spans="1:12" x14ac:dyDescent="0.2">
      <c r="A6" s="590"/>
      <c r="B6" s="581"/>
      <c r="C6" s="591"/>
      <c r="D6" s="594"/>
      <c r="E6" s="596"/>
      <c r="F6" s="595"/>
      <c r="G6" s="595">
        <v>0</v>
      </c>
      <c r="H6" s="595">
        <v>0</v>
      </c>
      <c r="I6" s="595">
        <v>0</v>
      </c>
      <c r="J6" s="595"/>
      <c r="K6" s="595"/>
      <c r="L6" s="332"/>
    </row>
    <row r="7" spans="1:12" x14ac:dyDescent="0.2">
      <c r="A7" s="590"/>
      <c r="B7" s="581"/>
      <c r="C7" s="591"/>
      <c r="D7" s="594"/>
      <c r="E7" s="596"/>
      <c r="F7" s="595"/>
      <c r="G7" s="595"/>
      <c r="H7" s="595"/>
      <c r="I7" s="595"/>
      <c r="J7" s="595"/>
      <c r="K7" s="595"/>
      <c r="L7" s="332"/>
    </row>
    <row r="8" spans="1:12" x14ac:dyDescent="0.2">
      <c r="A8" s="590" t="str">
        <f>+$E$1</f>
        <v>Sotsiaalvaldkonna kulud</v>
      </c>
      <c r="B8" s="581" t="str">
        <f>LEFT(C8,2)</f>
        <v>45</v>
      </c>
      <c r="C8" s="587" t="s">
        <v>1098</v>
      </c>
      <c r="D8" s="587" t="s">
        <v>1473</v>
      </c>
      <c r="E8" s="587" t="s">
        <v>1474</v>
      </c>
      <c r="F8" s="595">
        <v>0</v>
      </c>
      <c r="G8" s="595">
        <v>0</v>
      </c>
      <c r="H8" s="595">
        <v>0</v>
      </c>
      <c r="I8" s="595">
        <v>55000</v>
      </c>
      <c r="J8" s="595"/>
      <c r="K8" s="595">
        <f>+I8+J8</f>
        <v>55000</v>
      </c>
      <c r="L8" s="587"/>
    </row>
    <row r="9" spans="1:12" x14ac:dyDescent="0.2">
      <c r="A9" s="590"/>
      <c r="B9" s="639" t="s">
        <v>1547</v>
      </c>
      <c r="C9" s="638"/>
      <c r="D9" s="638"/>
      <c r="E9" s="678" t="s">
        <v>1415</v>
      </c>
      <c r="F9" s="677">
        <f>SUM(F10:F48)</f>
        <v>42448.77</v>
      </c>
      <c r="G9" s="677">
        <f t="shared" ref="G9:I9" si="0">SUM(G10:G48)</f>
        <v>51416.37</v>
      </c>
      <c r="H9" s="677">
        <f t="shared" si="0"/>
        <v>49520</v>
      </c>
      <c r="I9" s="677">
        <f t="shared" si="0"/>
        <v>0</v>
      </c>
      <c r="J9" s="637"/>
      <c r="K9" s="637">
        <f>SUM(K10:K48)</f>
        <v>0</v>
      </c>
      <c r="L9" s="587"/>
    </row>
    <row r="10" spans="1:12" hidden="1" outlineLevel="1" x14ac:dyDescent="0.2">
      <c r="A10" s="590" t="str">
        <f t="shared" ref="A10:A48" si="1">+$E$1</f>
        <v>Sotsiaalvaldkonna kulud</v>
      </c>
      <c r="B10" s="581" t="str">
        <f t="shared" ref="B10:B48" si="2">LEFT(C10,2)</f>
        <v>45</v>
      </c>
      <c r="C10" s="587" t="s">
        <v>1340</v>
      </c>
      <c r="D10" s="587" t="s">
        <v>1546</v>
      </c>
      <c r="E10" s="587" t="s">
        <v>1472</v>
      </c>
      <c r="F10" s="595">
        <v>0</v>
      </c>
      <c r="G10" s="595">
        <v>0</v>
      </c>
      <c r="H10" s="595">
        <v>0</v>
      </c>
      <c r="I10" s="595">
        <v>0</v>
      </c>
      <c r="J10" s="595"/>
      <c r="K10" s="595">
        <f t="shared" ref="K10:K48" si="3">+I10+J10</f>
        <v>0</v>
      </c>
      <c r="L10" s="587"/>
    </row>
    <row r="11" spans="1:12" hidden="1" outlineLevel="1" x14ac:dyDescent="0.2">
      <c r="A11" s="590" t="str">
        <f t="shared" si="1"/>
        <v>Sotsiaalvaldkonna kulud</v>
      </c>
      <c r="B11" s="581" t="str">
        <f t="shared" si="2"/>
        <v>45</v>
      </c>
      <c r="C11" s="587" t="s">
        <v>1098</v>
      </c>
      <c r="D11" s="587" t="s">
        <v>1475</v>
      </c>
      <c r="E11" s="587" t="s">
        <v>1324</v>
      </c>
      <c r="F11" s="595">
        <v>6390</v>
      </c>
      <c r="G11" s="595">
        <v>6300</v>
      </c>
      <c r="H11" s="595">
        <v>6300</v>
      </c>
      <c r="I11" s="595">
        <v>0</v>
      </c>
      <c r="J11" s="595"/>
      <c r="K11" s="595">
        <f t="shared" si="3"/>
        <v>0</v>
      </c>
      <c r="L11" s="587"/>
    </row>
    <row r="12" spans="1:12" hidden="1" outlineLevel="1" x14ac:dyDescent="0.2">
      <c r="A12" s="590" t="str">
        <f t="shared" si="1"/>
        <v>Sotsiaalvaldkonna kulud</v>
      </c>
      <c r="B12" s="581" t="str">
        <f t="shared" si="2"/>
        <v>45</v>
      </c>
      <c r="C12" s="587" t="s">
        <v>1098</v>
      </c>
      <c r="D12" s="587" t="s">
        <v>1476</v>
      </c>
      <c r="E12" s="587" t="s">
        <v>1477</v>
      </c>
      <c r="F12" s="595">
        <v>767</v>
      </c>
      <c r="G12" s="595">
        <v>700</v>
      </c>
      <c r="H12" s="595">
        <v>540</v>
      </c>
      <c r="I12" s="595">
        <v>0</v>
      </c>
      <c r="J12" s="595"/>
      <c r="K12" s="595">
        <f t="shared" si="3"/>
        <v>0</v>
      </c>
      <c r="L12" s="587"/>
    </row>
    <row r="13" spans="1:12" hidden="1" outlineLevel="1" x14ac:dyDescent="0.2">
      <c r="A13" s="590" t="str">
        <f t="shared" si="1"/>
        <v>Sotsiaalvaldkonna kulud</v>
      </c>
      <c r="B13" s="581" t="str">
        <f t="shared" si="2"/>
        <v>45</v>
      </c>
      <c r="C13" s="587" t="s">
        <v>1098</v>
      </c>
      <c r="D13" s="587" t="s">
        <v>1478</v>
      </c>
      <c r="E13" s="587" t="s">
        <v>1479</v>
      </c>
      <c r="F13" s="595">
        <v>256</v>
      </c>
      <c r="G13" s="595">
        <v>250</v>
      </c>
      <c r="H13" s="595">
        <v>260</v>
      </c>
      <c r="I13" s="595">
        <v>0</v>
      </c>
      <c r="J13" s="595"/>
      <c r="K13" s="595">
        <f t="shared" si="3"/>
        <v>0</v>
      </c>
      <c r="L13" s="587"/>
    </row>
    <row r="14" spans="1:12" hidden="1" outlineLevel="1" x14ac:dyDescent="0.2">
      <c r="A14" s="590" t="str">
        <f t="shared" si="1"/>
        <v>Sotsiaalvaldkonna kulud</v>
      </c>
      <c r="B14" s="581" t="str">
        <f t="shared" si="2"/>
        <v>45</v>
      </c>
      <c r="C14" s="587" t="s">
        <v>1098</v>
      </c>
      <c r="D14" s="587" t="s">
        <v>1480</v>
      </c>
      <c r="E14" s="587" t="s">
        <v>1481</v>
      </c>
      <c r="F14" s="595">
        <v>341.38999999999987</v>
      </c>
      <c r="G14" s="595">
        <v>0</v>
      </c>
      <c r="H14" s="595">
        <v>0</v>
      </c>
      <c r="I14" s="595">
        <v>0</v>
      </c>
      <c r="J14" s="595"/>
      <c r="K14" s="595">
        <f t="shared" si="3"/>
        <v>0</v>
      </c>
      <c r="L14" s="587"/>
    </row>
    <row r="15" spans="1:12" hidden="1" outlineLevel="1" x14ac:dyDescent="0.2">
      <c r="A15" s="590" t="str">
        <f t="shared" si="1"/>
        <v>Sotsiaalvaldkonna kulud</v>
      </c>
      <c r="B15" s="581" t="str">
        <f t="shared" si="2"/>
        <v>45</v>
      </c>
      <c r="C15" s="587" t="s">
        <v>1098</v>
      </c>
      <c r="D15" s="587" t="s">
        <v>1482</v>
      </c>
      <c r="E15" s="587" t="s">
        <v>1483</v>
      </c>
      <c r="F15" s="595">
        <v>10480</v>
      </c>
      <c r="G15" s="595">
        <v>9300</v>
      </c>
      <c r="H15" s="595">
        <v>9100</v>
      </c>
      <c r="I15" s="595">
        <v>0</v>
      </c>
      <c r="J15" s="595"/>
      <c r="K15" s="595">
        <f t="shared" si="3"/>
        <v>0</v>
      </c>
      <c r="L15" s="587"/>
    </row>
    <row r="16" spans="1:12" hidden="1" outlineLevel="1" x14ac:dyDescent="0.2">
      <c r="A16" s="590" t="str">
        <f t="shared" si="1"/>
        <v>Sotsiaalvaldkonna kulud</v>
      </c>
      <c r="B16" s="581" t="str">
        <f t="shared" si="2"/>
        <v>45</v>
      </c>
      <c r="C16" s="587" t="s">
        <v>1098</v>
      </c>
      <c r="D16" s="587" t="s">
        <v>1484</v>
      </c>
      <c r="E16" s="587" t="s">
        <v>1485</v>
      </c>
      <c r="F16" s="595">
        <v>1534</v>
      </c>
      <c r="G16" s="595">
        <v>1300</v>
      </c>
      <c r="H16" s="595">
        <v>2450</v>
      </c>
      <c r="I16" s="595">
        <v>0</v>
      </c>
      <c r="J16" s="595"/>
      <c r="K16" s="595">
        <f t="shared" si="3"/>
        <v>0</v>
      </c>
      <c r="L16" s="587"/>
    </row>
    <row r="17" spans="1:12" hidden="1" outlineLevel="1" x14ac:dyDescent="0.2">
      <c r="A17" s="590" t="str">
        <f t="shared" si="1"/>
        <v>Sotsiaalvaldkonna kulud</v>
      </c>
      <c r="B17" s="581" t="str">
        <f t="shared" si="2"/>
        <v>45</v>
      </c>
      <c r="C17" s="587" t="s">
        <v>1098</v>
      </c>
      <c r="D17" s="587" t="s">
        <v>1486</v>
      </c>
      <c r="E17" s="587" t="s">
        <v>275</v>
      </c>
      <c r="F17" s="595">
        <v>0</v>
      </c>
      <c r="G17" s="595">
        <v>0</v>
      </c>
      <c r="H17" s="595">
        <v>0</v>
      </c>
      <c r="I17" s="595">
        <v>0</v>
      </c>
      <c r="J17" s="595"/>
      <c r="K17" s="595">
        <f t="shared" si="3"/>
        <v>0</v>
      </c>
      <c r="L17" s="587"/>
    </row>
    <row r="18" spans="1:12" hidden="1" outlineLevel="1" x14ac:dyDescent="0.2">
      <c r="A18" s="590" t="str">
        <f t="shared" si="1"/>
        <v>Sotsiaalvaldkonna kulud</v>
      </c>
      <c r="B18" s="581" t="str">
        <f t="shared" si="2"/>
        <v>45</v>
      </c>
      <c r="C18" s="587" t="s">
        <v>1098</v>
      </c>
      <c r="D18" s="587" t="s">
        <v>1487</v>
      </c>
      <c r="E18" s="587" t="s">
        <v>276</v>
      </c>
      <c r="F18" s="595">
        <v>0</v>
      </c>
      <c r="G18" s="595">
        <v>0</v>
      </c>
      <c r="H18" s="595">
        <v>0</v>
      </c>
      <c r="I18" s="595">
        <v>0</v>
      </c>
      <c r="J18" s="595"/>
      <c r="K18" s="595">
        <f t="shared" si="3"/>
        <v>0</v>
      </c>
      <c r="L18" s="587"/>
    </row>
    <row r="19" spans="1:12" hidden="1" outlineLevel="1" x14ac:dyDescent="0.2">
      <c r="A19" s="590" t="str">
        <f t="shared" si="1"/>
        <v>Sotsiaalvaldkonna kulud</v>
      </c>
      <c r="B19" s="581" t="str">
        <f t="shared" si="2"/>
        <v>45</v>
      </c>
      <c r="C19" s="587" t="s">
        <v>1098</v>
      </c>
      <c r="D19" s="587" t="s">
        <v>1488</v>
      </c>
      <c r="E19" s="587" t="s">
        <v>282</v>
      </c>
      <c r="F19" s="595">
        <v>0</v>
      </c>
      <c r="G19" s="595">
        <v>0</v>
      </c>
      <c r="H19" s="595">
        <v>0</v>
      </c>
      <c r="I19" s="595">
        <v>0</v>
      </c>
      <c r="J19" s="595"/>
      <c r="K19" s="595">
        <f t="shared" si="3"/>
        <v>0</v>
      </c>
      <c r="L19" s="587"/>
    </row>
    <row r="20" spans="1:12" hidden="1" outlineLevel="1" x14ac:dyDescent="0.2">
      <c r="A20" s="590" t="str">
        <f t="shared" si="1"/>
        <v>Sotsiaalvaldkonna kulud</v>
      </c>
      <c r="B20" s="581" t="str">
        <f t="shared" si="2"/>
        <v>45</v>
      </c>
      <c r="C20" s="587" t="s">
        <v>1098</v>
      </c>
      <c r="D20" s="587" t="s">
        <v>1489</v>
      </c>
      <c r="E20" s="587" t="s">
        <v>1490</v>
      </c>
      <c r="F20" s="595">
        <v>1534</v>
      </c>
      <c r="G20" s="595">
        <v>1100</v>
      </c>
      <c r="H20" s="595">
        <v>1200</v>
      </c>
      <c r="I20" s="595">
        <v>0</v>
      </c>
      <c r="J20" s="595"/>
      <c r="K20" s="595">
        <f t="shared" si="3"/>
        <v>0</v>
      </c>
      <c r="L20" s="587"/>
    </row>
    <row r="21" spans="1:12" hidden="1" outlineLevel="1" x14ac:dyDescent="0.2">
      <c r="A21" s="590" t="str">
        <f t="shared" si="1"/>
        <v>Sotsiaalvaldkonna kulud</v>
      </c>
      <c r="B21" s="581" t="str">
        <f t="shared" si="2"/>
        <v>45</v>
      </c>
      <c r="C21" s="587" t="s">
        <v>1098</v>
      </c>
      <c r="D21" s="587" t="s">
        <v>1491</v>
      </c>
      <c r="E21" s="587" t="s">
        <v>1545</v>
      </c>
      <c r="F21" s="595">
        <v>512</v>
      </c>
      <c r="G21" s="595">
        <v>0</v>
      </c>
      <c r="H21" s="595">
        <v>700</v>
      </c>
      <c r="I21" s="595">
        <v>0</v>
      </c>
      <c r="J21" s="595"/>
      <c r="K21" s="595">
        <f t="shared" si="3"/>
        <v>0</v>
      </c>
      <c r="L21" s="587"/>
    </row>
    <row r="22" spans="1:12" hidden="1" outlineLevel="1" x14ac:dyDescent="0.2">
      <c r="A22" s="590" t="str">
        <f t="shared" si="1"/>
        <v>Sotsiaalvaldkonna kulud</v>
      </c>
      <c r="B22" s="581" t="str">
        <f t="shared" si="2"/>
        <v>45</v>
      </c>
      <c r="C22" s="587" t="s">
        <v>1098</v>
      </c>
      <c r="D22" s="587" t="s">
        <v>1492</v>
      </c>
      <c r="E22" s="587" t="s">
        <v>1493</v>
      </c>
      <c r="F22" s="595">
        <v>2720</v>
      </c>
      <c r="G22" s="595">
        <v>1400</v>
      </c>
      <c r="H22" s="595">
        <v>3000</v>
      </c>
      <c r="I22" s="595">
        <v>0</v>
      </c>
      <c r="J22" s="595"/>
      <c r="K22" s="595">
        <f t="shared" si="3"/>
        <v>0</v>
      </c>
      <c r="L22" s="587"/>
    </row>
    <row r="23" spans="1:12" hidden="1" outlineLevel="1" x14ac:dyDescent="0.2">
      <c r="A23" s="590" t="str">
        <f t="shared" si="1"/>
        <v>Sotsiaalvaldkonna kulud</v>
      </c>
      <c r="B23" s="581" t="str">
        <f t="shared" si="2"/>
        <v>45</v>
      </c>
      <c r="C23" s="587" t="s">
        <v>1098</v>
      </c>
      <c r="D23" s="587" t="s">
        <v>1494</v>
      </c>
      <c r="E23" s="587" t="s">
        <v>1495</v>
      </c>
      <c r="F23" s="595">
        <v>0</v>
      </c>
      <c r="G23" s="595">
        <v>1000</v>
      </c>
      <c r="H23" s="595">
        <v>0</v>
      </c>
      <c r="I23" s="595">
        <v>0</v>
      </c>
      <c r="J23" s="595"/>
      <c r="K23" s="595">
        <f t="shared" si="3"/>
        <v>0</v>
      </c>
      <c r="L23" s="587"/>
    </row>
    <row r="24" spans="1:12" hidden="1" outlineLevel="1" x14ac:dyDescent="0.2">
      <c r="A24" s="590" t="str">
        <f t="shared" si="1"/>
        <v>Sotsiaalvaldkonna kulud</v>
      </c>
      <c r="B24" s="581" t="str">
        <f t="shared" si="2"/>
        <v>45</v>
      </c>
      <c r="C24" s="587" t="s">
        <v>1098</v>
      </c>
      <c r="D24" s="587" t="s">
        <v>1496</v>
      </c>
      <c r="E24" s="587" t="s">
        <v>1497</v>
      </c>
      <c r="F24" s="595">
        <v>256</v>
      </c>
      <c r="G24" s="595">
        <v>250</v>
      </c>
      <c r="H24" s="595">
        <v>400</v>
      </c>
      <c r="I24" s="595">
        <v>0</v>
      </c>
      <c r="J24" s="595"/>
      <c r="K24" s="595">
        <f t="shared" si="3"/>
        <v>0</v>
      </c>
      <c r="L24" s="587"/>
    </row>
    <row r="25" spans="1:12" hidden="1" outlineLevel="1" x14ac:dyDescent="0.2">
      <c r="A25" s="590" t="str">
        <f t="shared" si="1"/>
        <v>Sotsiaalvaldkonna kulud</v>
      </c>
      <c r="B25" s="581" t="str">
        <f t="shared" si="2"/>
        <v>45</v>
      </c>
      <c r="C25" s="591" t="s">
        <v>1098</v>
      </c>
      <c r="D25" s="594" t="s">
        <v>1498</v>
      </c>
      <c r="E25" s="596" t="s">
        <v>1499</v>
      </c>
      <c r="F25" s="595">
        <v>12140</v>
      </c>
      <c r="G25" s="595">
        <v>12000</v>
      </c>
      <c r="H25" s="595">
        <v>12000</v>
      </c>
      <c r="I25" s="595">
        <v>0</v>
      </c>
      <c r="J25" s="595"/>
      <c r="K25" s="595">
        <f t="shared" si="3"/>
        <v>0</v>
      </c>
      <c r="L25" s="332"/>
    </row>
    <row r="26" spans="1:12" hidden="1" outlineLevel="1" x14ac:dyDescent="0.2">
      <c r="A26" s="590" t="str">
        <f t="shared" si="1"/>
        <v>Sotsiaalvaldkonna kulud</v>
      </c>
      <c r="B26" s="581" t="str">
        <f t="shared" si="2"/>
        <v>45</v>
      </c>
      <c r="C26" s="591" t="s">
        <v>1098</v>
      </c>
      <c r="D26" s="594" t="s">
        <v>1500</v>
      </c>
      <c r="E26" s="596" t="s">
        <v>1501</v>
      </c>
      <c r="F26" s="595">
        <v>959</v>
      </c>
      <c r="G26" s="595">
        <v>950</v>
      </c>
      <c r="H26" s="595">
        <v>3000</v>
      </c>
      <c r="I26" s="595">
        <v>0</v>
      </c>
      <c r="J26" s="595"/>
      <c r="K26" s="595">
        <f t="shared" si="3"/>
        <v>0</v>
      </c>
      <c r="L26" s="332"/>
    </row>
    <row r="27" spans="1:12" hidden="1" outlineLevel="1" x14ac:dyDescent="0.2">
      <c r="A27" s="590" t="str">
        <f t="shared" si="1"/>
        <v>Sotsiaalvaldkonna kulud</v>
      </c>
      <c r="B27" s="581" t="str">
        <f t="shared" si="2"/>
        <v>45</v>
      </c>
      <c r="C27" s="591" t="s">
        <v>1098</v>
      </c>
      <c r="D27" s="594" t="s">
        <v>1502</v>
      </c>
      <c r="E27" s="596" t="s">
        <v>1503</v>
      </c>
      <c r="F27" s="595">
        <v>639</v>
      </c>
      <c r="G27" s="595">
        <v>770</v>
      </c>
      <c r="H27" s="595">
        <v>0</v>
      </c>
      <c r="I27" s="595">
        <v>0</v>
      </c>
      <c r="J27" s="595"/>
      <c r="K27" s="595">
        <f t="shared" si="3"/>
        <v>0</v>
      </c>
      <c r="L27" s="332"/>
    </row>
    <row r="28" spans="1:12" hidden="1" outlineLevel="1" x14ac:dyDescent="0.2">
      <c r="A28" s="590" t="str">
        <f t="shared" si="1"/>
        <v>Sotsiaalvaldkonna kulud</v>
      </c>
      <c r="B28" s="581" t="str">
        <f t="shared" si="2"/>
        <v>45</v>
      </c>
      <c r="C28" s="591" t="s">
        <v>1098</v>
      </c>
      <c r="D28" s="594" t="s">
        <v>1504</v>
      </c>
      <c r="E28" s="596" t="s">
        <v>1505</v>
      </c>
      <c r="F28" s="595">
        <v>0</v>
      </c>
      <c r="G28" s="595">
        <v>1688.86</v>
      </c>
      <c r="H28" s="595">
        <v>0</v>
      </c>
      <c r="I28" s="595">
        <v>0</v>
      </c>
      <c r="J28" s="595"/>
      <c r="K28" s="595">
        <f t="shared" si="3"/>
        <v>0</v>
      </c>
      <c r="L28" s="332"/>
    </row>
    <row r="29" spans="1:12" hidden="1" outlineLevel="1" x14ac:dyDescent="0.2">
      <c r="A29" s="590" t="str">
        <f t="shared" si="1"/>
        <v>Sotsiaalvaldkonna kulud</v>
      </c>
      <c r="B29" s="581" t="str">
        <f t="shared" si="2"/>
        <v>45</v>
      </c>
      <c r="C29" s="591" t="s">
        <v>1098</v>
      </c>
      <c r="D29" s="594" t="s">
        <v>1506</v>
      </c>
      <c r="E29" s="596" t="s">
        <v>1507</v>
      </c>
      <c r="F29" s="595">
        <v>0</v>
      </c>
      <c r="G29" s="595">
        <v>12557.510000000002</v>
      </c>
      <c r="H29" s="595">
        <v>8000</v>
      </c>
      <c r="I29" s="595">
        <v>0</v>
      </c>
      <c r="J29" s="595"/>
      <c r="K29" s="595">
        <f t="shared" si="3"/>
        <v>0</v>
      </c>
      <c r="L29" s="332"/>
    </row>
    <row r="30" spans="1:12" hidden="1" outlineLevel="1" x14ac:dyDescent="0.2">
      <c r="A30" s="590" t="str">
        <f t="shared" si="1"/>
        <v>Sotsiaalvaldkonna kulud</v>
      </c>
      <c r="B30" s="581" t="str">
        <f t="shared" si="2"/>
        <v>45</v>
      </c>
      <c r="C30" s="591" t="s">
        <v>1098</v>
      </c>
      <c r="D30" s="594" t="s">
        <v>1508</v>
      </c>
      <c r="E30" s="596" t="s">
        <v>1509</v>
      </c>
      <c r="F30" s="595">
        <v>128</v>
      </c>
      <c r="G30" s="595">
        <v>120</v>
      </c>
      <c r="H30" s="595">
        <v>200</v>
      </c>
      <c r="I30" s="595">
        <v>0</v>
      </c>
      <c r="J30" s="595"/>
      <c r="K30" s="595">
        <f t="shared" si="3"/>
        <v>0</v>
      </c>
      <c r="L30" s="332"/>
    </row>
    <row r="31" spans="1:12" hidden="1" outlineLevel="1" x14ac:dyDescent="0.2">
      <c r="A31" s="590" t="str">
        <f t="shared" si="1"/>
        <v>Sotsiaalvaldkonna kulud</v>
      </c>
      <c r="B31" s="581" t="str">
        <f t="shared" si="2"/>
        <v>45</v>
      </c>
      <c r="C31" s="587" t="s">
        <v>1098</v>
      </c>
      <c r="D31" s="587" t="s">
        <v>1510</v>
      </c>
      <c r="E31" s="587" t="s">
        <v>1511</v>
      </c>
      <c r="F31" s="595">
        <v>160</v>
      </c>
      <c r="G31" s="595">
        <v>200</v>
      </c>
      <c r="H31" s="595">
        <v>250</v>
      </c>
      <c r="I31" s="595">
        <v>0</v>
      </c>
      <c r="J31" s="595"/>
      <c r="K31" s="595">
        <f t="shared" si="3"/>
        <v>0</v>
      </c>
      <c r="L31" s="587"/>
    </row>
    <row r="32" spans="1:12" hidden="1" outlineLevel="1" x14ac:dyDescent="0.2">
      <c r="A32" s="590" t="str">
        <f t="shared" si="1"/>
        <v>Sotsiaalvaldkonna kulud</v>
      </c>
      <c r="B32" s="581" t="str">
        <f t="shared" si="2"/>
        <v>45</v>
      </c>
      <c r="C32" s="587" t="s">
        <v>1098</v>
      </c>
      <c r="D32" s="587" t="s">
        <v>1512</v>
      </c>
      <c r="E32" s="587" t="s">
        <v>1513</v>
      </c>
      <c r="F32" s="595">
        <v>320</v>
      </c>
      <c r="G32" s="595">
        <v>250</v>
      </c>
      <c r="H32" s="595">
        <v>300</v>
      </c>
      <c r="I32" s="595">
        <v>0</v>
      </c>
      <c r="J32" s="595"/>
      <c r="K32" s="595">
        <f t="shared" si="3"/>
        <v>0</v>
      </c>
      <c r="L32" s="587"/>
    </row>
    <row r="33" spans="1:12" hidden="1" outlineLevel="1" x14ac:dyDescent="0.2">
      <c r="A33" s="590" t="str">
        <f t="shared" si="1"/>
        <v>Sotsiaalvaldkonna kulud</v>
      </c>
      <c r="B33" s="581" t="str">
        <f t="shared" si="2"/>
        <v>45</v>
      </c>
      <c r="C33" s="587" t="s">
        <v>1098</v>
      </c>
      <c r="D33" s="587" t="s">
        <v>1514</v>
      </c>
      <c r="E33" s="587" t="s">
        <v>1515</v>
      </c>
      <c r="F33" s="595">
        <v>320</v>
      </c>
      <c r="G33" s="595">
        <v>300</v>
      </c>
      <c r="H33" s="595">
        <v>0</v>
      </c>
      <c r="I33" s="595">
        <v>0</v>
      </c>
      <c r="J33" s="595"/>
      <c r="K33" s="595">
        <f t="shared" si="3"/>
        <v>0</v>
      </c>
      <c r="L33" s="587"/>
    </row>
    <row r="34" spans="1:12" hidden="1" outlineLevel="1" x14ac:dyDescent="0.2">
      <c r="A34" s="590" t="str">
        <f t="shared" si="1"/>
        <v>Sotsiaalvaldkonna kulud</v>
      </c>
      <c r="B34" s="581" t="str">
        <f t="shared" si="2"/>
        <v>45</v>
      </c>
      <c r="C34" s="587" t="s">
        <v>1098</v>
      </c>
      <c r="D34" s="587" t="s">
        <v>1516</v>
      </c>
      <c r="E34" s="587" t="s">
        <v>1517</v>
      </c>
      <c r="F34" s="595">
        <v>192</v>
      </c>
      <c r="G34" s="595">
        <v>0</v>
      </c>
      <c r="H34" s="595">
        <v>0</v>
      </c>
      <c r="I34" s="595">
        <v>0</v>
      </c>
      <c r="J34" s="595"/>
      <c r="K34" s="595">
        <f t="shared" si="3"/>
        <v>0</v>
      </c>
      <c r="L34" s="587"/>
    </row>
    <row r="35" spans="1:12" hidden="1" outlineLevel="1" x14ac:dyDescent="0.2">
      <c r="A35" s="590" t="str">
        <f t="shared" si="1"/>
        <v>Sotsiaalvaldkonna kulud</v>
      </c>
      <c r="B35" s="581" t="str">
        <f t="shared" si="2"/>
        <v>45</v>
      </c>
      <c r="C35" s="587" t="s">
        <v>1098</v>
      </c>
      <c r="D35" s="587" t="s">
        <v>1518</v>
      </c>
      <c r="E35" s="596" t="s">
        <v>1519</v>
      </c>
      <c r="F35" s="595">
        <v>0</v>
      </c>
      <c r="G35" s="595">
        <v>0</v>
      </c>
      <c r="H35" s="595">
        <v>0</v>
      </c>
      <c r="I35" s="595">
        <v>0</v>
      </c>
      <c r="J35" s="595"/>
      <c r="K35" s="595">
        <f t="shared" si="3"/>
        <v>0</v>
      </c>
      <c r="L35" s="587"/>
    </row>
    <row r="36" spans="1:12" hidden="1" outlineLevel="1" x14ac:dyDescent="0.2">
      <c r="A36" s="590" t="str">
        <f t="shared" si="1"/>
        <v>Sotsiaalvaldkonna kulud</v>
      </c>
      <c r="B36" s="581" t="str">
        <f t="shared" si="2"/>
        <v>45</v>
      </c>
      <c r="C36" s="587" t="s">
        <v>1098</v>
      </c>
      <c r="D36" s="587" t="s">
        <v>1520</v>
      </c>
      <c r="E36" s="587" t="s">
        <v>1521</v>
      </c>
      <c r="F36" s="595">
        <v>382</v>
      </c>
      <c r="G36" s="595">
        <v>200</v>
      </c>
      <c r="H36" s="595">
        <v>200</v>
      </c>
      <c r="I36" s="595">
        <v>0</v>
      </c>
      <c r="J36" s="595"/>
      <c r="K36" s="595">
        <f t="shared" si="3"/>
        <v>0</v>
      </c>
      <c r="L36" s="587"/>
    </row>
    <row r="37" spans="1:12" hidden="1" outlineLevel="1" x14ac:dyDescent="0.2">
      <c r="A37" s="590" t="str">
        <f t="shared" si="1"/>
        <v>Sotsiaalvaldkonna kulud</v>
      </c>
      <c r="B37" s="581" t="str">
        <f t="shared" si="2"/>
        <v>45</v>
      </c>
      <c r="C37" s="587" t="s">
        <v>1098</v>
      </c>
      <c r="D37" s="587" t="s">
        <v>1522</v>
      </c>
      <c r="E37" s="587" t="s">
        <v>1523</v>
      </c>
      <c r="F37" s="595">
        <v>166</v>
      </c>
      <c r="G37" s="595">
        <v>0</v>
      </c>
      <c r="H37" s="595">
        <v>0</v>
      </c>
      <c r="I37" s="595">
        <v>0</v>
      </c>
      <c r="J37" s="595"/>
      <c r="K37" s="595">
        <f t="shared" si="3"/>
        <v>0</v>
      </c>
      <c r="L37" s="587"/>
    </row>
    <row r="38" spans="1:12" hidden="1" outlineLevel="1" x14ac:dyDescent="0.2">
      <c r="A38" s="590" t="str">
        <f t="shared" si="1"/>
        <v>Sotsiaalvaldkonna kulud</v>
      </c>
      <c r="B38" s="581" t="str">
        <f t="shared" si="2"/>
        <v>45</v>
      </c>
      <c r="C38" s="591" t="s">
        <v>1098</v>
      </c>
      <c r="D38" s="594" t="s">
        <v>1524</v>
      </c>
      <c r="E38" s="596" t="s">
        <v>1525</v>
      </c>
      <c r="F38" s="595">
        <v>192</v>
      </c>
      <c r="G38" s="595">
        <v>0</v>
      </c>
      <c r="H38" s="595">
        <v>200</v>
      </c>
      <c r="I38" s="595">
        <v>0</v>
      </c>
      <c r="J38" s="595"/>
      <c r="K38" s="595">
        <f t="shared" si="3"/>
        <v>0</v>
      </c>
      <c r="L38" s="596"/>
    </row>
    <row r="39" spans="1:12" hidden="1" outlineLevel="1" x14ac:dyDescent="0.2">
      <c r="A39" s="590" t="str">
        <f t="shared" si="1"/>
        <v>Sotsiaalvaldkonna kulud</v>
      </c>
      <c r="B39" s="581" t="str">
        <f t="shared" si="2"/>
        <v>45</v>
      </c>
      <c r="C39" s="591" t="s">
        <v>1098</v>
      </c>
      <c r="D39" s="594" t="s">
        <v>1526</v>
      </c>
      <c r="E39" s="596" t="s">
        <v>1527</v>
      </c>
      <c r="F39" s="595">
        <v>256</v>
      </c>
      <c r="G39" s="595">
        <v>0</v>
      </c>
      <c r="H39" s="595">
        <v>200</v>
      </c>
      <c r="I39" s="595">
        <v>0</v>
      </c>
      <c r="J39" s="595"/>
      <c r="K39" s="595">
        <f t="shared" si="3"/>
        <v>0</v>
      </c>
      <c r="L39" s="587"/>
    </row>
    <row r="40" spans="1:12" hidden="1" outlineLevel="1" x14ac:dyDescent="0.2">
      <c r="A40" s="590" t="str">
        <f t="shared" si="1"/>
        <v>Sotsiaalvaldkonna kulud</v>
      </c>
      <c r="B40" s="581" t="str">
        <f t="shared" si="2"/>
        <v>45</v>
      </c>
      <c r="C40" s="591" t="s">
        <v>1098</v>
      </c>
      <c r="D40" s="594" t="s">
        <v>1528</v>
      </c>
      <c r="E40" s="596" t="s">
        <v>1529</v>
      </c>
      <c r="F40" s="595">
        <v>160</v>
      </c>
      <c r="G40" s="595">
        <v>0</v>
      </c>
      <c r="H40" s="595">
        <v>100</v>
      </c>
      <c r="I40" s="595">
        <v>0</v>
      </c>
      <c r="J40" s="595"/>
      <c r="K40" s="595">
        <f t="shared" si="3"/>
        <v>0</v>
      </c>
      <c r="L40" s="332"/>
    </row>
    <row r="41" spans="1:12" hidden="1" outlineLevel="1" x14ac:dyDescent="0.2">
      <c r="A41" s="590" t="str">
        <f t="shared" si="1"/>
        <v>Sotsiaalvaldkonna kulud</v>
      </c>
      <c r="B41" s="581" t="str">
        <f t="shared" si="2"/>
        <v>45</v>
      </c>
      <c r="C41" s="591" t="s">
        <v>1098</v>
      </c>
      <c r="D41" s="594" t="s">
        <v>1530</v>
      </c>
      <c r="E41" s="596" t="s">
        <v>1531</v>
      </c>
      <c r="F41" s="595">
        <v>160</v>
      </c>
      <c r="G41" s="595">
        <v>0</v>
      </c>
      <c r="H41" s="595">
        <v>160</v>
      </c>
      <c r="I41" s="595">
        <v>0</v>
      </c>
      <c r="J41" s="595"/>
      <c r="K41" s="595">
        <f t="shared" si="3"/>
        <v>0</v>
      </c>
      <c r="L41" s="332"/>
    </row>
    <row r="42" spans="1:12" hidden="1" outlineLevel="1" x14ac:dyDescent="0.2">
      <c r="A42" s="590" t="str">
        <f t="shared" si="1"/>
        <v>Sotsiaalvaldkonna kulud</v>
      </c>
      <c r="B42" s="581" t="str">
        <f t="shared" si="2"/>
        <v>45</v>
      </c>
      <c r="C42" s="591" t="s">
        <v>1098</v>
      </c>
      <c r="D42" s="594" t="s">
        <v>1532</v>
      </c>
      <c r="E42" s="596" t="s">
        <v>1533</v>
      </c>
      <c r="F42" s="595">
        <v>192</v>
      </c>
      <c r="G42" s="595">
        <v>0</v>
      </c>
      <c r="H42" s="595">
        <v>0</v>
      </c>
      <c r="I42" s="595">
        <v>0</v>
      </c>
      <c r="J42" s="595"/>
      <c r="K42" s="595">
        <f t="shared" si="3"/>
        <v>0</v>
      </c>
      <c r="L42" s="332"/>
    </row>
    <row r="43" spans="1:12" hidden="1" outlineLevel="1" x14ac:dyDescent="0.2">
      <c r="A43" s="590" t="str">
        <f t="shared" si="1"/>
        <v>Sotsiaalvaldkonna kulud</v>
      </c>
      <c r="B43" s="581" t="str">
        <f t="shared" si="2"/>
        <v>45</v>
      </c>
      <c r="C43" s="591" t="s">
        <v>1098</v>
      </c>
      <c r="D43" s="594" t="s">
        <v>1534</v>
      </c>
      <c r="E43" s="596" t="s">
        <v>1535</v>
      </c>
      <c r="F43" s="595">
        <v>224</v>
      </c>
      <c r="G43" s="595">
        <v>0</v>
      </c>
      <c r="H43" s="595">
        <v>200</v>
      </c>
      <c r="I43" s="595">
        <v>0</v>
      </c>
      <c r="J43" s="595"/>
      <c r="K43" s="595">
        <f t="shared" si="3"/>
        <v>0</v>
      </c>
      <c r="L43" s="332"/>
    </row>
    <row r="44" spans="1:12" hidden="1" outlineLevel="1" x14ac:dyDescent="0.2">
      <c r="A44" s="590" t="str">
        <f t="shared" si="1"/>
        <v>Sotsiaalvaldkonna kulud</v>
      </c>
      <c r="B44" s="581" t="str">
        <f t="shared" si="2"/>
        <v>45</v>
      </c>
      <c r="C44" s="591" t="s">
        <v>1098</v>
      </c>
      <c r="D44" s="594" t="s">
        <v>1536</v>
      </c>
      <c r="E44" s="596" t="s">
        <v>1537</v>
      </c>
      <c r="F44" s="595">
        <v>128</v>
      </c>
      <c r="G44" s="595">
        <v>0</v>
      </c>
      <c r="H44" s="595">
        <v>200</v>
      </c>
      <c r="I44" s="595">
        <v>0</v>
      </c>
      <c r="J44" s="595"/>
      <c r="K44" s="595">
        <f t="shared" si="3"/>
        <v>0</v>
      </c>
      <c r="L44" s="332"/>
    </row>
    <row r="45" spans="1:12" hidden="1" outlineLevel="1" x14ac:dyDescent="0.2">
      <c r="A45" s="590" t="str">
        <f t="shared" si="1"/>
        <v>Sotsiaalvaldkonna kulud</v>
      </c>
      <c r="B45" s="581" t="str">
        <f t="shared" si="2"/>
        <v>45</v>
      </c>
      <c r="C45" s="591" t="s">
        <v>1098</v>
      </c>
      <c r="D45" s="594" t="s">
        <v>1538</v>
      </c>
      <c r="E45" s="596" t="s">
        <v>1233</v>
      </c>
      <c r="F45" s="595">
        <v>396.38</v>
      </c>
      <c r="G45" s="595">
        <v>200</v>
      </c>
      <c r="H45" s="595">
        <v>360</v>
      </c>
      <c r="I45" s="595">
        <v>0</v>
      </c>
      <c r="J45" s="595"/>
      <c r="K45" s="595">
        <f t="shared" si="3"/>
        <v>0</v>
      </c>
      <c r="L45" s="332"/>
    </row>
    <row r="46" spans="1:12" hidden="1" outlineLevel="1" x14ac:dyDescent="0.2">
      <c r="A46" s="590" t="str">
        <f t="shared" si="1"/>
        <v>Sotsiaalvaldkonna kulud</v>
      </c>
      <c r="B46" s="581" t="str">
        <f t="shared" si="2"/>
        <v>45</v>
      </c>
      <c r="C46" s="591" t="s">
        <v>1098</v>
      </c>
      <c r="D46" s="594" t="s">
        <v>1539</v>
      </c>
      <c r="E46" s="596" t="s">
        <v>1540</v>
      </c>
      <c r="F46" s="595">
        <v>544</v>
      </c>
      <c r="G46" s="595">
        <v>0</v>
      </c>
      <c r="H46" s="595">
        <v>200</v>
      </c>
      <c r="I46" s="595">
        <v>0</v>
      </c>
      <c r="J46" s="595"/>
      <c r="K46" s="595">
        <f t="shared" si="3"/>
        <v>0</v>
      </c>
      <c r="L46" s="332"/>
    </row>
    <row r="47" spans="1:12" hidden="1" outlineLevel="1" x14ac:dyDescent="0.2">
      <c r="A47" s="590" t="str">
        <f t="shared" si="1"/>
        <v>Sotsiaalvaldkonna kulud</v>
      </c>
      <c r="B47" s="581" t="str">
        <f t="shared" si="2"/>
        <v>45</v>
      </c>
      <c r="C47" s="591" t="s">
        <v>1098</v>
      </c>
      <c r="D47" s="594" t="s">
        <v>1541</v>
      </c>
      <c r="E47" s="596" t="s">
        <v>1542</v>
      </c>
      <c r="F47" s="595">
        <v>0</v>
      </c>
      <c r="G47" s="595">
        <v>400</v>
      </c>
      <c r="H47" s="595">
        <v>0</v>
      </c>
      <c r="I47" s="595">
        <v>0</v>
      </c>
      <c r="J47" s="595"/>
      <c r="K47" s="595">
        <f t="shared" si="3"/>
        <v>0</v>
      </c>
      <c r="L47" s="332"/>
    </row>
    <row r="48" spans="1:12" hidden="1" outlineLevel="1" x14ac:dyDescent="0.2">
      <c r="A48" s="590" t="str">
        <f t="shared" si="1"/>
        <v>Sotsiaalvaldkonna kulud</v>
      </c>
      <c r="B48" s="581" t="str">
        <f t="shared" si="2"/>
        <v>45</v>
      </c>
      <c r="C48" s="591" t="s">
        <v>1098</v>
      </c>
      <c r="D48" s="594" t="s">
        <v>1543</v>
      </c>
      <c r="E48" s="596" t="s">
        <v>1544</v>
      </c>
      <c r="F48" s="595">
        <v>0</v>
      </c>
      <c r="G48" s="595">
        <v>180</v>
      </c>
      <c r="H48" s="595">
        <v>0</v>
      </c>
      <c r="I48" s="595">
        <v>0</v>
      </c>
      <c r="J48" s="595"/>
      <c r="K48" s="595">
        <f t="shared" si="3"/>
        <v>0</v>
      </c>
      <c r="L48" s="332"/>
    </row>
    <row r="49" spans="1:12" collapsed="1" x14ac:dyDescent="0.2">
      <c r="G49" s="595">
        <v>0</v>
      </c>
      <c r="H49" s="595">
        <v>0</v>
      </c>
      <c r="I49" s="595">
        <v>0</v>
      </c>
    </row>
    <row r="50" spans="1:12" x14ac:dyDescent="0.2">
      <c r="A50" s="590" t="str">
        <f t="shared" ref="A50:A82" si="4">+$E$1</f>
        <v>Sotsiaalvaldkonna kulud</v>
      </c>
      <c r="B50" s="581" t="str">
        <f t="shared" ref="B50:B82" si="5">LEFT(C50,2)</f>
        <v>55</v>
      </c>
      <c r="C50" s="591" t="s">
        <v>259</v>
      </c>
      <c r="D50" s="594" t="s">
        <v>1452</v>
      </c>
      <c r="E50" s="596" t="s">
        <v>1453</v>
      </c>
      <c r="F50" s="595">
        <v>803.9</v>
      </c>
      <c r="G50" s="595">
        <v>174.23000000000002</v>
      </c>
      <c r="H50" s="595">
        <v>1567.66</v>
      </c>
      <c r="I50" s="595">
        <v>1614.6898000000001</v>
      </c>
      <c r="J50" s="595"/>
      <c r="K50" s="595">
        <f t="shared" ref="K50:K82" si="6">+I50+J50</f>
        <v>1614.6898000000001</v>
      </c>
      <c r="L50" s="632"/>
    </row>
    <row r="51" spans="1:12" x14ac:dyDescent="0.2">
      <c r="A51" s="590" t="str">
        <f t="shared" si="4"/>
        <v>Sotsiaalvaldkonna kulud</v>
      </c>
      <c r="B51" s="581" t="str">
        <f t="shared" si="5"/>
        <v>41</v>
      </c>
      <c r="C51" s="591" t="s">
        <v>272</v>
      </c>
      <c r="D51" s="594" t="s">
        <v>1423</v>
      </c>
      <c r="E51" s="596" t="s">
        <v>1424</v>
      </c>
      <c r="F51" s="595">
        <v>0</v>
      </c>
      <c r="G51" s="595">
        <v>0</v>
      </c>
      <c r="H51" s="595">
        <v>0</v>
      </c>
      <c r="I51" s="595">
        <v>0</v>
      </c>
      <c r="J51" s="595"/>
      <c r="K51" s="595">
        <f t="shared" si="6"/>
        <v>0</v>
      </c>
      <c r="L51" s="596"/>
    </row>
    <row r="52" spans="1:12" x14ac:dyDescent="0.2">
      <c r="A52" s="590" t="str">
        <f t="shared" si="4"/>
        <v>Sotsiaalvaldkonna kulud</v>
      </c>
      <c r="B52" s="581" t="str">
        <f t="shared" si="5"/>
        <v>41</v>
      </c>
      <c r="C52" s="591" t="s">
        <v>272</v>
      </c>
      <c r="D52" s="594" t="s">
        <v>1425</v>
      </c>
      <c r="E52" s="596" t="s">
        <v>274</v>
      </c>
      <c r="F52" s="595">
        <v>0</v>
      </c>
      <c r="G52" s="595">
        <v>2307.9899999999998</v>
      </c>
      <c r="H52" s="595">
        <v>44000</v>
      </c>
      <c r="I52" s="595">
        <v>44000</v>
      </c>
      <c r="J52" s="595"/>
      <c r="K52" s="595">
        <f t="shared" si="6"/>
        <v>44000</v>
      </c>
      <c r="L52" s="596"/>
    </row>
    <row r="53" spans="1:12" x14ac:dyDescent="0.2">
      <c r="A53" s="590" t="str">
        <f t="shared" si="4"/>
        <v>Sotsiaalvaldkonna kulud</v>
      </c>
      <c r="B53" s="581" t="str">
        <f t="shared" si="5"/>
        <v>41</v>
      </c>
      <c r="C53" s="591" t="s">
        <v>272</v>
      </c>
      <c r="D53" s="594" t="s">
        <v>1426</v>
      </c>
      <c r="E53" s="596" t="s">
        <v>273</v>
      </c>
      <c r="F53" s="595">
        <v>91593.5</v>
      </c>
      <c r="G53" s="595">
        <v>89390.17</v>
      </c>
      <c r="H53" s="595">
        <v>150830</v>
      </c>
      <c r="I53" s="595">
        <v>150830</v>
      </c>
      <c r="J53" s="595"/>
      <c r="K53" s="595">
        <f t="shared" si="6"/>
        <v>150830</v>
      </c>
      <c r="L53" s="596"/>
    </row>
    <row r="54" spans="1:12" x14ac:dyDescent="0.2">
      <c r="A54" s="590" t="str">
        <f t="shared" si="4"/>
        <v>Sotsiaalvaldkonna kulud</v>
      </c>
      <c r="B54" s="581" t="str">
        <f t="shared" si="5"/>
        <v>41</v>
      </c>
      <c r="C54" s="591" t="s">
        <v>1427</v>
      </c>
      <c r="D54" s="594" t="s">
        <v>1428</v>
      </c>
      <c r="E54" s="596" t="s">
        <v>1429</v>
      </c>
      <c r="F54" s="595">
        <v>53583.33</v>
      </c>
      <c r="G54" s="595">
        <v>57945.97</v>
      </c>
      <c r="H54" s="595">
        <v>0</v>
      </c>
      <c r="I54" s="595">
        <v>0</v>
      </c>
      <c r="J54" s="595"/>
      <c r="K54" s="595">
        <f t="shared" si="6"/>
        <v>0</v>
      </c>
      <c r="L54" s="596"/>
    </row>
    <row r="55" spans="1:12" x14ac:dyDescent="0.2">
      <c r="A55" s="590" t="str">
        <f t="shared" si="4"/>
        <v>Sotsiaalvaldkonna kulud</v>
      </c>
      <c r="B55" s="581" t="str">
        <f t="shared" si="5"/>
        <v>55</v>
      </c>
      <c r="C55" s="591" t="s">
        <v>259</v>
      </c>
      <c r="D55" s="594" t="s">
        <v>1454</v>
      </c>
      <c r="E55" s="596" t="s">
        <v>289</v>
      </c>
      <c r="F55" s="595">
        <v>0</v>
      </c>
      <c r="G55" s="595">
        <v>0</v>
      </c>
      <c r="H55" s="595">
        <v>0</v>
      </c>
      <c r="I55" s="595">
        <v>0</v>
      </c>
      <c r="J55" s="595"/>
      <c r="K55" s="595">
        <f t="shared" si="6"/>
        <v>0</v>
      </c>
      <c r="L55" s="596"/>
    </row>
    <row r="56" spans="1:12" x14ac:dyDescent="0.2">
      <c r="A56" s="590" t="str">
        <f t="shared" si="4"/>
        <v>Sotsiaalvaldkonna kulud</v>
      </c>
      <c r="B56" s="581" t="str">
        <f t="shared" si="5"/>
        <v>55</v>
      </c>
      <c r="C56" s="591" t="s">
        <v>259</v>
      </c>
      <c r="D56" s="594" t="s">
        <v>1455</v>
      </c>
      <c r="E56" s="596" t="s">
        <v>1456</v>
      </c>
      <c r="F56" s="595">
        <v>428137.85</v>
      </c>
      <c r="G56" s="595">
        <v>178349.86</v>
      </c>
      <c r="H56" s="595">
        <v>236980</v>
      </c>
      <c r="I56" s="595">
        <v>188755.08</v>
      </c>
      <c r="J56" s="595"/>
      <c r="K56" s="595">
        <f t="shared" si="6"/>
        <v>188755.08</v>
      </c>
      <c r="L56" s="596"/>
    </row>
    <row r="57" spans="1:12" collapsed="1" x14ac:dyDescent="0.2">
      <c r="A57" s="590" t="str">
        <f t="shared" si="4"/>
        <v>Sotsiaalvaldkonna kulud</v>
      </c>
      <c r="B57" s="581" t="str">
        <f t="shared" si="5"/>
        <v>55</v>
      </c>
      <c r="C57" s="587" t="s">
        <v>1469</v>
      </c>
      <c r="D57" s="587" t="s">
        <v>1470</v>
      </c>
      <c r="E57" s="587" t="s">
        <v>1471</v>
      </c>
      <c r="F57" s="595">
        <v>0</v>
      </c>
      <c r="G57" s="595">
        <v>239125.37</v>
      </c>
      <c r="H57" s="595">
        <v>362600</v>
      </c>
      <c r="I57" s="595">
        <v>347032.52999999997</v>
      </c>
      <c r="J57" s="595"/>
      <c r="K57" s="595">
        <f t="shared" si="6"/>
        <v>347032.52999999997</v>
      </c>
      <c r="L57" s="587"/>
    </row>
    <row r="58" spans="1:12" x14ac:dyDescent="0.2">
      <c r="A58" s="590" t="str">
        <f t="shared" si="4"/>
        <v>Sotsiaalvaldkonna kulud</v>
      </c>
      <c r="B58" s="581" t="str">
        <f t="shared" si="5"/>
        <v>55</v>
      </c>
      <c r="C58" s="591" t="s">
        <v>259</v>
      </c>
      <c r="D58" s="594" t="s">
        <v>1457</v>
      </c>
      <c r="E58" s="596" t="s">
        <v>1458</v>
      </c>
      <c r="F58" s="595">
        <v>3461.8</v>
      </c>
      <c r="G58" s="595">
        <v>4409.25</v>
      </c>
      <c r="H58" s="595">
        <v>8000</v>
      </c>
      <c r="I58" s="595">
        <v>3211.9799999999996</v>
      </c>
      <c r="J58" s="595"/>
      <c r="K58" s="595">
        <f t="shared" si="6"/>
        <v>3211.9799999999996</v>
      </c>
      <c r="L58" s="596"/>
    </row>
    <row r="59" spans="1:12" x14ac:dyDescent="0.2">
      <c r="A59" s="590" t="str">
        <f t="shared" si="4"/>
        <v>Sotsiaalvaldkonna kulud</v>
      </c>
      <c r="B59" s="581" t="str">
        <f t="shared" si="5"/>
        <v>41</v>
      </c>
      <c r="C59" s="591" t="s">
        <v>265</v>
      </c>
      <c r="D59" s="594" t="s">
        <v>1430</v>
      </c>
      <c r="E59" s="596" t="s">
        <v>266</v>
      </c>
      <c r="F59" s="595">
        <v>64946.020000000004</v>
      </c>
      <c r="G59" s="595">
        <v>64346</v>
      </c>
      <c r="H59" s="595">
        <v>73000</v>
      </c>
      <c r="I59" s="595">
        <v>70000</v>
      </c>
      <c r="J59" s="595"/>
      <c r="K59" s="595">
        <f t="shared" si="6"/>
        <v>70000</v>
      </c>
      <c r="L59" s="596"/>
    </row>
    <row r="60" spans="1:12" x14ac:dyDescent="0.2">
      <c r="A60" s="590" t="str">
        <f t="shared" si="4"/>
        <v>Sotsiaalvaldkonna kulud</v>
      </c>
      <c r="B60" s="581" t="str">
        <f t="shared" si="5"/>
        <v>55</v>
      </c>
      <c r="C60" s="591" t="s">
        <v>259</v>
      </c>
      <c r="D60" s="594" t="s">
        <v>1459</v>
      </c>
      <c r="E60" s="596" t="s">
        <v>281</v>
      </c>
      <c r="F60" s="595">
        <v>559.79999999999995</v>
      </c>
      <c r="G60" s="595">
        <v>1153.3799999999999</v>
      </c>
      <c r="H60" s="595">
        <v>575</v>
      </c>
      <c r="I60" s="595">
        <v>577.87499999999989</v>
      </c>
      <c r="J60" s="595"/>
      <c r="K60" s="595">
        <f t="shared" si="6"/>
        <v>577.87499999999989</v>
      </c>
      <c r="L60" s="596"/>
    </row>
    <row r="61" spans="1:12" x14ac:dyDescent="0.2">
      <c r="A61" s="590" t="str">
        <f t="shared" si="4"/>
        <v>Sotsiaalvaldkonna kulud</v>
      </c>
      <c r="B61" s="581" t="str">
        <f t="shared" si="5"/>
        <v>55</v>
      </c>
      <c r="C61" s="591" t="s">
        <v>259</v>
      </c>
      <c r="D61" s="594" t="s">
        <v>1460</v>
      </c>
      <c r="E61" s="596" t="s">
        <v>288</v>
      </c>
      <c r="F61" s="595">
        <v>2333.25</v>
      </c>
      <c r="G61" s="595">
        <v>2246.4299999999994</v>
      </c>
      <c r="H61" s="595">
        <v>3220</v>
      </c>
      <c r="I61" s="595">
        <v>3082.3349999999996</v>
      </c>
      <c r="J61" s="595"/>
      <c r="K61" s="595">
        <f t="shared" si="6"/>
        <v>3082.3349999999996</v>
      </c>
      <c r="L61" s="596"/>
    </row>
    <row r="62" spans="1:12" x14ac:dyDescent="0.2">
      <c r="A62" s="590" t="str">
        <f t="shared" si="4"/>
        <v>Sotsiaalvaldkonna kulud</v>
      </c>
      <c r="B62" s="581" t="str">
        <f t="shared" si="5"/>
        <v>55</v>
      </c>
      <c r="C62" s="591" t="s">
        <v>259</v>
      </c>
      <c r="D62" s="594" t="s">
        <v>1461</v>
      </c>
      <c r="E62" s="596" t="s">
        <v>260</v>
      </c>
      <c r="F62" s="595">
        <v>3527.34</v>
      </c>
      <c r="G62" s="595">
        <v>833.69</v>
      </c>
      <c r="H62" s="595">
        <v>7051</v>
      </c>
      <c r="I62" s="595">
        <v>9598.7549999999992</v>
      </c>
      <c r="J62" s="595"/>
      <c r="K62" s="595">
        <f t="shared" si="6"/>
        <v>9598.7549999999992</v>
      </c>
      <c r="L62" s="596"/>
    </row>
    <row r="63" spans="1:12" x14ac:dyDescent="0.2">
      <c r="A63" s="590" t="str">
        <f t="shared" si="4"/>
        <v>Sotsiaalvaldkonna kulud</v>
      </c>
      <c r="B63" s="581" t="str">
        <f t="shared" si="5"/>
        <v>41</v>
      </c>
      <c r="C63" s="591" t="s">
        <v>261</v>
      </c>
      <c r="D63" s="594" t="s">
        <v>1418</v>
      </c>
      <c r="E63" s="596" t="s">
        <v>262</v>
      </c>
      <c r="F63" s="595">
        <v>21710</v>
      </c>
      <c r="G63" s="595">
        <v>19765.96</v>
      </c>
      <c r="H63" s="595">
        <v>34000</v>
      </c>
      <c r="I63" s="595">
        <v>28000</v>
      </c>
      <c r="J63" s="595"/>
      <c r="K63" s="595">
        <f t="shared" si="6"/>
        <v>28000</v>
      </c>
      <c r="L63" s="596"/>
    </row>
    <row r="64" spans="1:12" x14ac:dyDescent="0.2">
      <c r="A64" s="590" t="str">
        <f t="shared" si="4"/>
        <v>Sotsiaalvaldkonna kulud</v>
      </c>
      <c r="B64" s="581" t="str">
        <f t="shared" si="5"/>
        <v>55</v>
      </c>
      <c r="C64" s="591" t="s">
        <v>259</v>
      </c>
      <c r="D64" s="594" t="s">
        <v>1462</v>
      </c>
      <c r="E64" s="596" t="s">
        <v>262</v>
      </c>
      <c r="F64" s="595">
        <v>1286.72</v>
      </c>
      <c r="G64" s="595">
        <v>9043.16</v>
      </c>
      <c r="H64" s="595">
        <v>9000</v>
      </c>
      <c r="I64" s="595">
        <v>0</v>
      </c>
      <c r="J64" s="595"/>
      <c r="K64" s="595">
        <f t="shared" si="6"/>
        <v>0</v>
      </c>
      <c r="L64" s="332"/>
    </row>
    <row r="65" spans="1:12" x14ac:dyDescent="0.2">
      <c r="A65" s="590" t="str">
        <f t="shared" si="4"/>
        <v>Sotsiaalvaldkonna kulud</v>
      </c>
      <c r="B65" s="581" t="str">
        <f t="shared" si="5"/>
        <v>55</v>
      </c>
      <c r="C65" s="591" t="s">
        <v>259</v>
      </c>
      <c r="D65" s="594" t="s">
        <v>1463</v>
      </c>
      <c r="E65" s="596" t="s">
        <v>287</v>
      </c>
      <c r="F65" s="595">
        <v>1978.46</v>
      </c>
      <c r="G65" s="595">
        <v>1647.6200000000001</v>
      </c>
      <c r="H65" s="595">
        <v>4417</v>
      </c>
      <c r="I65" s="595">
        <v>1926.5849999999998</v>
      </c>
      <c r="J65" s="595"/>
      <c r="K65" s="595">
        <f t="shared" si="6"/>
        <v>1926.5849999999998</v>
      </c>
      <c r="L65" s="332"/>
    </row>
    <row r="66" spans="1:12" x14ac:dyDescent="0.2">
      <c r="A66" s="590" t="str">
        <f t="shared" si="4"/>
        <v>Sotsiaalvaldkonna kulud</v>
      </c>
      <c r="B66" s="581" t="str">
        <f t="shared" si="5"/>
        <v>41</v>
      </c>
      <c r="C66" s="591" t="s">
        <v>261</v>
      </c>
      <c r="D66" s="594" t="s">
        <v>1419</v>
      </c>
      <c r="E66" s="596" t="s">
        <v>1420</v>
      </c>
      <c r="F66" s="595">
        <v>4570.13</v>
      </c>
      <c r="G66" s="595">
        <v>3679</v>
      </c>
      <c r="H66" s="595">
        <v>7300</v>
      </c>
      <c r="I66" s="595">
        <v>7300</v>
      </c>
      <c r="J66" s="595"/>
      <c r="K66" s="595">
        <f t="shared" si="6"/>
        <v>7300</v>
      </c>
      <c r="L66" s="596"/>
    </row>
    <row r="67" spans="1:12" x14ac:dyDescent="0.2">
      <c r="A67" s="590" t="str">
        <f t="shared" si="4"/>
        <v>Sotsiaalvaldkonna kulud</v>
      </c>
      <c r="B67" s="581" t="str">
        <f t="shared" si="5"/>
        <v>55</v>
      </c>
      <c r="C67" s="591" t="s">
        <v>259</v>
      </c>
      <c r="D67" s="594" t="s">
        <v>1464</v>
      </c>
      <c r="E67" s="596" t="s">
        <v>284</v>
      </c>
      <c r="F67" s="595">
        <v>12369.53</v>
      </c>
      <c r="G67" s="595">
        <v>18762.650000000001</v>
      </c>
      <c r="H67" s="595">
        <v>35217</v>
      </c>
      <c r="I67" s="595">
        <v>35217</v>
      </c>
      <c r="J67" s="595"/>
      <c r="K67" s="595">
        <f t="shared" si="6"/>
        <v>35217</v>
      </c>
      <c r="L67" s="332"/>
    </row>
    <row r="68" spans="1:12" x14ac:dyDescent="0.2">
      <c r="A68" s="590" t="str">
        <f t="shared" si="4"/>
        <v>Sotsiaalvaldkonna kulud</v>
      </c>
      <c r="B68" s="581" t="str">
        <f t="shared" si="5"/>
        <v>41</v>
      </c>
      <c r="C68" s="591" t="s">
        <v>267</v>
      </c>
      <c r="D68" s="594" t="s">
        <v>1421</v>
      </c>
      <c r="E68" s="596" t="s">
        <v>1422</v>
      </c>
      <c r="F68" s="595">
        <v>446753.3</v>
      </c>
      <c r="G68" s="595">
        <v>409764.24</v>
      </c>
      <c r="H68" s="595">
        <v>409765</v>
      </c>
      <c r="I68" s="595">
        <v>400000</v>
      </c>
      <c r="J68" s="595"/>
      <c r="K68" s="595">
        <f t="shared" si="6"/>
        <v>400000</v>
      </c>
      <c r="L68" s="596"/>
    </row>
    <row r="69" spans="1:12" x14ac:dyDescent="0.2">
      <c r="A69" s="590" t="str">
        <f t="shared" si="4"/>
        <v>Sotsiaalvaldkonna kulud</v>
      </c>
      <c r="B69" s="581" t="str">
        <f t="shared" si="5"/>
        <v>55</v>
      </c>
      <c r="C69" s="587" t="s">
        <v>259</v>
      </c>
      <c r="D69" s="587" t="s">
        <v>1465</v>
      </c>
      <c r="E69" s="587" t="s">
        <v>268</v>
      </c>
      <c r="F69" s="595">
        <v>85</v>
      </c>
      <c r="G69" s="595">
        <v>1869.78</v>
      </c>
      <c r="H69" s="595">
        <v>0</v>
      </c>
      <c r="I69" s="595">
        <v>33800</v>
      </c>
      <c r="J69" s="595"/>
      <c r="K69" s="595">
        <f t="shared" si="6"/>
        <v>33800</v>
      </c>
      <c r="L69" s="587"/>
    </row>
    <row r="70" spans="1:12" ht="25.5" x14ac:dyDescent="0.2">
      <c r="A70" s="590" t="str">
        <f t="shared" si="4"/>
        <v>Sotsiaalvaldkonna kulud</v>
      </c>
      <c r="B70" s="581" t="str">
        <f t="shared" si="5"/>
        <v>50</v>
      </c>
      <c r="C70" s="591" t="s">
        <v>269</v>
      </c>
      <c r="D70" s="594" t="s">
        <v>1438</v>
      </c>
      <c r="E70" s="596" t="s">
        <v>1439</v>
      </c>
      <c r="F70" s="595">
        <v>7664.42</v>
      </c>
      <c r="G70" s="595">
        <v>13432.73</v>
      </c>
      <c r="H70" s="595">
        <v>0</v>
      </c>
      <c r="I70" s="595">
        <v>9000</v>
      </c>
      <c r="J70" s="595"/>
      <c r="K70" s="595">
        <f t="shared" si="6"/>
        <v>9000</v>
      </c>
      <c r="L70" s="596"/>
    </row>
    <row r="71" spans="1:12" ht="25.5" x14ac:dyDescent="0.2">
      <c r="A71" s="590" t="str">
        <f t="shared" si="4"/>
        <v>Sotsiaalvaldkonna kulud</v>
      </c>
      <c r="B71" s="581" t="str">
        <f t="shared" si="5"/>
        <v>50</v>
      </c>
      <c r="C71" s="591" t="s">
        <v>781</v>
      </c>
      <c r="D71" s="594" t="s">
        <v>1440</v>
      </c>
      <c r="E71" s="596" t="s">
        <v>1441</v>
      </c>
      <c r="F71" s="595">
        <v>2494.52</v>
      </c>
      <c r="G71" s="595">
        <v>3539.79</v>
      </c>
      <c r="H71" s="595">
        <v>0</v>
      </c>
      <c r="I71" s="595">
        <v>3000</v>
      </c>
      <c r="J71" s="595"/>
      <c r="K71" s="595">
        <f t="shared" si="6"/>
        <v>3000</v>
      </c>
      <c r="L71" s="596"/>
    </row>
    <row r="72" spans="1:12" ht="25.5" x14ac:dyDescent="0.2">
      <c r="A72" s="590" t="str">
        <f t="shared" si="4"/>
        <v>Sotsiaalvaldkonna kulud</v>
      </c>
      <c r="B72" s="581" t="str">
        <f t="shared" si="5"/>
        <v>50</v>
      </c>
      <c r="C72" s="591" t="s">
        <v>744</v>
      </c>
      <c r="D72" s="594" t="s">
        <v>1442</v>
      </c>
      <c r="E72" s="596" t="s">
        <v>1443</v>
      </c>
      <c r="F72" s="595">
        <v>105.81</v>
      </c>
      <c r="G72" s="595">
        <v>150.17000000000002</v>
      </c>
      <c r="H72" s="595">
        <v>0</v>
      </c>
      <c r="I72" s="595">
        <v>200</v>
      </c>
      <c r="J72" s="595"/>
      <c r="K72" s="595">
        <f t="shared" si="6"/>
        <v>200</v>
      </c>
      <c r="L72" s="596"/>
    </row>
    <row r="73" spans="1:12" x14ac:dyDescent="0.2">
      <c r="A73" s="590" t="str">
        <f t="shared" si="4"/>
        <v>Sotsiaalvaldkonna kulud</v>
      </c>
      <c r="B73" s="581" t="str">
        <f t="shared" si="5"/>
        <v>41</v>
      </c>
      <c r="C73" s="591" t="s">
        <v>265</v>
      </c>
      <c r="D73" s="594" t="s">
        <v>1431</v>
      </c>
      <c r="E73" s="596" t="s">
        <v>1432</v>
      </c>
      <c r="F73" s="595">
        <v>16579.37</v>
      </c>
      <c r="G73" s="595">
        <v>16708.29</v>
      </c>
      <c r="H73" s="595">
        <v>19184</v>
      </c>
      <c r="I73" s="595">
        <v>25309.919999999998</v>
      </c>
      <c r="J73" s="595"/>
      <c r="K73" s="595">
        <f t="shared" si="6"/>
        <v>25309.919999999998</v>
      </c>
      <c r="L73" s="596"/>
    </row>
    <row r="74" spans="1:12" x14ac:dyDescent="0.2">
      <c r="A74" s="590" t="str">
        <f t="shared" si="4"/>
        <v>Sotsiaalvaldkonna kulud</v>
      </c>
      <c r="B74" s="581" t="str">
        <f t="shared" si="5"/>
        <v>55</v>
      </c>
      <c r="C74" s="587" t="s">
        <v>259</v>
      </c>
      <c r="D74" s="587" t="s">
        <v>1466</v>
      </c>
      <c r="E74" s="587" t="s">
        <v>1467</v>
      </c>
      <c r="F74" s="595">
        <v>617.79999999999995</v>
      </c>
      <c r="G74" s="595">
        <v>304.45</v>
      </c>
      <c r="H74" s="595">
        <v>1000</v>
      </c>
      <c r="I74" s="595">
        <v>0</v>
      </c>
      <c r="J74" s="595"/>
      <c r="K74" s="595">
        <f t="shared" si="6"/>
        <v>0</v>
      </c>
      <c r="L74" s="587"/>
    </row>
    <row r="75" spans="1:12" x14ac:dyDescent="0.2">
      <c r="A75" s="590" t="str">
        <f t="shared" si="4"/>
        <v>Sotsiaalvaldkonna kulud</v>
      </c>
      <c r="B75" s="581" t="str">
        <f t="shared" si="5"/>
        <v>55</v>
      </c>
      <c r="C75" s="587" t="s">
        <v>259</v>
      </c>
      <c r="D75" s="587" t="s">
        <v>1433</v>
      </c>
      <c r="E75" s="587" t="s">
        <v>1434</v>
      </c>
      <c r="F75" s="595">
        <v>1985.03</v>
      </c>
      <c r="G75" s="595">
        <v>1201.3499999999999</v>
      </c>
      <c r="H75" s="595">
        <v>8134.5599999999995</v>
      </c>
      <c r="I75" s="595">
        <v>6063.0599999999995</v>
      </c>
      <c r="J75" s="595"/>
      <c r="K75" s="595">
        <f t="shared" si="6"/>
        <v>6063.0599999999995</v>
      </c>
      <c r="L75" s="587"/>
    </row>
    <row r="76" spans="1:12" x14ac:dyDescent="0.2">
      <c r="A76" s="590" t="str">
        <f t="shared" si="4"/>
        <v>Sotsiaalvaldkonna kulud</v>
      </c>
      <c r="B76" s="581" t="str">
        <f t="shared" si="5"/>
        <v>41</v>
      </c>
      <c r="C76" s="591" t="s">
        <v>265</v>
      </c>
      <c r="D76" s="594" t="s">
        <v>1435</v>
      </c>
      <c r="E76" s="596" t="s">
        <v>283</v>
      </c>
      <c r="F76" s="595">
        <v>3200</v>
      </c>
      <c r="G76" s="595">
        <v>2560</v>
      </c>
      <c r="H76" s="595">
        <v>3200</v>
      </c>
      <c r="I76" s="595">
        <v>4000</v>
      </c>
      <c r="J76" s="595"/>
      <c r="K76" s="595">
        <f t="shared" si="6"/>
        <v>4000</v>
      </c>
      <c r="L76" s="596"/>
    </row>
    <row r="77" spans="1:12" x14ac:dyDescent="0.2">
      <c r="A77" s="590" t="str">
        <f t="shared" si="4"/>
        <v>Sotsiaalvaldkonna kulud</v>
      </c>
      <c r="B77" s="581" t="str">
        <f t="shared" si="5"/>
        <v>41</v>
      </c>
      <c r="C77" s="591" t="s">
        <v>265</v>
      </c>
      <c r="D77" s="594" t="s">
        <v>1436</v>
      </c>
      <c r="E77" s="596" t="s">
        <v>258</v>
      </c>
      <c r="F77" s="595">
        <v>19</v>
      </c>
      <c r="G77" s="595">
        <v>0</v>
      </c>
      <c r="H77" s="595">
        <v>0</v>
      </c>
      <c r="I77" s="595">
        <v>0</v>
      </c>
      <c r="J77" s="595"/>
      <c r="K77" s="595">
        <f t="shared" si="6"/>
        <v>0</v>
      </c>
      <c r="L77" s="596"/>
    </row>
    <row r="78" spans="1:12" x14ac:dyDescent="0.2">
      <c r="A78" s="590" t="str">
        <f t="shared" si="4"/>
        <v>Sotsiaalvaldkonna kulud</v>
      </c>
      <c r="B78" s="581" t="str">
        <f t="shared" si="5"/>
        <v>41</v>
      </c>
      <c r="C78" s="591" t="s">
        <v>265</v>
      </c>
      <c r="D78" s="594" t="s">
        <v>1437</v>
      </c>
      <c r="E78" s="596" t="s">
        <v>319</v>
      </c>
      <c r="F78" s="595">
        <v>1460.7</v>
      </c>
      <c r="G78" s="595">
        <v>657.41000000000008</v>
      </c>
      <c r="H78" s="595">
        <v>1000</v>
      </c>
      <c r="I78" s="595">
        <v>2000</v>
      </c>
      <c r="J78" s="595"/>
      <c r="K78" s="595">
        <f t="shared" si="6"/>
        <v>2000</v>
      </c>
      <c r="L78" s="596"/>
    </row>
    <row r="79" spans="1:12" x14ac:dyDescent="0.2">
      <c r="A79" s="590" t="str">
        <f t="shared" si="4"/>
        <v>Sotsiaalvaldkonna kulud</v>
      </c>
      <c r="B79" s="581" t="str">
        <f t="shared" si="5"/>
        <v>55</v>
      </c>
      <c r="C79" s="591" t="s">
        <v>278</v>
      </c>
      <c r="D79" s="594" t="s">
        <v>1444</v>
      </c>
      <c r="E79" s="596" t="s">
        <v>280</v>
      </c>
      <c r="F79" s="595">
        <v>269.64</v>
      </c>
      <c r="G79" s="595">
        <v>180.6</v>
      </c>
      <c r="H79" s="595">
        <v>288</v>
      </c>
      <c r="I79" s="595">
        <v>289.43999999999994</v>
      </c>
      <c r="J79" s="595"/>
      <c r="K79" s="595">
        <f t="shared" si="6"/>
        <v>289.43999999999994</v>
      </c>
      <c r="L79" s="596"/>
    </row>
    <row r="80" spans="1:12" x14ac:dyDescent="0.2">
      <c r="A80" s="590" t="str">
        <f t="shared" si="4"/>
        <v>Sotsiaalvaldkonna kulud</v>
      </c>
      <c r="B80" s="581" t="str">
        <f t="shared" si="5"/>
        <v>55</v>
      </c>
      <c r="C80" s="587" t="s">
        <v>278</v>
      </c>
      <c r="D80" s="587" t="s">
        <v>1445</v>
      </c>
      <c r="E80" s="587" t="s">
        <v>279</v>
      </c>
      <c r="F80" s="595">
        <v>1951.5</v>
      </c>
      <c r="G80" s="595">
        <v>1365.54</v>
      </c>
      <c r="H80" s="595">
        <v>1756</v>
      </c>
      <c r="I80" s="595">
        <v>1764.7799999999997</v>
      </c>
      <c r="J80" s="595"/>
      <c r="K80" s="595">
        <f t="shared" si="6"/>
        <v>1764.7799999999997</v>
      </c>
      <c r="L80" s="587"/>
    </row>
    <row r="81" spans="1:12" x14ac:dyDescent="0.2">
      <c r="A81" s="590" t="str">
        <f t="shared" si="4"/>
        <v>Sotsiaalvaldkonna kulud</v>
      </c>
      <c r="B81" s="581" t="str">
        <f t="shared" si="5"/>
        <v>55</v>
      </c>
      <c r="C81" s="587" t="s">
        <v>259</v>
      </c>
      <c r="D81" s="587" t="s">
        <v>1468</v>
      </c>
      <c r="E81" s="587" t="s">
        <v>277</v>
      </c>
      <c r="F81" s="595">
        <v>3246.89</v>
      </c>
      <c r="G81" s="595">
        <v>1621.23</v>
      </c>
      <c r="H81" s="595">
        <v>3200</v>
      </c>
      <c r="I81" s="595">
        <v>3210.9749999999995</v>
      </c>
      <c r="J81" s="595"/>
      <c r="K81" s="595">
        <f t="shared" si="6"/>
        <v>3210.9749999999995</v>
      </c>
      <c r="L81" s="587"/>
    </row>
    <row r="82" spans="1:12" x14ac:dyDescent="0.2">
      <c r="A82" s="590" t="str">
        <f t="shared" si="4"/>
        <v>Sotsiaalvaldkonna kulud</v>
      </c>
      <c r="B82" s="581" t="str">
        <f t="shared" si="5"/>
        <v>55</v>
      </c>
      <c r="C82" s="587" t="s">
        <v>259</v>
      </c>
      <c r="D82" s="587" t="s">
        <v>1446</v>
      </c>
      <c r="E82" s="587" t="s">
        <v>1447</v>
      </c>
      <c r="F82" s="595">
        <v>883.92</v>
      </c>
      <c r="G82" s="595">
        <v>3752.42</v>
      </c>
      <c r="H82" s="595">
        <v>8000</v>
      </c>
      <c r="I82" s="595">
        <v>13064.999999999998</v>
      </c>
      <c r="J82" s="595"/>
      <c r="K82" s="595">
        <f t="shared" si="6"/>
        <v>13064.999999999998</v>
      </c>
      <c r="L82" s="587"/>
    </row>
    <row r="83" spans="1:12" x14ac:dyDescent="0.2">
      <c r="A83" s="591"/>
      <c r="B83" s="622"/>
      <c r="C83" s="622"/>
      <c r="D83" s="610"/>
      <c r="E83" s="607" t="s">
        <v>171</v>
      </c>
      <c r="F83" s="609">
        <f t="shared" ref="F83:K83" si="7">SUM(F50:F82)+F9+F3+F4+F5+F6+F8</f>
        <v>1222091.2999999998</v>
      </c>
      <c r="G83" s="609">
        <f t="shared" si="7"/>
        <v>1206564.1000000001</v>
      </c>
      <c r="H83" s="609">
        <f t="shared" si="7"/>
        <v>1485135.2200000002</v>
      </c>
      <c r="I83" s="609">
        <f t="shared" si="7"/>
        <v>1449955.5048</v>
      </c>
      <c r="J83" s="609">
        <f t="shared" si="7"/>
        <v>0</v>
      </c>
      <c r="K83" s="609">
        <f t="shared" si="7"/>
        <v>1449955.5048</v>
      </c>
      <c r="L83" s="609">
        <f>SUM(L3:L82)</f>
        <v>0</v>
      </c>
    </row>
    <row r="84" spans="1:12" x14ac:dyDescent="0.2">
      <c r="A84" s="301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</row>
    <row r="85" spans="1:12" x14ac:dyDescent="0.2">
      <c r="A85" s="301"/>
      <c r="B85" s="301"/>
      <c r="C85" s="301"/>
      <c r="D85" s="301"/>
      <c r="E85" s="301"/>
      <c r="F85" s="301"/>
      <c r="G85" s="301"/>
      <c r="H85" s="301"/>
      <c r="I85" s="301"/>
      <c r="J85" s="301"/>
      <c r="K85" s="301"/>
      <c r="L85" s="301"/>
    </row>
    <row r="86" spans="1:12" x14ac:dyDescent="0.2">
      <c r="A86" s="301"/>
      <c r="B86" s="301"/>
      <c r="C86" s="301"/>
      <c r="D86" s="301"/>
      <c r="E86" s="301"/>
      <c r="F86" s="301"/>
      <c r="G86" s="301"/>
      <c r="H86" s="301"/>
      <c r="I86" s="301"/>
      <c r="J86" s="301"/>
      <c r="K86" s="301"/>
      <c r="L86" s="301"/>
    </row>
    <row r="87" spans="1:12" x14ac:dyDescent="0.2">
      <c r="A87" s="301"/>
      <c r="B87" s="301"/>
      <c r="C87" s="301"/>
      <c r="D87" s="301"/>
      <c r="E87" s="301"/>
      <c r="F87" s="301"/>
      <c r="G87" s="301"/>
      <c r="H87" s="301"/>
      <c r="I87" s="301"/>
      <c r="J87" s="301"/>
      <c r="K87" s="301"/>
      <c r="L87" s="301"/>
    </row>
    <row r="88" spans="1:12" x14ac:dyDescent="0.2">
      <c r="A88" s="301"/>
      <c r="B88" s="301"/>
      <c r="C88" s="301"/>
      <c r="D88" s="301"/>
      <c r="E88" s="301"/>
      <c r="F88" s="301"/>
      <c r="G88" s="301"/>
      <c r="H88" s="301"/>
      <c r="I88" s="301"/>
      <c r="J88" s="301"/>
      <c r="K88" s="301"/>
      <c r="L88" s="301"/>
    </row>
    <row r="89" spans="1:12" x14ac:dyDescent="0.2">
      <c r="A89" s="301"/>
      <c r="B89" s="301"/>
      <c r="C89" s="301"/>
      <c r="D89" s="301"/>
      <c r="E89" s="301"/>
      <c r="F89" s="301"/>
      <c r="G89" s="301"/>
      <c r="H89" s="301"/>
      <c r="I89" s="301"/>
      <c r="J89" s="301"/>
      <c r="K89" s="301"/>
      <c r="L89" s="301"/>
    </row>
    <row r="90" spans="1:12" x14ac:dyDescent="0.2">
      <c r="A90" s="301"/>
      <c r="B90" s="301"/>
      <c r="C90" s="301"/>
      <c r="D90" s="301"/>
      <c r="E90" s="301"/>
      <c r="F90" s="301"/>
      <c r="G90" s="301"/>
      <c r="H90" s="301"/>
      <c r="I90" s="301"/>
      <c r="J90" s="301"/>
      <c r="K90" s="301"/>
      <c r="L90" s="301"/>
    </row>
    <row r="91" spans="1:12" x14ac:dyDescent="0.2">
      <c r="A91" s="301"/>
      <c r="B91" s="301"/>
      <c r="C91" s="301"/>
      <c r="D91" s="301"/>
      <c r="E91" s="301"/>
      <c r="F91" s="301"/>
      <c r="G91" s="301"/>
      <c r="H91" s="301"/>
      <c r="I91" s="301"/>
      <c r="J91" s="301"/>
      <c r="K91" s="301"/>
      <c r="L91" s="301"/>
    </row>
    <row r="92" spans="1:12" x14ac:dyDescent="0.2">
      <c r="A92" s="301"/>
      <c r="B92" s="301"/>
      <c r="C92" s="301"/>
      <c r="D92" s="301"/>
      <c r="E92" s="301"/>
      <c r="F92" s="301"/>
      <c r="G92" s="301"/>
      <c r="H92" s="301"/>
      <c r="I92" s="301"/>
      <c r="J92" s="301"/>
      <c r="K92" s="301"/>
      <c r="L92" s="301"/>
    </row>
    <row r="93" spans="1:12" x14ac:dyDescent="0.2">
      <c r="A93" s="301"/>
      <c r="B93" s="301"/>
      <c r="C93" s="301"/>
      <c r="D93" s="301"/>
      <c r="E93" s="301"/>
      <c r="F93" s="301"/>
      <c r="G93" s="301"/>
      <c r="H93" s="301"/>
      <c r="I93" s="301"/>
      <c r="J93" s="301"/>
      <c r="K93" s="301"/>
      <c r="L93" s="301"/>
    </row>
    <row r="94" spans="1:12" x14ac:dyDescent="0.2">
      <c r="A94" s="301"/>
      <c r="B94" s="301"/>
      <c r="C94" s="301"/>
      <c r="D94" s="301"/>
      <c r="E94" s="301"/>
      <c r="F94" s="301"/>
      <c r="G94" s="301"/>
      <c r="H94" s="301"/>
      <c r="I94" s="301"/>
      <c r="J94" s="301"/>
      <c r="K94" s="301"/>
      <c r="L94" s="301"/>
    </row>
    <row r="95" spans="1:12" x14ac:dyDescent="0.2">
      <c r="A95" s="301"/>
      <c r="B95" s="301"/>
      <c r="C95" s="301"/>
      <c r="D95" s="301"/>
      <c r="E95" s="301"/>
      <c r="F95" s="301"/>
      <c r="G95" s="301"/>
      <c r="H95" s="301"/>
      <c r="I95" s="301"/>
      <c r="J95" s="301"/>
      <c r="K95" s="301"/>
      <c r="L95" s="301"/>
    </row>
    <row r="96" spans="1:12" x14ac:dyDescent="0.2">
      <c r="A96" s="301"/>
      <c r="B96" s="301"/>
      <c r="C96" s="301"/>
      <c r="D96" s="301"/>
      <c r="E96" s="301"/>
      <c r="F96" s="301"/>
      <c r="G96" s="301"/>
      <c r="H96" s="301"/>
      <c r="I96" s="301"/>
      <c r="J96" s="301"/>
      <c r="K96" s="301"/>
      <c r="L96" s="301"/>
    </row>
    <row r="97" spans="1:12" x14ac:dyDescent="0.2">
      <c r="A97" s="301"/>
      <c r="B97" s="301"/>
      <c r="C97" s="301"/>
      <c r="D97" s="301"/>
      <c r="E97" s="301"/>
      <c r="F97" s="301"/>
      <c r="G97" s="301"/>
      <c r="H97" s="301"/>
      <c r="I97" s="301"/>
      <c r="J97" s="301"/>
      <c r="K97" s="301"/>
      <c r="L97" s="301"/>
    </row>
    <row r="98" spans="1:12" x14ac:dyDescent="0.2">
      <c r="A98" s="301"/>
      <c r="B98" s="301"/>
      <c r="C98" s="301"/>
      <c r="D98" s="301"/>
      <c r="E98" s="301"/>
      <c r="F98" s="301"/>
      <c r="G98" s="301"/>
      <c r="H98" s="301"/>
      <c r="I98" s="301"/>
      <c r="J98" s="301"/>
      <c r="K98" s="301"/>
      <c r="L98" s="301"/>
    </row>
    <row r="99" spans="1:12" x14ac:dyDescent="0.2">
      <c r="A99" s="301"/>
      <c r="B99" s="301"/>
      <c r="C99" s="301"/>
      <c r="D99" s="301"/>
      <c r="E99" s="301"/>
      <c r="F99" s="301"/>
      <c r="G99" s="301"/>
      <c r="H99" s="301"/>
      <c r="I99" s="301"/>
      <c r="J99" s="301"/>
      <c r="K99" s="301"/>
      <c r="L99" s="301"/>
    </row>
    <row r="100" spans="1:12" x14ac:dyDescent="0.2">
      <c r="A100" s="301"/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  <c r="L100" s="301"/>
    </row>
    <row r="101" spans="1:12" x14ac:dyDescent="0.2">
      <c r="A101" s="301"/>
      <c r="B101" s="301"/>
      <c r="C101" s="301"/>
      <c r="D101" s="301"/>
      <c r="E101" s="301"/>
      <c r="F101" s="301"/>
      <c r="G101" s="301"/>
      <c r="H101" s="301"/>
      <c r="I101" s="301"/>
      <c r="J101" s="301"/>
      <c r="K101" s="301"/>
      <c r="L101" s="301"/>
    </row>
    <row r="102" spans="1:12" x14ac:dyDescent="0.2">
      <c r="A102" s="301"/>
      <c r="B102" s="301"/>
      <c r="C102" s="301"/>
      <c r="D102" s="301"/>
      <c r="E102" s="301"/>
      <c r="F102" s="301"/>
      <c r="G102" s="301"/>
      <c r="H102" s="301"/>
      <c r="I102" s="301"/>
      <c r="J102" s="301"/>
      <c r="K102" s="301"/>
      <c r="L102" s="301"/>
    </row>
    <row r="103" spans="1:12" x14ac:dyDescent="0.2">
      <c r="A103" s="301"/>
      <c r="B103" s="301"/>
      <c r="C103" s="301"/>
      <c r="D103" s="301"/>
      <c r="E103" s="301"/>
      <c r="F103" s="301"/>
      <c r="G103" s="301"/>
      <c r="H103" s="301"/>
      <c r="I103" s="301"/>
      <c r="J103" s="301"/>
      <c r="K103" s="301"/>
      <c r="L103" s="301"/>
    </row>
    <row r="104" spans="1:12" x14ac:dyDescent="0.2">
      <c r="A104" s="301"/>
      <c r="B104" s="301"/>
      <c r="C104" s="301"/>
      <c r="D104" s="301"/>
      <c r="E104" s="301"/>
      <c r="F104" s="301"/>
      <c r="G104" s="301"/>
      <c r="H104" s="301"/>
      <c r="I104" s="301"/>
      <c r="J104" s="301"/>
      <c r="K104" s="301"/>
      <c r="L104" s="301"/>
    </row>
    <row r="105" spans="1:12" x14ac:dyDescent="0.2">
      <c r="A105" s="301"/>
      <c r="B105" s="301"/>
      <c r="C105" s="301"/>
      <c r="D105" s="301"/>
      <c r="E105" s="301"/>
      <c r="F105" s="301"/>
      <c r="G105" s="301"/>
      <c r="H105" s="301"/>
      <c r="I105" s="301"/>
      <c r="J105" s="301"/>
      <c r="K105" s="301"/>
      <c r="L105" s="301"/>
    </row>
    <row r="106" spans="1:12" x14ac:dyDescent="0.2">
      <c r="A106" s="301"/>
      <c r="B106" s="301"/>
      <c r="C106" s="301"/>
      <c r="D106" s="301"/>
      <c r="E106" s="301"/>
      <c r="F106" s="301"/>
      <c r="G106" s="301"/>
      <c r="H106" s="301"/>
      <c r="I106" s="301"/>
      <c r="J106" s="301"/>
      <c r="K106" s="301"/>
      <c r="L106" s="301"/>
    </row>
    <row r="107" spans="1:12" x14ac:dyDescent="0.2">
      <c r="A107" s="301"/>
      <c r="B107" s="301"/>
      <c r="C107" s="301"/>
      <c r="D107" s="301"/>
      <c r="E107" s="301"/>
      <c r="F107" s="301"/>
      <c r="G107" s="301"/>
      <c r="H107" s="301"/>
      <c r="I107" s="301"/>
      <c r="J107" s="301"/>
      <c r="K107" s="301"/>
      <c r="L107" s="301"/>
    </row>
    <row r="108" spans="1:12" x14ac:dyDescent="0.2">
      <c r="A108" s="301"/>
      <c r="B108" s="301"/>
      <c r="C108" s="301"/>
      <c r="D108" s="301"/>
      <c r="E108" s="301"/>
      <c r="F108" s="301"/>
      <c r="G108" s="301"/>
      <c r="H108" s="301"/>
      <c r="I108" s="301"/>
      <c r="J108" s="301"/>
      <c r="K108" s="301"/>
      <c r="L108" s="301"/>
    </row>
    <row r="109" spans="1:12" x14ac:dyDescent="0.2">
      <c r="A109" s="301"/>
      <c r="B109" s="301"/>
      <c r="C109" s="301"/>
      <c r="D109" s="301"/>
      <c r="E109" s="301"/>
      <c r="F109" s="301"/>
      <c r="G109" s="301"/>
      <c r="H109" s="301"/>
      <c r="I109" s="301"/>
      <c r="J109" s="301"/>
      <c r="K109" s="301"/>
      <c r="L109" s="301"/>
    </row>
    <row r="110" spans="1:12" x14ac:dyDescent="0.2">
      <c r="A110" s="301"/>
      <c r="B110" s="301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</row>
    <row r="111" spans="1:12" x14ac:dyDescent="0.2">
      <c r="A111" s="301"/>
      <c r="B111" s="301"/>
      <c r="C111" s="301"/>
      <c r="D111" s="301"/>
      <c r="E111" s="301"/>
      <c r="F111" s="301"/>
      <c r="G111" s="301"/>
      <c r="H111" s="301"/>
      <c r="I111" s="301"/>
      <c r="J111" s="301"/>
      <c r="K111" s="301"/>
      <c r="L111" s="301"/>
    </row>
    <row r="112" spans="1:12" x14ac:dyDescent="0.2">
      <c r="A112" s="301"/>
      <c r="B112" s="301"/>
      <c r="C112" s="301"/>
      <c r="D112" s="301"/>
      <c r="E112" s="301"/>
      <c r="F112" s="301"/>
      <c r="G112" s="301"/>
      <c r="H112" s="301"/>
      <c r="I112" s="301"/>
      <c r="J112" s="301"/>
      <c r="K112" s="301"/>
      <c r="L112" s="301"/>
    </row>
    <row r="113" spans="1:12" x14ac:dyDescent="0.2">
      <c r="A113" s="301"/>
      <c r="B113" s="301"/>
      <c r="C113" s="301"/>
      <c r="D113" s="301"/>
      <c r="E113" s="301"/>
      <c r="F113" s="301"/>
      <c r="G113" s="301"/>
      <c r="H113" s="301"/>
      <c r="I113" s="301"/>
      <c r="J113" s="301"/>
      <c r="K113" s="301"/>
      <c r="L113" s="301"/>
    </row>
    <row r="114" spans="1:12" x14ac:dyDescent="0.2">
      <c r="A114" s="301"/>
      <c r="B114" s="301"/>
      <c r="C114" s="301"/>
      <c r="D114" s="301"/>
      <c r="E114" s="301"/>
      <c r="F114" s="301"/>
      <c r="G114" s="301"/>
      <c r="H114" s="301"/>
      <c r="I114" s="301"/>
      <c r="J114" s="301"/>
      <c r="K114" s="301"/>
      <c r="L114" s="301"/>
    </row>
    <row r="115" spans="1:12" x14ac:dyDescent="0.2">
      <c r="A115" s="301"/>
      <c r="B115" s="301"/>
      <c r="C115" s="301"/>
      <c r="D115" s="301"/>
      <c r="E115" s="301"/>
      <c r="F115" s="301"/>
      <c r="G115" s="301"/>
      <c r="H115" s="301"/>
      <c r="I115" s="301"/>
      <c r="J115" s="301"/>
      <c r="K115" s="301"/>
      <c r="L115" s="301"/>
    </row>
    <row r="116" spans="1:12" x14ac:dyDescent="0.2">
      <c r="A116" s="301"/>
      <c r="B116" s="301"/>
      <c r="C116" s="301"/>
      <c r="D116" s="301"/>
      <c r="E116" s="301"/>
      <c r="F116" s="301"/>
      <c r="G116" s="301"/>
      <c r="H116" s="301"/>
      <c r="I116" s="301"/>
      <c r="J116" s="301"/>
      <c r="K116" s="301"/>
      <c r="L116" s="301"/>
    </row>
    <row r="117" spans="1:12" x14ac:dyDescent="0.2">
      <c r="A117" s="301"/>
      <c r="B117" s="301"/>
      <c r="C117" s="301"/>
      <c r="D117" s="301"/>
      <c r="E117" s="301"/>
      <c r="F117" s="301"/>
      <c r="G117" s="301"/>
      <c r="H117" s="301"/>
      <c r="I117" s="301"/>
      <c r="J117" s="301"/>
      <c r="K117" s="301"/>
      <c r="L117" s="301"/>
    </row>
    <row r="118" spans="1:12" x14ac:dyDescent="0.2">
      <c r="A118" s="301"/>
      <c r="B118" s="301"/>
      <c r="C118" s="301"/>
      <c r="D118" s="301"/>
      <c r="E118" s="301"/>
      <c r="F118" s="301"/>
      <c r="G118" s="301"/>
      <c r="H118" s="301"/>
      <c r="I118" s="301"/>
      <c r="J118" s="301"/>
      <c r="K118" s="301"/>
      <c r="L118" s="301"/>
    </row>
    <row r="119" spans="1:12" x14ac:dyDescent="0.2">
      <c r="A119" s="301"/>
      <c r="B119" s="301"/>
      <c r="C119" s="301"/>
      <c r="D119" s="301"/>
      <c r="E119" s="301"/>
      <c r="F119" s="301"/>
      <c r="G119" s="301"/>
      <c r="H119" s="301"/>
      <c r="I119" s="301"/>
      <c r="J119" s="301"/>
      <c r="K119" s="301"/>
      <c r="L119" s="301"/>
    </row>
    <row r="120" spans="1:12" x14ac:dyDescent="0.2">
      <c r="A120" s="301"/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  <c r="L120" s="301"/>
    </row>
    <row r="121" spans="1:12" x14ac:dyDescent="0.2">
      <c r="A121" s="301"/>
      <c r="B121" s="301"/>
      <c r="C121" s="301"/>
      <c r="D121" s="301"/>
      <c r="E121" s="301"/>
      <c r="F121" s="301"/>
      <c r="G121" s="301"/>
      <c r="H121" s="301"/>
      <c r="I121" s="301"/>
      <c r="J121" s="301"/>
      <c r="K121" s="301"/>
      <c r="L121" s="301"/>
    </row>
    <row r="122" spans="1:12" x14ac:dyDescent="0.2">
      <c r="A122" s="301"/>
      <c r="B122" s="301"/>
      <c r="C122" s="301"/>
      <c r="D122" s="301"/>
      <c r="E122" s="301"/>
      <c r="F122" s="301"/>
      <c r="G122" s="301"/>
      <c r="H122" s="301"/>
      <c r="I122" s="301"/>
      <c r="J122" s="301"/>
      <c r="K122" s="301"/>
      <c r="L122" s="301"/>
    </row>
    <row r="123" spans="1:12" x14ac:dyDescent="0.2">
      <c r="A123" s="301"/>
      <c r="B123" s="301"/>
      <c r="C123" s="301"/>
      <c r="D123" s="301"/>
      <c r="E123" s="301"/>
      <c r="F123" s="301"/>
      <c r="G123" s="301"/>
      <c r="H123" s="301"/>
      <c r="I123" s="301"/>
      <c r="J123" s="301"/>
      <c r="K123" s="301"/>
      <c r="L123" s="301"/>
    </row>
    <row r="124" spans="1:12" x14ac:dyDescent="0.2">
      <c r="A124" s="301"/>
      <c r="B124" s="301"/>
      <c r="C124" s="301"/>
      <c r="D124" s="301"/>
      <c r="E124" s="301"/>
      <c r="F124" s="301"/>
      <c r="G124" s="301"/>
      <c r="H124" s="301"/>
      <c r="I124" s="301"/>
      <c r="J124" s="301"/>
      <c r="K124" s="301"/>
      <c r="L124" s="301"/>
    </row>
    <row r="125" spans="1:12" x14ac:dyDescent="0.2">
      <c r="A125" s="301"/>
      <c r="B125" s="301"/>
      <c r="C125" s="301"/>
      <c r="D125" s="301"/>
      <c r="E125" s="301"/>
      <c r="F125" s="301"/>
      <c r="G125" s="301"/>
      <c r="H125" s="301"/>
      <c r="I125" s="301"/>
      <c r="J125" s="301"/>
      <c r="K125" s="301"/>
      <c r="L125" s="301"/>
    </row>
    <row r="126" spans="1:12" x14ac:dyDescent="0.2">
      <c r="A126" s="301"/>
      <c r="B126" s="301"/>
      <c r="C126" s="301"/>
      <c r="D126" s="301"/>
      <c r="E126" s="301"/>
      <c r="F126" s="301"/>
      <c r="G126" s="301"/>
      <c r="H126" s="301"/>
      <c r="I126" s="301"/>
      <c r="J126" s="301"/>
      <c r="K126" s="301"/>
      <c r="L126" s="301"/>
    </row>
    <row r="127" spans="1:12" x14ac:dyDescent="0.2">
      <c r="A127" s="301"/>
      <c r="B127" s="301"/>
      <c r="C127" s="301"/>
      <c r="D127" s="301"/>
      <c r="E127" s="301"/>
      <c r="F127" s="301"/>
      <c r="G127" s="301"/>
      <c r="H127" s="301"/>
      <c r="I127" s="301"/>
      <c r="J127" s="301"/>
      <c r="K127" s="301"/>
      <c r="L127" s="301"/>
    </row>
    <row r="128" spans="1:12" x14ac:dyDescent="0.2">
      <c r="A128" s="301"/>
      <c r="B128" s="301"/>
      <c r="C128" s="301"/>
      <c r="D128" s="301"/>
      <c r="E128" s="301"/>
      <c r="F128" s="301"/>
      <c r="G128" s="301"/>
      <c r="H128" s="301"/>
      <c r="I128" s="301"/>
      <c r="J128" s="301"/>
      <c r="K128" s="301"/>
      <c r="L128" s="301"/>
    </row>
    <row r="129" spans="1:12" x14ac:dyDescent="0.2">
      <c r="A129" s="301"/>
      <c r="B129" s="301"/>
      <c r="C129" s="301"/>
      <c r="D129" s="301"/>
      <c r="E129" s="301"/>
      <c r="F129" s="301"/>
      <c r="G129" s="301"/>
      <c r="H129" s="301"/>
      <c r="I129" s="301"/>
      <c r="J129" s="301"/>
      <c r="K129" s="301"/>
      <c r="L129" s="301"/>
    </row>
    <row r="130" spans="1:12" x14ac:dyDescent="0.2">
      <c r="A130" s="301"/>
      <c r="B130" s="301"/>
      <c r="C130" s="301"/>
      <c r="D130" s="301"/>
      <c r="E130" s="301"/>
      <c r="F130" s="301"/>
      <c r="G130" s="301"/>
      <c r="H130" s="301"/>
      <c r="I130" s="301"/>
      <c r="J130" s="301"/>
      <c r="K130" s="301"/>
      <c r="L130" s="301"/>
    </row>
    <row r="131" spans="1:12" x14ac:dyDescent="0.2">
      <c r="A131" s="301"/>
      <c r="B131" s="301"/>
      <c r="C131" s="301"/>
      <c r="D131" s="301"/>
      <c r="E131" s="301"/>
      <c r="F131" s="301"/>
      <c r="G131" s="301"/>
      <c r="H131" s="301"/>
      <c r="I131" s="301"/>
      <c r="J131" s="301"/>
      <c r="K131" s="301"/>
      <c r="L131" s="301"/>
    </row>
    <row r="132" spans="1:12" x14ac:dyDescent="0.2">
      <c r="A132" s="301"/>
      <c r="B132" s="301"/>
      <c r="C132" s="301"/>
      <c r="D132" s="301"/>
      <c r="E132" s="301"/>
      <c r="F132" s="301"/>
      <c r="G132" s="301"/>
      <c r="H132" s="301"/>
      <c r="I132" s="301"/>
      <c r="J132" s="301"/>
      <c r="K132" s="301"/>
      <c r="L132" s="301"/>
    </row>
    <row r="133" spans="1:12" x14ac:dyDescent="0.2">
      <c r="A133" s="301"/>
      <c r="B133" s="301"/>
      <c r="C133" s="301"/>
      <c r="D133" s="301"/>
      <c r="E133" s="301"/>
      <c r="F133" s="301"/>
      <c r="G133" s="301"/>
      <c r="H133" s="301"/>
      <c r="I133" s="301"/>
      <c r="J133" s="301"/>
      <c r="K133" s="301"/>
      <c r="L133" s="301"/>
    </row>
    <row r="134" spans="1:12" x14ac:dyDescent="0.2">
      <c r="A134" s="301"/>
      <c r="B134" s="301"/>
      <c r="C134" s="301"/>
      <c r="D134" s="301"/>
      <c r="E134" s="301"/>
      <c r="F134" s="301"/>
      <c r="G134" s="301"/>
      <c r="H134" s="301"/>
      <c r="I134" s="301"/>
      <c r="J134" s="301"/>
      <c r="K134" s="301"/>
      <c r="L134" s="301"/>
    </row>
    <row r="135" spans="1:12" x14ac:dyDescent="0.2">
      <c r="A135" s="301"/>
      <c r="B135" s="301"/>
      <c r="C135" s="301"/>
      <c r="D135" s="301"/>
      <c r="E135" s="301"/>
      <c r="F135" s="301"/>
      <c r="G135" s="301"/>
      <c r="H135" s="301"/>
      <c r="I135" s="301"/>
      <c r="J135" s="301"/>
      <c r="K135" s="301"/>
      <c r="L135" s="301"/>
    </row>
    <row r="136" spans="1:12" x14ac:dyDescent="0.2">
      <c r="A136" s="301"/>
      <c r="B136" s="301"/>
      <c r="C136" s="301"/>
      <c r="D136" s="301"/>
      <c r="E136" s="301"/>
      <c r="F136" s="301"/>
      <c r="G136" s="301"/>
      <c r="H136" s="301"/>
      <c r="I136" s="301"/>
      <c r="J136" s="301"/>
      <c r="K136" s="301"/>
      <c r="L136" s="301"/>
    </row>
    <row r="137" spans="1:12" x14ac:dyDescent="0.2">
      <c r="A137" s="301"/>
      <c r="B137" s="301"/>
      <c r="C137" s="301"/>
      <c r="D137" s="301"/>
      <c r="E137" s="301"/>
      <c r="F137" s="301"/>
      <c r="G137" s="301"/>
      <c r="H137" s="301"/>
      <c r="I137" s="301"/>
      <c r="J137" s="301"/>
      <c r="K137" s="301"/>
      <c r="L137" s="301"/>
    </row>
    <row r="138" spans="1:12" x14ac:dyDescent="0.2">
      <c r="A138" s="301"/>
      <c r="B138" s="301"/>
      <c r="C138" s="301"/>
      <c r="D138" s="301"/>
      <c r="E138" s="301"/>
      <c r="F138" s="301"/>
      <c r="G138" s="301"/>
      <c r="H138" s="301"/>
      <c r="I138" s="301"/>
      <c r="J138" s="301"/>
      <c r="K138" s="301"/>
      <c r="L138" s="301"/>
    </row>
    <row r="139" spans="1:12" x14ac:dyDescent="0.2">
      <c r="A139" s="301"/>
      <c r="B139" s="301"/>
      <c r="C139" s="301"/>
      <c r="D139" s="301"/>
      <c r="E139" s="301"/>
      <c r="F139" s="301"/>
      <c r="G139" s="301"/>
      <c r="H139" s="301"/>
      <c r="I139" s="301"/>
      <c r="J139" s="301"/>
      <c r="K139" s="301"/>
      <c r="L139" s="301"/>
    </row>
    <row r="140" spans="1:12" x14ac:dyDescent="0.2">
      <c r="A140" s="301"/>
      <c r="B140" s="301"/>
      <c r="C140" s="301"/>
      <c r="D140" s="301"/>
      <c r="E140" s="301"/>
      <c r="F140" s="301"/>
      <c r="G140" s="301"/>
      <c r="H140" s="301"/>
      <c r="I140" s="301"/>
      <c r="J140" s="301"/>
      <c r="K140" s="301"/>
      <c r="L140" s="301"/>
    </row>
    <row r="141" spans="1:12" x14ac:dyDescent="0.2">
      <c r="A141" s="301"/>
      <c r="B141" s="301"/>
      <c r="C141" s="301"/>
      <c r="D141" s="301"/>
      <c r="E141" s="301"/>
      <c r="F141" s="301"/>
      <c r="G141" s="301"/>
      <c r="H141" s="301"/>
      <c r="I141" s="301"/>
      <c r="J141" s="301"/>
      <c r="K141" s="301"/>
      <c r="L141" s="301"/>
    </row>
    <row r="142" spans="1:12" x14ac:dyDescent="0.2">
      <c r="A142" s="301"/>
      <c r="B142" s="301"/>
      <c r="C142" s="301"/>
      <c r="D142" s="301"/>
      <c r="E142" s="301"/>
      <c r="F142" s="301"/>
      <c r="G142" s="301"/>
      <c r="H142" s="301"/>
      <c r="I142" s="301"/>
      <c r="J142" s="301"/>
      <c r="K142" s="301"/>
      <c r="L142" s="301"/>
    </row>
    <row r="143" spans="1:12" x14ac:dyDescent="0.2">
      <c r="A143" s="301"/>
      <c r="B143" s="301"/>
      <c r="C143" s="301"/>
      <c r="D143" s="301"/>
      <c r="E143" s="301"/>
      <c r="F143" s="301"/>
      <c r="G143" s="301"/>
      <c r="H143" s="301"/>
      <c r="I143" s="301"/>
      <c r="J143" s="301"/>
      <c r="K143" s="301"/>
      <c r="L143" s="301"/>
    </row>
    <row r="144" spans="1:12" x14ac:dyDescent="0.2">
      <c r="A144" s="301"/>
      <c r="B144" s="301"/>
      <c r="C144" s="301"/>
      <c r="D144" s="301"/>
      <c r="E144" s="301"/>
      <c r="F144" s="301"/>
      <c r="G144" s="301"/>
      <c r="H144" s="301"/>
      <c r="I144" s="301"/>
      <c r="J144" s="301"/>
      <c r="K144" s="301"/>
      <c r="L144" s="301"/>
    </row>
    <row r="145" spans="1:12" x14ac:dyDescent="0.2">
      <c r="A145" s="301"/>
      <c r="B145" s="301"/>
      <c r="C145" s="301"/>
      <c r="D145" s="301"/>
      <c r="E145" s="301"/>
      <c r="F145" s="301"/>
      <c r="G145" s="301"/>
      <c r="H145" s="301"/>
      <c r="I145" s="301"/>
      <c r="J145" s="301"/>
      <c r="K145" s="301"/>
      <c r="L145" s="301"/>
    </row>
    <row r="146" spans="1:12" x14ac:dyDescent="0.2">
      <c r="A146" s="301"/>
      <c r="B146" s="301"/>
      <c r="C146" s="301"/>
      <c r="D146" s="301"/>
      <c r="E146" s="301"/>
      <c r="F146" s="301"/>
      <c r="G146" s="301"/>
      <c r="H146" s="301"/>
      <c r="I146" s="301"/>
      <c r="J146" s="301"/>
      <c r="K146" s="301"/>
      <c r="L146" s="301"/>
    </row>
    <row r="147" spans="1:12" x14ac:dyDescent="0.2">
      <c r="A147" s="301"/>
      <c r="B147" s="301"/>
      <c r="C147" s="301"/>
      <c r="D147" s="301"/>
      <c r="E147" s="301"/>
      <c r="F147" s="301"/>
      <c r="G147" s="301"/>
      <c r="H147" s="301"/>
      <c r="I147" s="301"/>
      <c r="J147" s="301"/>
      <c r="K147" s="301"/>
      <c r="L147" s="301"/>
    </row>
    <row r="148" spans="1:12" x14ac:dyDescent="0.2">
      <c r="A148" s="301"/>
      <c r="B148" s="301"/>
      <c r="C148" s="301"/>
      <c r="D148" s="301"/>
      <c r="E148" s="301"/>
      <c r="F148" s="301"/>
      <c r="G148" s="301"/>
      <c r="H148" s="301"/>
      <c r="I148" s="301"/>
      <c r="J148" s="301"/>
      <c r="K148" s="301"/>
      <c r="L148" s="301"/>
    </row>
    <row r="149" spans="1:12" x14ac:dyDescent="0.2">
      <c r="A149" s="301"/>
      <c r="B149" s="301"/>
      <c r="C149" s="301"/>
      <c r="D149" s="301"/>
      <c r="E149" s="301"/>
      <c r="F149" s="301"/>
      <c r="G149" s="301"/>
      <c r="H149" s="301"/>
      <c r="I149" s="301"/>
      <c r="J149" s="301"/>
      <c r="K149" s="301"/>
      <c r="L149" s="301"/>
    </row>
    <row r="150" spans="1:12" x14ac:dyDescent="0.2">
      <c r="A150" s="301"/>
      <c r="B150" s="301"/>
      <c r="C150" s="301"/>
      <c r="D150" s="301"/>
      <c r="E150" s="301"/>
      <c r="F150" s="301"/>
      <c r="G150" s="301"/>
      <c r="H150" s="301"/>
      <c r="I150" s="301"/>
      <c r="J150" s="301"/>
      <c r="K150" s="301"/>
      <c r="L150" s="301"/>
    </row>
    <row r="151" spans="1:12" x14ac:dyDescent="0.2">
      <c r="A151" s="301"/>
      <c r="B151" s="301"/>
      <c r="C151" s="301"/>
      <c r="D151" s="301"/>
      <c r="E151" s="301"/>
      <c r="F151" s="301"/>
      <c r="G151" s="301"/>
      <c r="H151" s="301"/>
      <c r="I151" s="301"/>
      <c r="J151" s="301"/>
      <c r="K151" s="301"/>
      <c r="L151" s="301"/>
    </row>
    <row r="152" spans="1:12" x14ac:dyDescent="0.2">
      <c r="A152" s="301"/>
      <c r="B152" s="301"/>
      <c r="C152" s="301"/>
      <c r="D152" s="301"/>
      <c r="E152" s="301"/>
      <c r="F152" s="301"/>
      <c r="G152" s="301"/>
      <c r="H152" s="301"/>
      <c r="I152" s="301"/>
      <c r="J152" s="301"/>
      <c r="K152" s="301"/>
      <c r="L152" s="301"/>
    </row>
    <row r="153" spans="1:12" x14ac:dyDescent="0.2">
      <c r="A153" s="301"/>
      <c r="B153" s="301"/>
      <c r="C153" s="301"/>
      <c r="D153" s="301"/>
      <c r="E153" s="301"/>
      <c r="F153" s="301"/>
      <c r="G153" s="301"/>
      <c r="H153" s="301"/>
      <c r="I153" s="301"/>
      <c r="J153" s="301"/>
      <c r="K153" s="301"/>
      <c r="L153" s="301"/>
    </row>
    <row r="154" spans="1:12" x14ac:dyDescent="0.2">
      <c r="A154" s="301"/>
      <c r="B154" s="301"/>
      <c r="C154" s="301"/>
      <c r="D154" s="301"/>
      <c r="E154" s="301"/>
      <c r="F154" s="301"/>
      <c r="G154" s="301"/>
      <c r="H154" s="301"/>
      <c r="I154" s="301"/>
      <c r="J154" s="301"/>
      <c r="K154" s="301"/>
      <c r="L154" s="301"/>
    </row>
    <row r="155" spans="1:12" x14ac:dyDescent="0.2">
      <c r="A155" s="301"/>
      <c r="B155" s="301"/>
      <c r="C155" s="301"/>
      <c r="D155" s="301"/>
      <c r="E155" s="301"/>
      <c r="F155" s="301"/>
      <c r="G155" s="301"/>
      <c r="H155" s="301"/>
      <c r="I155" s="301"/>
      <c r="J155" s="301"/>
      <c r="K155" s="301"/>
      <c r="L155" s="301"/>
    </row>
    <row r="156" spans="1:12" x14ac:dyDescent="0.2">
      <c r="A156" s="301"/>
      <c r="B156" s="301"/>
      <c r="C156" s="301"/>
      <c r="D156" s="301"/>
      <c r="E156" s="301"/>
      <c r="F156" s="301"/>
      <c r="G156" s="301"/>
      <c r="H156" s="301"/>
      <c r="I156" s="301"/>
      <c r="J156" s="301"/>
      <c r="K156" s="301"/>
      <c r="L156" s="301"/>
    </row>
    <row r="157" spans="1:12" x14ac:dyDescent="0.2">
      <c r="A157" s="301"/>
      <c r="B157" s="301"/>
      <c r="C157" s="301"/>
      <c r="D157" s="301"/>
      <c r="E157" s="301"/>
      <c r="F157" s="301"/>
      <c r="G157" s="301"/>
      <c r="H157" s="301"/>
      <c r="I157" s="301"/>
      <c r="J157" s="301"/>
      <c r="K157" s="301"/>
      <c r="L157" s="301"/>
    </row>
    <row r="158" spans="1:12" x14ac:dyDescent="0.2">
      <c r="A158" s="301"/>
      <c r="B158" s="301"/>
      <c r="C158" s="301"/>
      <c r="D158" s="301"/>
      <c r="E158" s="301"/>
      <c r="F158" s="301"/>
      <c r="G158" s="301"/>
      <c r="H158" s="301"/>
      <c r="I158" s="301"/>
      <c r="J158" s="301"/>
      <c r="K158" s="301"/>
      <c r="L158" s="301"/>
    </row>
    <row r="159" spans="1:12" x14ac:dyDescent="0.2">
      <c r="A159" s="301"/>
      <c r="B159" s="301"/>
      <c r="C159" s="301"/>
      <c r="D159" s="301"/>
      <c r="E159" s="301"/>
      <c r="F159" s="301"/>
      <c r="G159" s="301"/>
      <c r="H159" s="301"/>
      <c r="I159" s="301"/>
      <c r="J159" s="301"/>
      <c r="K159" s="301"/>
      <c r="L159" s="301"/>
    </row>
    <row r="160" spans="1:12" x14ac:dyDescent="0.2">
      <c r="A160" s="301"/>
      <c r="B160" s="301"/>
      <c r="C160" s="301"/>
      <c r="D160" s="301"/>
      <c r="E160" s="301"/>
      <c r="F160" s="301"/>
      <c r="G160" s="301"/>
      <c r="H160" s="301"/>
      <c r="I160" s="301"/>
      <c r="J160" s="301"/>
      <c r="K160" s="301"/>
      <c r="L160" s="301"/>
    </row>
    <row r="161" spans="1:12" x14ac:dyDescent="0.2">
      <c r="A161" s="301"/>
      <c r="B161" s="301"/>
      <c r="C161" s="301"/>
      <c r="D161" s="301"/>
      <c r="E161" s="301"/>
      <c r="F161" s="301"/>
      <c r="G161" s="301"/>
      <c r="H161" s="301"/>
      <c r="I161" s="301"/>
      <c r="J161" s="301"/>
      <c r="K161" s="301"/>
      <c r="L161" s="301"/>
    </row>
    <row r="162" spans="1:12" x14ac:dyDescent="0.2">
      <c r="A162" s="301"/>
      <c r="B162" s="301"/>
      <c r="C162" s="301"/>
      <c r="D162" s="301"/>
      <c r="E162" s="301"/>
      <c r="F162" s="301"/>
      <c r="G162" s="301"/>
      <c r="H162" s="301"/>
      <c r="I162" s="301"/>
      <c r="J162" s="301"/>
      <c r="K162" s="301"/>
      <c r="L162" s="301"/>
    </row>
    <row r="163" spans="1:12" x14ac:dyDescent="0.2">
      <c r="A163" s="301"/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</row>
    <row r="164" spans="1:12" x14ac:dyDescent="0.2">
      <c r="A164" s="301"/>
      <c r="B164" s="301"/>
      <c r="C164" s="301"/>
      <c r="D164" s="301"/>
      <c r="E164" s="301"/>
      <c r="F164" s="301"/>
      <c r="G164" s="301"/>
      <c r="H164" s="301"/>
      <c r="I164" s="301"/>
      <c r="J164" s="301"/>
      <c r="K164" s="301"/>
      <c r="L164" s="301"/>
    </row>
    <row r="165" spans="1:12" x14ac:dyDescent="0.2">
      <c r="A165" s="301"/>
      <c r="B165" s="301"/>
      <c r="C165" s="301"/>
      <c r="D165" s="301"/>
      <c r="E165" s="301"/>
      <c r="F165" s="301"/>
      <c r="G165" s="301"/>
      <c r="H165" s="301"/>
      <c r="I165" s="301"/>
      <c r="J165" s="301"/>
      <c r="K165" s="301"/>
      <c r="L165" s="301"/>
    </row>
    <row r="166" spans="1:12" x14ac:dyDescent="0.2">
      <c r="A166" s="301"/>
      <c r="B166" s="301"/>
      <c r="C166" s="301"/>
      <c r="D166" s="301"/>
      <c r="E166" s="301"/>
      <c r="F166" s="301"/>
      <c r="G166" s="301"/>
      <c r="H166" s="301"/>
      <c r="I166" s="301"/>
      <c r="J166" s="301"/>
      <c r="K166" s="301"/>
      <c r="L166" s="301"/>
    </row>
    <row r="167" spans="1:12" x14ac:dyDescent="0.2">
      <c r="A167" s="301"/>
      <c r="B167" s="301"/>
      <c r="C167" s="301"/>
      <c r="D167" s="301"/>
      <c r="E167" s="301"/>
      <c r="F167" s="301"/>
      <c r="G167" s="301"/>
      <c r="H167" s="301"/>
      <c r="I167" s="301"/>
      <c r="J167" s="301"/>
      <c r="K167" s="301"/>
      <c r="L167" s="301"/>
    </row>
    <row r="168" spans="1:12" x14ac:dyDescent="0.2">
      <c r="A168" s="301"/>
      <c r="B168" s="301"/>
      <c r="C168" s="301"/>
      <c r="D168" s="301"/>
      <c r="E168" s="301"/>
      <c r="F168" s="301"/>
      <c r="G168" s="301"/>
      <c r="H168" s="301"/>
      <c r="I168" s="301"/>
      <c r="J168" s="301"/>
      <c r="K168" s="301"/>
      <c r="L168" s="301"/>
    </row>
    <row r="169" spans="1:12" x14ac:dyDescent="0.2">
      <c r="A169" s="301"/>
      <c r="B169" s="301"/>
      <c r="C169" s="301"/>
      <c r="D169" s="301"/>
      <c r="E169" s="301"/>
      <c r="F169" s="301"/>
      <c r="G169" s="301"/>
      <c r="H169" s="301"/>
      <c r="I169" s="301"/>
      <c r="J169" s="301"/>
      <c r="K169" s="301"/>
      <c r="L169" s="301"/>
    </row>
    <row r="170" spans="1:12" x14ac:dyDescent="0.2">
      <c r="A170" s="301"/>
      <c r="B170" s="301"/>
      <c r="C170" s="301"/>
      <c r="D170" s="301"/>
      <c r="E170" s="301"/>
      <c r="F170" s="301"/>
      <c r="G170" s="301"/>
      <c r="H170" s="301"/>
      <c r="I170" s="301"/>
      <c r="J170" s="301"/>
      <c r="K170" s="301"/>
      <c r="L170" s="301"/>
    </row>
    <row r="171" spans="1:12" x14ac:dyDescent="0.2">
      <c r="A171" s="301"/>
      <c r="B171" s="301"/>
      <c r="C171" s="301"/>
      <c r="D171" s="301"/>
      <c r="E171" s="301"/>
      <c r="F171" s="301"/>
      <c r="G171" s="301"/>
      <c r="H171" s="301"/>
      <c r="I171" s="301"/>
      <c r="J171" s="301"/>
      <c r="K171" s="301"/>
      <c r="L171" s="301"/>
    </row>
    <row r="172" spans="1:12" x14ac:dyDescent="0.2">
      <c r="A172" s="301"/>
      <c r="B172" s="301"/>
      <c r="C172" s="301"/>
      <c r="D172" s="301"/>
      <c r="E172" s="301"/>
      <c r="F172" s="301"/>
      <c r="G172" s="301"/>
      <c r="H172" s="301"/>
      <c r="I172" s="301"/>
      <c r="J172" s="301"/>
      <c r="K172" s="301"/>
      <c r="L172" s="301"/>
    </row>
    <row r="173" spans="1:12" x14ac:dyDescent="0.2">
      <c r="A173" s="301"/>
      <c r="B173" s="301"/>
      <c r="C173" s="301"/>
      <c r="D173" s="301"/>
      <c r="E173" s="301"/>
      <c r="F173" s="301"/>
      <c r="G173" s="301"/>
      <c r="H173" s="301"/>
      <c r="I173" s="301"/>
      <c r="J173" s="301"/>
      <c r="K173" s="301"/>
      <c r="L173" s="301"/>
    </row>
    <row r="174" spans="1:12" x14ac:dyDescent="0.2">
      <c r="A174" s="301"/>
      <c r="B174" s="301"/>
      <c r="C174" s="301"/>
      <c r="D174" s="301"/>
      <c r="E174" s="301"/>
      <c r="F174" s="301"/>
      <c r="G174" s="301"/>
      <c r="H174" s="301"/>
      <c r="I174" s="301"/>
      <c r="J174" s="301"/>
      <c r="K174" s="301"/>
      <c r="L174" s="301"/>
    </row>
    <row r="175" spans="1:12" x14ac:dyDescent="0.2">
      <c r="A175" s="301"/>
      <c r="B175" s="301"/>
      <c r="C175" s="301"/>
      <c r="D175" s="301"/>
      <c r="E175" s="301"/>
      <c r="F175" s="301"/>
      <c r="G175" s="301"/>
      <c r="H175" s="301"/>
      <c r="I175" s="301"/>
      <c r="J175" s="301"/>
      <c r="K175" s="301"/>
      <c r="L175" s="301"/>
    </row>
    <row r="176" spans="1:12" x14ac:dyDescent="0.2">
      <c r="A176" s="301"/>
      <c r="B176" s="301"/>
      <c r="C176" s="301"/>
      <c r="D176" s="301"/>
      <c r="E176" s="301"/>
      <c r="F176" s="301"/>
      <c r="G176" s="301"/>
      <c r="H176" s="301"/>
      <c r="I176" s="301"/>
      <c r="J176" s="301"/>
      <c r="K176" s="301"/>
      <c r="L176" s="301"/>
    </row>
    <row r="177" spans="1:12" x14ac:dyDescent="0.2">
      <c r="A177" s="301"/>
      <c r="B177" s="301"/>
      <c r="C177" s="301"/>
      <c r="D177" s="301"/>
      <c r="E177" s="301"/>
      <c r="F177" s="301"/>
      <c r="G177" s="301"/>
      <c r="H177" s="301"/>
      <c r="I177" s="301"/>
      <c r="J177" s="301"/>
      <c r="K177" s="301"/>
      <c r="L177" s="301"/>
    </row>
    <row r="178" spans="1:12" x14ac:dyDescent="0.2">
      <c r="A178" s="301"/>
      <c r="B178" s="301"/>
      <c r="C178" s="301"/>
      <c r="D178" s="301"/>
      <c r="E178" s="301"/>
      <c r="F178" s="301"/>
      <c r="G178" s="301"/>
      <c r="H178" s="301"/>
      <c r="I178" s="301"/>
      <c r="J178" s="301"/>
      <c r="K178" s="301"/>
      <c r="L178" s="301"/>
    </row>
    <row r="179" spans="1:12" x14ac:dyDescent="0.2">
      <c r="A179" s="301"/>
      <c r="B179" s="301"/>
      <c r="C179" s="301"/>
      <c r="D179" s="301"/>
      <c r="E179" s="301"/>
      <c r="F179" s="301"/>
      <c r="G179" s="301"/>
      <c r="H179" s="301"/>
      <c r="I179" s="301"/>
      <c r="J179" s="301"/>
      <c r="K179" s="301"/>
      <c r="L179" s="301"/>
    </row>
    <row r="180" spans="1:12" x14ac:dyDescent="0.2">
      <c r="A180" s="301"/>
      <c r="B180" s="301"/>
      <c r="C180" s="301"/>
      <c r="D180" s="301"/>
      <c r="E180" s="301"/>
      <c r="F180" s="301"/>
      <c r="G180" s="301"/>
      <c r="H180" s="301"/>
      <c r="I180" s="301"/>
      <c r="J180" s="301"/>
      <c r="K180" s="301"/>
      <c r="L180" s="301"/>
    </row>
    <row r="181" spans="1:12" x14ac:dyDescent="0.2">
      <c r="A181" s="301"/>
      <c r="B181" s="301"/>
      <c r="C181" s="301"/>
      <c r="D181" s="301"/>
      <c r="E181" s="301"/>
      <c r="F181" s="301"/>
      <c r="G181" s="301"/>
      <c r="H181" s="301"/>
      <c r="I181" s="301"/>
      <c r="J181" s="301"/>
      <c r="K181" s="301"/>
      <c r="L181" s="301"/>
    </row>
    <row r="182" spans="1:12" x14ac:dyDescent="0.2">
      <c r="A182" s="301"/>
      <c r="B182" s="301"/>
      <c r="C182" s="301"/>
      <c r="D182" s="301"/>
      <c r="E182" s="301"/>
      <c r="F182" s="301"/>
      <c r="G182" s="301"/>
      <c r="H182" s="301"/>
      <c r="I182" s="301"/>
      <c r="J182" s="301"/>
      <c r="K182" s="301"/>
      <c r="L182" s="301"/>
    </row>
    <row r="183" spans="1:12" x14ac:dyDescent="0.2">
      <c r="A183" s="301"/>
      <c r="B183" s="301"/>
      <c r="C183" s="301"/>
      <c r="D183" s="301"/>
      <c r="E183" s="301"/>
      <c r="F183" s="301"/>
      <c r="G183" s="301"/>
      <c r="H183" s="301"/>
      <c r="I183" s="301"/>
      <c r="J183" s="301"/>
      <c r="K183" s="301"/>
      <c r="L183" s="301"/>
    </row>
    <row r="184" spans="1:12" x14ac:dyDescent="0.2">
      <c r="A184" s="301"/>
      <c r="B184" s="301"/>
      <c r="C184" s="301"/>
      <c r="D184" s="301"/>
      <c r="E184" s="301"/>
      <c r="F184" s="301"/>
      <c r="G184" s="301"/>
      <c r="H184" s="301"/>
      <c r="I184" s="301"/>
      <c r="J184" s="301"/>
      <c r="K184" s="301"/>
      <c r="L184" s="301"/>
    </row>
    <row r="185" spans="1:12" x14ac:dyDescent="0.2">
      <c r="A185" s="301"/>
      <c r="B185" s="301"/>
      <c r="C185" s="301"/>
      <c r="D185" s="301"/>
      <c r="E185" s="301"/>
      <c r="F185" s="301"/>
      <c r="G185" s="301"/>
      <c r="H185" s="301"/>
      <c r="I185" s="301"/>
      <c r="J185" s="301"/>
      <c r="K185" s="301"/>
      <c r="L185" s="301"/>
    </row>
    <row r="186" spans="1:12" x14ac:dyDescent="0.2">
      <c r="A186" s="301"/>
      <c r="B186" s="301"/>
      <c r="C186" s="301"/>
      <c r="D186" s="301"/>
      <c r="E186" s="301"/>
      <c r="F186" s="301"/>
      <c r="G186" s="301"/>
      <c r="H186" s="301"/>
      <c r="I186" s="301"/>
      <c r="J186" s="301"/>
      <c r="K186" s="301"/>
      <c r="L186" s="301"/>
    </row>
    <row r="187" spans="1:12" x14ac:dyDescent="0.2">
      <c r="A187" s="301"/>
      <c r="B187" s="301"/>
      <c r="C187" s="301"/>
      <c r="D187" s="301"/>
      <c r="E187" s="301"/>
      <c r="F187" s="301"/>
      <c r="G187" s="301"/>
      <c r="H187" s="301"/>
      <c r="I187" s="301"/>
      <c r="J187" s="301"/>
      <c r="K187" s="301"/>
      <c r="L187" s="301"/>
    </row>
    <row r="188" spans="1:12" x14ac:dyDescent="0.2">
      <c r="A188" s="301"/>
      <c r="B188" s="301"/>
      <c r="C188" s="301"/>
      <c r="D188" s="301"/>
      <c r="E188" s="301"/>
      <c r="F188" s="301"/>
      <c r="G188" s="301"/>
      <c r="H188" s="301"/>
      <c r="I188" s="301"/>
      <c r="J188" s="301"/>
      <c r="K188" s="301"/>
      <c r="L188" s="301"/>
    </row>
    <row r="189" spans="1:12" x14ac:dyDescent="0.2">
      <c r="A189" s="301"/>
      <c r="B189" s="301"/>
      <c r="C189" s="301"/>
      <c r="D189" s="301"/>
      <c r="E189" s="301"/>
      <c r="F189" s="301"/>
      <c r="G189" s="301"/>
      <c r="H189" s="301"/>
      <c r="I189" s="301"/>
      <c r="J189" s="301"/>
      <c r="K189" s="301"/>
      <c r="L189" s="301"/>
    </row>
    <row r="190" spans="1:12" x14ac:dyDescent="0.2">
      <c r="A190" s="301"/>
      <c r="B190" s="301"/>
      <c r="C190" s="301"/>
      <c r="D190" s="301"/>
      <c r="E190" s="301"/>
      <c r="F190" s="301"/>
      <c r="G190" s="301"/>
      <c r="H190" s="301"/>
      <c r="I190" s="301"/>
      <c r="J190" s="301"/>
      <c r="K190" s="301"/>
      <c r="L190" s="301"/>
    </row>
    <row r="191" spans="1:12" x14ac:dyDescent="0.2">
      <c r="A191" s="301"/>
      <c r="B191" s="301"/>
      <c r="C191" s="301"/>
      <c r="D191" s="301"/>
      <c r="E191" s="301"/>
      <c r="F191" s="301"/>
      <c r="G191" s="301"/>
      <c r="H191" s="301"/>
      <c r="I191" s="301"/>
      <c r="J191" s="301"/>
      <c r="K191" s="301"/>
      <c r="L191" s="301"/>
    </row>
    <row r="192" spans="1:12" x14ac:dyDescent="0.2">
      <c r="A192" s="301"/>
      <c r="B192" s="301"/>
      <c r="C192" s="301"/>
      <c r="D192" s="301"/>
      <c r="E192" s="301"/>
      <c r="F192" s="301"/>
      <c r="G192" s="301"/>
      <c r="H192" s="301"/>
      <c r="I192" s="301"/>
      <c r="J192" s="301"/>
      <c r="K192" s="301"/>
      <c r="L192" s="301"/>
    </row>
    <row r="193" spans="1:12" x14ac:dyDescent="0.2">
      <c r="A193" s="301"/>
      <c r="B193" s="301"/>
      <c r="C193" s="301"/>
      <c r="D193" s="301"/>
      <c r="E193" s="301"/>
      <c r="F193" s="301"/>
      <c r="G193" s="301"/>
      <c r="H193" s="301"/>
      <c r="I193" s="301"/>
      <c r="J193" s="301"/>
      <c r="K193" s="301"/>
      <c r="L193" s="301"/>
    </row>
    <row r="194" spans="1:12" x14ac:dyDescent="0.2">
      <c r="A194" s="301"/>
      <c r="B194" s="301"/>
      <c r="C194" s="301"/>
      <c r="D194" s="301"/>
      <c r="E194" s="301"/>
      <c r="F194" s="301"/>
      <c r="G194" s="301"/>
      <c r="H194" s="301"/>
      <c r="I194" s="301"/>
      <c r="J194" s="301"/>
      <c r="K194" s="301"/>
      <c r="L194" s="301"/>
    </row>
    <row r="195" spans="1:12" x14ac:dyDescent="0.2">
      <c r="A195" s="301"/>
      <c r="B195" s="301"/>
      <c r="C195" s="301"/>
      <c r="D195" s="301"/>
      <c r="E195" s="301"/>
      <c r="F195" s="301"/>
      <c r="G195" s="301"/>
      <c r="H195" s="301"/>
      <c r="I195" s="301"/>
      <c r="J195" s="301"/>
      <c r="K195" s="301"/>
      <c r="L195" s="301"/>
    </row>
    <row r="196" spans="1:12" x14ac:dyDescent="0.2">
      <c r="A196" s="301"/>
      <c r="B196" s="301"/>
      <c r="C196" s="301"/>
      <c r="D196" s="301"/>
      <c r="E196" s="301"/>
      <c r="F196" s="301"/>
      <c r="G196" s="301"/>
      <c r="H196" s="301"/>
      <c r="I196" s="301"/>
      <c r="J196" s="301"/>
      <c r="K196" s="301"/>
      <c r="L196" s="301"/>
    </row>
    <row r="197" spans="1:12" x14ac:dyDescent="0.2">
      <c r="A197" s="301"/>
      <c r="B197" s="301"/>
      <c r="C197" s="301"/>
      <c r="D197" s="301"/>
      <c r="E197" s="301"/>
      <c r="F197" s="301"/>
      <c r="G197" s="301"/>
      <c r="H197" s="301"/>
      <c r="I197" s="301"/>
      <c r="J197" s="301"/>
      <c r="K197" s="301"/>
      <c r="L197" s="301"/>
    </row>
    <row r="198" spans="1:12" x14ac:dyDescent="0.2">
      <c r="A198" s="301"/>
      <c r="B198" s="301"/>
      <c r="C198" s="301"/>
      <c r="D198" s="301"/>
      <c r="E198" s="301"/>
      <c r="F198" s="301"/>
      <c r="G198" s="301"/>
      <c r="H198" s="301"/>
      <c r="I198" s="301"/>
      <c r="J198" s="301"/>
      <c r="K198" s="301"/>
      <c r="L198" s="301"/>
    </row>
    <row r="199" spans="1:12" x14ac:dyDescent="0.2">
      <c r="A199" s="301"/>
      <c r="B199" s="301"/>
      <c r="C199" s="301"/>
      <c r="D199" s="301"/>
      <c r="E199" s="301"/>
      <c r="F199" s="301"/>
      <c r="G199" s="301"/>
      <c r="H199" s="301"/>
      <c r="I199" s="301"/>
      <c r="J199" s="301"/>
      <c r="K199" s="301"/>
      <c r="L199" s="301"/>
    </row>
    <row r="200" spans="1:12" x14ac:dyDescent="0.2">
      <c r="A200" s="301"/>
      <c r="B200" s="301"/>
      <c r="C200" s="301"/>
      <c r="D200" s="301"/>
      <c r="E200" s="301"/>
      <c r="F200" s="301"/>
      <c r="G200" s="301"/>
      <c r="H200" s="301"/>
      <c r="I200" s="301"/>
      <c r="J200" s="301"/>
      <c r="K200" s="301"/>
      <c r="L200" s="301"/>
    </row>
    <row r="201" spans="1:12" x14ac:dyDescent="0.2">
      <c r="A201" s="301"/>
      <c r="B201" s="301"/>
      <c r="C201" s="301"/>
      <c r="D201" s="301"/>
      <c r="E201" s="301"/>
      <c r="F201" s="301"/>
      <c r="G201" s="301"/>
      <c r="H201" s="301"/>
      <c r="I201" s="301"/>
      <c r="J201" s="301"/>
      <c r="K201" s="301"/>
      <c r="L201" s="301"/>
    </row>
    <row r="202" spans="1:12" x14ac:dyDescent="0.2">
      <c r="A202" s="301"/>
      <c r="B202" s="301"/>
      <c r="C202" s="301"/>
      <c r="D202" s="301"/>
      <c r="E202" s="301"/>
      <c r="F202" s="301"/>
      <c r="G202" s="301"/>
      <c r="H202" s="301"/>
      <c r="I202" s="301"/>
      <c r="J202" s="301"/>
      <c r="K202" s="301"/>
      <c r="L202" s="301"/>
    </row>
    <row r="203" spans="1:12" x14ac:dyDescent="0.2">
      <c r="A203" s="301"/>
      <c r="B203" s="301"/>
      <c r="C203" s="301"/>
      <c r="D203" s="301"/>
      <c r="E203" s="301"/>
      <c r="F203" s="301"/>
      <c r="G203" s="301"/>
      <c r="H203" s="301"/>
      <c r="I203" s="301"/>
      <c r="J203" s="301"/>
      <c r="K203" s="301"/>
      <c r="L203" s="301"/>
    </row>
    <row r="204" spans="1:12" x14ac:dyDescent="0.2">
      <c r="A204" s="301"/>
      <c r="B204" s="301"/>
      <c r="C204" s="301"/>
      <c r="D204" s="301"/>
      <c r="E204" s="301"/>
      <c r="F204" s="301"/>
      <c r="G204" s="301"/>
      <c r="H204" s="301"/>
      <c r="I204" s="301"/>
      <c r="J204" s="301"/>
      <c r="K204" s="301"/>
      <c r="L204" s="301"/>
    </row>
    <row r="205" spans="1:12" x14ac:dyDescent="0.2">
      <c r="A205" s="301"/>
      <c r="B205" s="301"/>
      <c r="C205" s="301"/>
      <c r="D205" s="301"/>
      <c r="E205" s="301"/>
      <c r="F205" s="301"/>
      <c r="G205" s="301"/>
      <c r="H205" s="301"/>
      <c r="I205" s="301"/>
      <c r="J205" s="301"/>
      <c r="K205" s="301"/>
      <c r="L205" s="301"/>
    </row>
    <row r="206" spans="1:12" x14ac:dyDescent="0.2">
      <c r="A206" s="301"/>
      <c r="B206" s="301"/>
      <c r="C206" s="301"/>
      <c r="D206" s="301"/>
      <c r="E206" s="301"/>
      <c r="F206" s="301"/>
      <c r="G206" s="301"/>
      <c r="H206" s="301"/>
      <c r="I206" s="301"/>
      <c r="J206" s="301"/>
      <c r="K206" s="301"/>
      <c r="L206" s="301"/>
    </row>
    <row r="207" spans="1:12" x14ac:dyDescent="0.2">
      <c r="A207" s="301"/>
      <c r="B207" s="301"/>
      <c r="C207" s="301"/>
      <c r="D207" s="301"/>
      <c r="E207" s="301"/>
      <c r="F207" s="301"/>
      <c r="G207" s="301"/>
      <c r="H207" s="301"/>
      <c r="I207" s="301"/>
      <c r="J207" s="301"/>
      <c r="K207" s="301"/>
      <c r="L207" s="301"/>
    </row>
    <row r="208" spans="1:12" x14ac:dyDescent="0.2">
      <c r="A208" s="301"/>
      <c r="B208" s="301"/>
      <c r="C208" s="301"/>
      <c r="D208" s="301"/>
      <c r="E208" s="301"/>
      <c r="F208" s="301"/>
      <c r="G208" s="301"/>
      <c r="H208" s="301"/>
      <c r="I208" s="301"/>
      <c r="J208" s="301"/>
      <c r="K208" s="301"/>
      <c r="L208" s="301"/>
    </row>
    <row r="209" spans="1:12" x14ac:dyDescent="0.2">
      <c r="A209" s="301"/>
      <c r="B209" s="301"/>
      <c r="C209" s="301"/>
      <c r="D209" s="301"/>
      <c r="E209" s="301"/>
      <c r="F209" s="301"/>
      <c r="G209" s="301"/>
      <c r="H209" s="301"/>
      <c r="I209" s="301"/>
      <c r="J209" s="301"/>
      <c r="K209" s="301"/>
      <c r="L209" s="301"/>
    </row>
    <row r="210" spans="1:12" x14ac:dyDescent="0.2">
      <c r="A210" s="301"/>
      <c r="B210" s="301"/>
      <c r="C210" s="301"/>
      <c r="D210" s="301"/>
      <c r="E210" s="301"/>
      <c r="F210" s="301"/>
      <c r="G210" s="301"/>
      <c r="H210" s="301"/>
      <c r="I210" s="301"/>
      <c r="J210" s="301"/>
      <c r="K210" s="301"/>
      <c r="L210" s="301"/>
    </row>
    <row r="211" spans="1:12" x14ac:dyDescent="0.2">
      <c r="A211" s="301"/>
      <c r="B211" s="301"/>
      <c r="C211" s="301"/>
      <c r="D211" s="301"/>
      <c r="E211" s="301"/>
      <c r="F211" s="301"/>
      <c r="G211" s="301"/>
      <c r="H211" s="301"/>
      <c r="I211" s="301"/>
      <c r="J211" s="301"/>
      <c r="K211" s="301"/>
      <c r="L211" s="301"/>
    </row>
    <row r="212" spans="1:12" x14ac:dyDescent="0.2">
      <c r="A212" s="301"/>
      <c r="B212" s="301"/>
      <c r="C212" s="301"/>
      <c r="D212" s="301"/>
      <c r="E212" s="301"/>
      <c r="F212" s="301"/>
      <c r="G212" s="301"/>
      <c r="H212" s="301"/>
      <c r="I212" s="301"/>
      <c r="J212" s="301"/>
      <c r="K212" s="301"/>
      <c r="L212" s="301"/>
    </row>
    <row r="213" spans="1:12" x14ac:dyDescent="0.2">
      <c r="A213" s="301"/>
      <c r="B213" s="301"/>
      <c r="C213" s="301"/>
      <c r="D213" s="301"/>
      <c r="E213" s="301"/>
      <c r="F213" s="301"/>
      <c r="G213" s="301"/>
      <c r="H213" s="301"/>
      <c r="I213" s="301"/>
      <c r="J213" s="301"/>
      <c r="K213" s="301"/>
      <c r="L213" s="301"/>
    </row>
    <row r="214" spans="1:12" x14ac:dyDescent="0.2">
      <c r="A214" s="301"/>
      <c r="B214" s="301"/>
      <c r="C214" s="301"/>
      <c r="D214" s="301"/>
      <c r="E214" s="301"/>
      <c r="F214" s="301"/>
      <c r="G214" s="301"/>
      <c r="H214" s="301"/>
      <c r="I214" s="301"/>
      <c r="J214" s="301"/>
      <c r="K214" s="301"/>
      <c r="L214" s="301"/>
    </row>
    <row r="215" spans="1:12" x14ac:dyDescent="0.2">
      <c r="A215" s="301"/>
      <c r="B215" s="301"/>
      <c r="C215" s="301"/>
      <c r="D215" s="301"/>
      <c r="E215" s="301"/>
      <c r="F215" s="301"/>
      <c r="G215" s="301"/>
      <c r="H215" s="301"/>
      <c r="I215" s="301"/>
      <c r="J215" s="301"/>
      <c r="K215" s="301"/>
      <c r="L215" s="301"/>
    </row>
    <row r="216" spans="1:12" x14ac:dyDescent="0.2">
      <c r="A216" s="301"/>
      <c r="B216" s="301"/>
      <c r="C216" s="301"/>
      <c r="D216" s="301"/>
      <c r="E216" s="301"/>
      <c r="F216" s="301"/>
      <c r="G216" s="301"/>
      <c r="H216" s="301"/>
      <c r="I216" s="301"/>
      <c r="J216" s="301"/>
      <c r="K216" s="301"/>
      <c r="L216" s="301"/>
    </row>
    <row r="217" spans="1:12" x14ac:dyDescent="0.2">
      <c r="A217" s="301"/>
      <c r="B217" s="301"/>
      <c r="C217" s="301"/>
      <c r="D217" s="301"/>
      <c r="E217" s="301"/>
      <c r="F217" s="301"/>
      <c r="G217" s="301"/>
      <c r="H217" s="301"/>
      <c r="I217" s="301"/>
      <c r="J217" s="301"/>
      <c r="K217" s="301"/>
      <c r="L217" s="301"/>
    </row>
    <row r="218" spans="1:12" x14ac:dyDescent="0.2">
      <c r="A218" s="301"/>
      <c r="B218" s="301"/>
      <c r="C218" s="301"/>
      <c r="D218" s="301"/>
      <c r="E218" s="301"/>
      <c r="F218" s="301"/>
      <c r="G218" s="301"/>
      <c r="H218" s="301"/>
      <c r="I218" s="301"/>
      <c r="J218" s="301"/>
      <c r="K218" s="301"/>
      <c r="L218" s="301"/>
    </row>
    <row r="219" spans="1:12" x14ac:dyDescent="0.2">
      <c r="A219" s="301"/>
      <c r="B219" s="301"/>
      <c r="C219" s="301"/>
      <c r="D219" s="301"/>
      <c r="E219" s="301"/>
      <c r="F219" s="301"/>
      <c r="G219" s="301"/>
      <c r="H219" s="301"/>
      <c r="I219" s="301"/>
      <c r="J219" s="301"/>
      <c r="K219" s="301"/>
      <c r="L219" s="301"/>
    </row>
    <row r="220" spans="1:12" x14ac:dyDescent="0.2">
      <c r="A220" s="301"/>
      <c r="B220" s="301"/>
      <c r="C220" s="301"/>
      <c r="D220" s="301"/>
      <c r="E220" s="301"/>
      <c r="F220" s="301"/>
      <c r="G220" s="301"/>
      <c r="H220" s="301"/>
      <c r="I220" s="301"/>
      <c r="J220" s="301"/>
      <c r="K220" s="301"/>
      <c r="L220" s="301"/>
    </row>
    <row r="221" spans="1:12" x14ac:dyDescent="0.2">
      <c r="A221" s="301"/>
      <c r="B221" s="301"/>
      <c r="C221" s="301"/>
      <c r="D221" s="301"/>
      <c r="E221" s="301"/>
      <c r="F221" s="301"/>
      <c r="G221" s="301"/>
      <c r="H221" s="301"/>
      <c r="I221" s="301"/>
      <c r="J221" s="301"/>
      <c r="K221" s="301"/>
      <c r="L221" s="301"/>
    </row>
    <row r="222" spans="1:12" x14ac:dyDescent="0.2">
      <c r="A222" s="301"/>
      <c r="B222" s="301"/>
      <c r="C222" s="301"/>
      <c r="D222" s="301"/>
      <c r="E222" s="301"/>
      <c r="F222" s="301"/>
      <c r="G222" s="301"/>
      <c r="H222" s="301"/>
      <c r="I222" s="301"/>
      <c r="J222" s="301"/>
      <c r="K222" s="301"/>
      <c r="L222" s="301"/>
    </row>
    <row r="223" spans="1:12" x14ac:dyDescent="0.2">
      <c r="A223" s="301"/>
      <c r="B223" s="301"/>
      <c r="C223" s="301"/>
      <c r="D223" s="301"/>
      <c r="E223" s="301"/>
      <c r="F223" s="301"/>
      <c r="G223" s="301"/>
      <c r="H223" s="301"/>
      <c r="I223" s="301"/>
      <c r="J223" s="301"/>
      <c r="K223" s="301"/>
      <c r="L223" s="301"/>
    </row>
    <row r="224" spans="1:12" x14ac:dyDescent="0.2">
      <c r="A224" s="301"/>
      <c r="B224" s="301"/>
      <c r="C224" s="301"/>
      <c r="D224" s="301"/>
      <c r="E224" s="301"/>
      <c r="F224" s="301"/>
      <c r="G224" s="301"/>
      <c r="H224" s="301"/>
      <c r="I224" s="301"/>
      <c r="J224" s="301"/>
      <c r="K224" s="301"/>
      <c r="L224" s="301"/>
    </row>
    <row r="225" spans="1:12" x14ac:dyDescent="0.2">
      <c r="A225" s="301"/>
      <c r="B225" s="301"/>
      <c r="C225" s="301"/>
      <c r="D225" s="301"/>
      <c r="E225" s="301"/>
      <c r="F225" s="301"/>
      <c r="G225" s="301"/>
      <c r="H225" s="301"/>
      <c r="I225" s="301"/>
      <c r="J225" s="301"/>
      <c r="K225" s="301"/>
      <c r="L225" s="301"/>
    </row>
    <row r="226" spans="1:12" x14ac:dyDescent="0.2">
      <c r="A226" s="301"/>
      <c r="B226" s="301"/>
      <c r="C226" s="301"/>
      <c r="D226" s="301"/>
      <c r="E226" s="301"/>
      <c r="F226" s="301"/>
      <c r="G226" s="301"/>
      <c r="H226" s="301"/>
      <c r="I226" s="301"/>
      <c r="J226" s="301"/>
      <c r="K226" s="301"/>
      <c r="L226" s="301"/>
    </row>
    <row r="227" spans="1:12" x14ac:dyDescent="0.2">
      <c r="A227" s="301"/>
      <c r="B227" s="301"/>
      <c r="C227" s="301"/>
      <c r="D227" s="301"/>
      <c r="E227" s="301"/>
      <c r="F227" s="301"/>
      <c r="G227" s="301"/>
      <c r="H227" s="301"/>
      <c r="I227" s="301"/>
      <c r="J227" s="301"/>
      <c r="K227" s="301"/>
      <c r="L227" s="301"/>
    </row>
    <row r="228" spans="1:12" x14ac:dyDescent="0.2">
      <c r="A228" s="301"/>
      <c r="B228" s="301"/>
      <c r="C228" s="301"/>
      <c r="D228" s="301"/>
      <c r="E228" s="301"/>
      <c r="F228" s="301"/>
      <c r="G228" s="301"/>
      <c r="H228" s="301"/>
      <c r="I228" s="301"/>
      <c r="J228" s="301"/>
      <c r="K228" s="301"/>
      <c r="L228" s="301"/>
    </row>
    <row r="229" spans="1:12" x14ac:dyDescent="0.2">
      <c r="A229" s="301"/>
      <c r="B229" s="301"/>
      <c r="C229" s="301"/>
      <c r="D229" s="301"/>
      <c r="E229" s="301"/>
      <c r="F229" s="301"/>
      <c r="G229" s="301"/>
      <c r="H229" s="301"/>
      <c r="I229" s="301"/>
      <c r="J229" s="301"/>
      <c r="K229" s="301"/>
      <c r="L229" s="301"/>
    </row>
    <row r="230" spans="1:12" x14ac:dyDescent="0.2">
      <c r="A230" s="301"/>
      <c r="B230" s="301"/>
      <c r="C230" s="301"/>
      <c r="D230" s="301"/>
      <c r="E230" s="301"/>
      <c r="F230" s="301"/>
      <c r="G230" s="301"/>
      <c r="H230" s="301"/>
      <c r="I230" s="301"/>
      <c r="J230" s="301"/>
      <c r="K230" s="301"/>
      <c r="L230" s="301"/>
    </row>
    <row r="231" spans="1:12" x14ac:dyDescent="0.2">
      <c r="A231" s="301"/>
      <c r="B231" s="301"/>
      <c r="C231" s="301"/>
      <c r="D231" s="301"/>
      <c r="E231" s="301"/>
      <c r="F231" s="301"/>
      <c r="G231" s="301"/>
      <c r="H231" s="301"/>
      <c r="I231" s="301"/>
      <c r="J231" s="301"/>
      <c r="K231" s="301"/>
      <c r="L231" s="301"/>
    </row>
    <row r="232" spans="1:12" x14ac:dyDescent="0.2">
      <c r="A232" s="301"/>
      <c r="B232" s="301"/>
      <c r="C232" s="301"/>
      <c r="D232" s="301"/>
      <c r="E232" s="301"/>
      <c r="F232" s="301"/>
      <c r="G232" s="301"/>
      <c r="H232" s="301"/>
      <c r="I232" s="301"/>
      <c r="J232" s="301"/>
      <c r="K232" s="301"/>
      <c r="L232" s="301"/>
    </row>
    <row r="233" spans="1:12" x14ac:dyDescent="0.2">
      <c r="A233" s="301"/>
      <c r="B233" s="301"/>
      <c r="C233" s="301"/>
      <c r="D233" s="301"/>
      <c r="E233" s="301"/>
      <c r="F233" s="301"/>
      <c r="G233" s="301"/>
      <c r="H233" s="301"/>
      <c r="I233" s="301"/>
      <c r="J233" s="301"/>
      <c r="K233" s="301"/>
      <c r="L233" s="301"/>
    </row>
    <row r="234" spans="1:12" x14ac:dyDescent="0.2">
      <c r="A234" s="301"/>
      <c r="B234" s="301"/>
      <c r="C234" s="301"/>
      <c r="D234" s="301"/>
      <c r="E234" s="301"/>
      <c r="F234" s="301"/>
      <c r="G234" s="301"/>
      <c r="H234" s="301"/>
      <c r="I234" s="301"/>
      <c r="J234" s="301"/>
      <c r="K234" s="301"/>
      <c r="L234" s="301"/>
    </row>
    <row r="235" spans="1:12" x14ac:dyDescent="0.2">
      <c r="A235" s="301"/>
      <c r="B235" s="301"/>
      <c r="C235" s="301"/>
      <c r="D235" s="301"/>
      <c r="E235" s="301"/>
      <c r="F235" s="301"/>
      <c r="G235" s="301"/>
      <c r="H235" s="301"/>
      <c r="I235" s="301"/>
      <c r="J235" s="301"/>
      <c r="K235" s="301"/>
      <c r="L235" s="301"/>
    </row>
    <row r="236" spans="1:12" x14ac:dyDescent="0.2">
      <c r="A236" s="301"/>
      <c r="B236" s="301"/>
      <c r="C236" s="301"/>
      <c r="D236" s="301"/>
      <c r="E236" s="301"/>
      <c r="F236" s="301"/>
      <c r="G236" s="301"/>
      <c r="H236" s="301"/>
      <c r="I236" s="301"/>
      <c r="J236" s="301"/>
      <c r="K236" s="301"/>
      <c r="L236" s="301"/>
    </row>
    <row r="237" spans="1:12" x14ac:dyDescent="0.2">
      <c r="A237" s="301"/>
      <c r="B237" s="301"/>
      <c r="C237" s="301"/>
      <c r="D237" s="301"/>
      <c r="E237" s="301"/>
      <c r="F237" s="301"/>
      <c r="G237" s="301"/>
      <c r="H237" s="301"/>
      <c r="I237" s="301"/>
      <c r="J237" s="301"/>
      <c r="K237" s="301"/>
      <c r="L237" s="301"/>
    </row>
    <row r="238" spans="1:12" x14ac:dyDescent="0.2">
      <c r="A238" s="301"/>
      <c r="B238" s="301"/>
      <c r="C238" s="301"/>
      <c r="D238" s="301"/>
      <c r="E238" s="301"/>
      <c r="F238" s="301"/>
      <c r="G238" s="301"/>
      <c r="H238" s="301"/>
      <c r="I238" s="301"/>
      <c r="J238" s="301"/>
      <c r="K238" s="301"/>
      <c r="L238" s="301"/>
    </row>
    <row r="239" spans="1:12" x14ac:dyDescent="0.2">
      <c r="A239" s="301"/>
      <c r="B239" s="301"/>
      <c r="C239" s="301"/>
      <c r="D239" s="301"/>
      <c r="E239" s="301"/>
      <c r="F239" s="301"/>
      <c r="G239" s="301"/>
      <c r="H239" s="301"/>
      <c r="I239" s="301"/>
      <c r="J239" s="301"/>
      <c r="K239" s="301"/>
      <c r="L239" s="301"/>
    </row>
    <row r="240" spans="1:12" x14ac:dyDescent="0.2">
      <c r="A240" s="301"/>
      <c r="B240" s="301"/>
      <c r="C240" s="301"/>
      <c r="D240" s="301"/>
      <c r="E240" s="301"/>
      <c r="F240" s="301"/>
      <c r="G240" s="301"/>
      <c r="H240" s="301"/>
      <c r="I240" s="301"/>
      <c r="J240" s="301"/>
      <c r="K240" s="301"/>
      <c r="L240" s="301"/>
    </row>
    <row r="241" spans="1:12" x14ac:dyDescent="0.2">
      <c r="A241" s="301"/>
      <c r="B241" s="301"/>
      <c r="C241" s="301"/>
      <c r="D241" s="301"/>
      <c r="E241" s="301"/>
      <c r="F241" s="301"/>
      <c r="G241" s="301"/>
      <c r="H241" s="301"/>
      <c r="I241" s="301"/>
      <c r="J241" s="301"/>
      <c r="K241" s="301"/>
      <c r="L241" s="301"/>
    </row>
    <row r="242" spans="1:12" x14ac:dyDescent="0.2">
      <c r="A242" s="301"/>
      <c r="B242" s="301"/>
      <c r="C242" s="301"/>
      <c r="D242" s="301"/>
      <c r="E242" s="301"/>
      <c r="F242" s="301"/>
      <c r="G242" s="301"/>
      <c r="H242" s="301"/>
      <c r="I242" s="301"/>
      <c r="J242" s="301"/>
      <c r="K242" s="301"/>
      <c r="L242" s="301"/>
    </row>
    <row r="243" spans="1:12" x14ac:dyDescent="0.2">
      <c r="A243" s="301"/>
      <c r="B243" s="301"/>
      <c r="C243" s="301"/>
      <c r="D243" s="301"/>
      <c r="E243" s="301"/>
      <c r="F243" s="301"/>
      <c r="G243" s="301"/>
      <c r="H243" s="301"/>
      <c r="I243" s="301"/>
      <c r="J243" s="301"/>
      <c r="K243" s="301"/>
      <c r="L243" s="301"/>
    </row>
    <row r="244" spans="1:12" x14ac:dyDescent="0.2">
      <c r="A244" s="301"/>
      <c r="B244" s="301"/>
      <c r="C244" s="301"/>
      <c r="D244" s="301"/>
      <c r="E244" s="301"/>
      <c r="F244" s="301"/>
      <c r="G244" s="301"/>
      <c r="H244" s="301"/>
      <c r="I244" s="301"/>
      <c r="J244" s="301"/>
      <c r="K244" s="301"/>
      <c r="L244" s="301"/>
    </row>
    <row r="245" spans="1:12" x14ac:dyDescent="0.2">
      <c r="A245" s="301"/>
      <c r="B245" s="301"/>
      <c r="C245" s="301"/>
      <c r="D245" s="301"/>
      <c r="E245" s="301"/>
      <c r="F245" s="301"/>
      <c r="G245" s="301"/>
      <c r="H245" s="301"/>
      <c r="I245" s="301"/>
      <c r="J245" s="301"/>
      <c r="K245" s="301"/>
      <c r="L245" s="301"/>
    </row>
    <row r="246" spans="1:12" x14ac:dyDescent="0.2">
      <c r="A246" s="301"/>
      <c r="B246" s="301"/>
      <c r="C246" s="301"/>
      <c r="D246" s="301"/>
      <c r="E246" s="301"/>
      <c r="F246" s="301"/>
      <c r="G246" s="301"/>
      <c r="H246" s="301"/>
      <c r="I246" s="301"/>
      <c r="J246" s="301"/>
      <c r="K246" s="301"/>
      <c r="L246" s="301"/>
    </row>
    <row r="247" spans="1:12" x14ac:dyDescent="0.2">
      <c r="A247" s="301"/>
      <c r="B247" s="301"/>
      <c r="C247" s="301"/>
      <c r="D247" s="301"/>
      <c r="E247" s="301"/>
      <c r="F247" s="301"/>
      <c r="G247" s="301"/>
      <c r="H247" s="301"/>
      <c r="I247" s="301"/>
      <c r="J247" s="301"/>
      <c r="K247" s="301"/>
      <c r="L247" s="301"/>
    </row>
    <row r="248" spans="1:12" x14ac:dyDescent="0.2">
      <c r="A248" s="301"/>
      <c r="B248" s="301"/>
      <c r="C248" s="301"/>
      <c r="D248" s="301"/>
      <c r="E248" s="301"/>
      <c r="F248" s="301"/>
      <c r="G248" s="301"/>
      <c r="H248" s="301"/>
      <c r="I248" s="301"/>
      <c r="J248" s="301"/>
      <c r="K248" s="301"/>
      <c r="L248" s="301"/>
    </row>
    <row r="249" spans="1:12" x14ac:dyDescent="0.2">
      <c r="A249" s="301"/>
      <c r="B249" s="301"/>
      <c r="C249" s="301"/>
      <c r="D249" s="301"/>
      <c r="E249" s="301"/>
      <c r="F249" s="301"/>
      <c r="G249" s="301"/>
      <c r="H249" s="301"/>
      <c r="I249" s="301"/>
      <c r="J249" s="301"/>
      <c r="K249" s="301"/>
      <c r="L249" s="301"/>
    </row>
    <row r="250" spans="1:12" x14ac:dyDescent="0.2">
      <c r="A250" s="301"/>
      <c r="B250" s="301"/>
      <c r="C250" s="301"/>
      <c r="D250" s="301"/>
      <c r="E250" s="301"/>
      <c r="F250" s="301"/>
      <c r="G250" s="301"/>
      <c r="H250" s="301"/>
      <c r="I250" s="301"/>
      <c r="J250" s="301"/>
      <c r="K250" s="301"/>
      <c r="L250" s="301"/>
    </row>
    <row r="251" spans="1:12" x14ac:dyDescent="0.2">
      <c r="A251" s="301"/>
      <c r="B251" s="301"/>
      <c r="C251" s="301"/>
      <c r="D251" s="301"/>
      <c r="E251" s="301"/>
      <c r="F251" s="301"/>
      <c r="G251" s="301"/>
      <c r="H251" s="301"/>
      <c r="I251" s="301"/>
      <c r="J251" s="301"/>
      <c r="K251" s="301"/>
      <c r="L251" s="301"/>
    </row>
    <row r="252" spans="1:12" x14ac:dyDescent="0.2">
      <c r="A252" s="301"/>
      <c r="B252" s="301"/>
      <c r="C252" s="301"/>
      <c r="D252" s="301"/>
      <c r="E252" s="301"/>
      <c r="F252" s="301"/>
      <c r="G252" s="301"/>
      <c r="H252" s="301"/>
      <c r="I252" s="301"/>
      <c r="J252" s="301"/>
      <c r="K252" s="301"/>
      <c r="L252" s="301"/>
    </row>
    <row r="253" spans="1:12" x14ac:dyDescent="0.2">
      <c r="A253" s="301"/>
      <c r="B253" s="301"/>
      <c r="C253" s="301"/>
      <c r="D253" s="301"/>
      <c r="E253" s="301"/>
      <c r="F253" s="301"/>
      <c r="G253" s="301"/>
      <c r="H253" s="301"/>
      <c r="I253" s="301"/>
      <c r="J253" s="301"/>
      <c r="K253" s="301"/>
      <c r="L253" s="301"/>
    </row>
    <row r="254" spans="1:12" x14ac:dyDescent="0.2">
      <c r="A254" s="301"/>
      <c r="B254" s="301"/>
      <c r="C254" s="301"/>
      <c r="D254" s="301"/>
      <c r="E254" s="301"/>
      <c r="F254" s="301"/>
      <c r="G254" s="301"/>
      <c r="H254" s="301"/>
      <c r="I254" s="301"/>
      <c r="J254" s="301"/>
      <c r="K254" s="301"/>
      <c r="L254" s="301"/>
    </row>
    <row r="255" spans="1:12" x14ac:dyDescent="0.2">
      <c r="A255" s="301"/>
      <c r="B255" s="301"/>
      <c r="C255" s="301"/>
      <c r="D255" s="301"/>
      <c r="E255" s="301"/>
      <c r="F255" s="301"/>
      <c r="G255" s="301"/>
      <c r="H255" s="301"/>
      <c r="I255" s="301"/>
      <c r="J255" s="301"/>
      <c r="K255" s="301"/>
      <c r="L255" s="301"/>
    </row>
    <row r="256" spans="1:12" x14ac:dyDescent="0.2">
      <c r="A256" s="301"/>
      <c r="B256" s="301"/>
      <c r="C256" s="301"/>
      <c r="D256" s="301"/>
      <c r="E256" s="301"/>
      <c r="F256" s="301"/>
      <c r="G256" s="301"/>
      <c r="H256" s="301"/>
      <c r="I256" s="301"/>
      <c r="J256" s="301"/>
      <c r="K256" s="301"/>
      <c r="L256" s="301"/>
    </row>
    <row r="257" spans="1:12" x14ac:dyDescent="0.2">
      <c r="A257" s="301"/>
      <c r="B257" s="301"/>
      <c r="C257" s="301"/>
      <c r="D257" s="301"/>
      <c r="E257" s="301"/>
      <c r="F257" s="301"/>
      <c r="G257" s="301"/>
      <c r="H257" s="301"/>
      <c r="I257" s="301"/>
      <c r="J257" s="301"/>
      <c r="K257" s="301"/>
      <c r="L257" s="301"/>
    </row>
    <row r="258" spans="1:12" x14ac:dyDescent="0.2">
      <c r="A258" s="301"/>
      <c r="B258" s="301"/>
      <c r="C258" s="301"/>
      <c r="D258" s="301"/>
      <c r="E258" s="301"/>
      <c r="F258" s="301"/>
      <c r="G258" s="301"/>
      <c r="H258" s="301"/>
      <c r="I258" s="301"/>
      <c r="J258" s="301"/>
      <c r="K258" s="301"/>
      <c r="L258" s="301"/>
    </row>
    <row r="259" spans="1:12" x14ac:dyDescent="0.2">
      <c r="A259" s="301"/>
      <c r="B259" s="301"/>
      <c r="C259" s="301"/>
      <c r="D259" s="301"/>
      <c r="E259" s="301"/>
      <c r="F259" s="301"/>
      <c r="G259" s="301"/>
      <c r="H259" s="301"/>
      <c r="I259" s="301"/>
      <c r="J259" s="301"/>
      <c r="K259" s="301"/>
      <c r="L259" s="301"/>
    </row>
    <row r="260" spans="1:12" x14ac:dyDescent="0.2">
      <c r="A260" s="301"/>
      <c r="B260" s="301"/>
      <c r="C260" s="301"/>
      <c r="D260" s="301"/>
      <c r="E260" s="301"/>
      <c r="F260" s="301"/>
      <c r="G260" s="301"/>
      <c r="H260" s="301"/>
      <c r="I260" s="301"/>
      <c r="J260" s="301"/>
      <c r="K260" s="301"/>
      <c r="L260" s="301"/>
    </row>
    <row r="261" spans="1:12" x14ac:dyDescent="0.2">
      <c r="A261" s="301"/>
      <c r="B261" s="301"/>
      <c r="C261" s="301"/>
      <c r="D261" s="301"/>
      <c r="E261" s="301"/>
      <c r="F261" s="301"/>
      <c r="G261" s="301"/>
      <c r="H261" s="301"/>
      <c r="I261" s="301"/>
      <c r="J261" s="301"/>
      <c r="K261" s="301"/>
      <c r="L261" s="301"/>
    </row>
    <row r="262" spans="1:12" x14ac:dyDescent="0.2">
      <c r="A262" s="301"/>
      <c r="B262" s="301"/>
      <c r="C262" s="301"/>
      <c r="D262" s="301"/>
      <c r="E262" s="301"/>
      <c r="F262" s="301"/>
      <c r="G262" s="301"/>
      <c r="H262" s="301"/>
      <c r="I262" s="301"/>
      <c r="J262" s="301"/>
      <c r="K262" s="301"/>
      <c r="L262" s="301"/>
    </row>
    <row r="263" spans="1:12" x14ac:dyDescent="0.2">
      <c r="A263" s="301"/>
      <c r="B263" s="301"/>
      <c r="C263" s="301"/>
      <c r="D263" s="301"/>
      <c r="E263" s="301"/>
      <c r="F263" s="301"/>
      <c r="G263" s="301"/>
      <c r="H263" s="301"/>
      <c r="I263" s="301"/>
      <c r="J263" s="301"/>
      <c r="K263" s="301"/>
      <c r="L263" s="301"/>
    </row>
    <row r="264" spans="1:12" x14ac:dyDescent="0.2">
      <c r="A264" s="301"/>
      <c r="B264" s="301"/>
      <c r="C264" s="301"/>
      <c r="D264" s="301"/>
      <c r="E264" s="301"/>
      <c r="F264" s="301"/>
      <c r="G264" s="301"/>
      <c r="H264" s="301"/>
      <c r="I264" s="301"/>
      <c r="J264" s="301"/>
      <c r="K264" s="301"/>
      <c r="L264" s="301"/>
    </row>
    <row r="265" spans="1:12" x14ac:dyDescent="0.2">
      <c r="A265" s="301"/>
      <c r="B265" s="301"/>
      <c r="C265" s="301"/>
      <c r="D265" s="301"/>
      <c r="E265" s="301"/>
      <c r="F265" s="301"/>
      <c r="G265" s="301"/>
      <c r="H265" s="301"/>
      <c r="I265" s="301"/>
      <c r="J265" s="301"/>
      <c r="K265" s="301"/>
      <c r="L265" s="301"/>
    </row>
    <row r="266" spans="1:12" x14ac:dyDescent="0.2">
      <c r="A266" s="301"/>
      <c r="B266" s="301"/>
      <c r="C266" s="301"/>
      <c r="D266" s="301"/>
      <c r="E266" s="301"/>
      <c r="F266" s="301"/>
      <c r="G266" s="301"/>
      <c r="H266" s="301"/>
      <c r="I266" s="301"/>
      <c r="J266" s="301"/>
      <c r="K266" s="301"/>
      <c r="L266" s="301"/>
    </row>
    <row r="267" spans="1:12" x14ac:dyDescent="0.2">
      <c r="A267" s="301"/>
      <c r="B267" s="301"/>
      <c r="C267" s="301"/>
      <c r="D267" s="301"/>
      <c r="E267" s="301"/>
      <c r="F267" s="301"/>
      <c r="G267" s="301"/>
      <c r="H267" s="301"/>
      <c r="I267" s="301"/>
      <c r="J267" s="301"/>
      <c r="K267" s="301"/>
      <c r="L267" s="301"/>
    </row>
    <row r="268" spans="1:12" x14ac:dyDescent="0.2">
      <c r="A268" s="301"/>
      <c r="B268" s="301"/>
      <c r="C268" s="301"/>
      <c r="D268" s="301"/>
      <c r="E268" s="301"/>
      <c r="F268" s="301"/>
      <c r="G268" s="301"/>
      <c r="H268" s="301"/>
      <c r="I268" s="301"/>
      <c r="J268" s="301"/>
      <c r="K268" s="301"/>
      <c r="L268" s="301"/>
    </row>
    <row r="269" spans="1:12" x14ac:dyDescent="0.2">
      <c r="A269" s="301"/>
      <c r="B269" s="301"/>
      <c r="C269" s="301"/>
      <c r="D269" s="301"/>
      <c r="E269" s="301"/>
      <c r="F269" s="301"/>
      <c r="G269" s="301"/>
      <c r="H269" s="301"/>
      <c r="I269" s="301"/>
      <c r="J269" s="301"/>
      <c r="K269" s="301"/>
      <c r="L269" s="301"/>
    </row>
    <row r="270" spans="1:12" x14ac:dyDescent="0.2">
      <c r="A270" s="301"/>
      <c r="B270" s="301"/>
      <c r="C270" s="301"/>
      <c r="D270" s="301"/>
      <c r="E270" s="301"/>
      <c r="F270" s="301"/>
      <c r="G270" s="301"/>
      <c r="H270" s="301"/>
      <c r="I270" s="301"/>
      <c r="J270" s="301"/>
      <c r="K270" s="301"/>
      <c r="L270" s="301"/>
    </row>
    <row r="271" spans="1:12" x14ac:dyDescent="0.2">
      <c r="A271" s="301"/>
      <c r="B271" s="301"/>
      <c r="C271" s="301"/>
      <c r="D271" s="301"/>
      <c r="E271" s="301"/>
      <c r="F271" s="301"/>
      <c r="G271" s="301"/>
      <c r="H271" s="301"/>
      <c r="I271" s="301"/>
      <c r="J271" s="301"/>
      <c r="K271" s="301"/>
      <c r="L271" s="301"/>
    </row>
    <row r="272" spans="1:12" x14ac:dyDescent="0.2">
      <c r="A272" s="301"/>
      <c r="B272" s="301"/>
      <c r="C272" s="301"/>
      <c r="D272" s="301"/>
      <c r="E272" s="301"/>
      <c r="F272" s="301"/>
      <c r="G272" s="301"/>
      <c r="H272" s="301"/>
      <c r="I272" s="301"/>
      <c r="J272" s="301"/>
      <c r="K272" s="301"/>
      <c r="L272" s="301"/>
    </row>
    <row r="273" spans="1:12" x14ac:dyDescent="0.2">
      <c r="A273" s="301"/>
      <c r="B273" s="301"/>
      <c r="C273" s="301"/>
      <c r="D273" s="301"/>
      <c r="E273" s="301"/>
      <c r="F273" s="301"/>
      <c r="G273" s="301"/>
      <c r="H273" s="301"/>
      <c r="I273" s="301"/>
      <c r="J273" s="301"/>
      <c r="K273" s="301"/>
      <c r="L273" s="301"/>
    </row>
    <row r="274" spans="1:12" x14ac:dyDescent="0.2">
      <c r="A274" s="301"/>
      <c r="B274" s="301"/>
      <c r="C274" s="301"/>
      <c r="D274" s="301"/>
      <c r="E274" s="301"/>
      <c r="F274" s="301"/>
      <c r="G274" s="301"/>
      <c r="H274" s="301"/>
      <c r="I274" s="301"/>
      <c r="J274" s="301"/>
      <c r="K274" s="301"/>
      <c r="L274" s="301"/>
    </row>
    <row r="275" spans="1:12" x14ac:dyDescent="0.2">
      <c r="A275" s="301"/>
      <c r="B275" s="301"/>
      <c r="C275" s="301"/>
      <c r="D275" s="301"/>
      <c r="E275" s="301"/>
      <c r="F275" s="301"/>
      <c r="G275" s="301"/>
      <c r="H275" s="301"/>
      <c r="I275" s="301"/>
      <c r="J275" s="301"/>
      <c r="K275" s="301"/>
      <c r="L275" s="301"/>
    </row>
    <row r="276" spans="1:12" x14ac:dyDescent="0.2">
      <c r="A276" s="301"/>
      <c r="B276" s="301"/>
      <c r="C276" s="301"/>
      <c r="D276" s="301"/>
      <c r="E276" s="301"/>
      <c r="F276" s="301"/>
      <c r="G276" s="301"/>
      <c r="H276" s="301"/>
      <c r="I276" s="301"/>
      <c r="J276" s="301"/>
      <c r="K276" s="301"/>
      <c r="L276" s="301"/>
    </row>
    <row r="277" spans="1:12" x14ac:dyDescent="0.2">
      <c r="A277" s="301"/>
      <c r="B277" s="301"/>
      <c r="C277" s="301"/>
      <c r="D277" s="301"/>
      <c r="E277" s="301"/>
      <c r="F277" s="301"/>
      <c r="G277" s="301"/>
      <c r="H277" s="301"/>
      <c r="I277" s="301"/>
      <c r="J277" s="301"/>
      <c r="K277" s="301"/>
      <c r="L277" s="301"/>
    </row>
    <row r="278" spans="1:12" x14ac:dyDescent="0.2">
      <c r="A278" s="301"/>
      <c r="B278" s="301"/>
      <c r="C278" s="301"/>
      <c r="D278" s="301"/>
      <c r="E278" s="301"/>
      <c r="F278" s="301"/>
      <c r="G278" s="301"/>
      <c r="H278" s="301"/>
      <c r="I278" s="301"/>
      <c r="J278" s="301"/>
      <c r="K278" s="301"/>
      <c r="L278" s="301"/>
    </row>
    <row r="279" spans="1:12" x14ac:dyDescent="0.2">
      <c r="A279" s="301"/>
      <c r="B279" s="301"/>
      <c r="C279" s="301"/>
      <c r="D279" s="301"/>
      <c r="E279" s="301"/>
      <c r="F279" s="301"/>
      <c r="G279" s="301"/>
      <c r="H279" s="301"/>
      <c r="I279" s="301"/>
      <c r="J279" s="301"/>
      <c r="K279" s="301"/>
      <c r="L279" s="301"/>
    </row>
    <row r="280" spans="1:12" x14ac:dyDescent="0.2">
      <c r="A280" s="301"/>
      <c r="B280" s="301"/>
      <c r="C280" s="301"/>
      <c r="D280" s="301"/>
      <c r="E280" s="301"/>
      <c r="F280" s="301"/>
      <c r="G280" s="301"/>
      <c r="H280" s="301"/>
      <c r="I280" s="301"/>
      <c r="J280" s="301"/>
      <c r="K280" s="301"/>
      <c r="L280" s="301"/>
    </row>
    <row r="281" spans="1:12" x14ac:dyDescent="0.2">
      <c r="A281" s="301"/>
      <c r="B281" s="301"/>
      <c r="C281" s="301"/>
      <c r="D281" s="301"/>
      <c r="E281" s="301"/>
      <c r="F281" s="301"/>
      <c r="G281" s="301"/>
      <c r="H281" s="301"/>
      <c r="I281" s="301"/>
      <c r="J281" s="301"/>
      <c r="K281" s="301"/>
      <c r="L281" s="301"/>
    </row>
    <row r="282" spans="1:12" x14ac:dyDescent="0.2">
      <c r="A282" s="301"/>
      <c r="B282" s="301"/>
      <c r="C282" s="301"/>
      <c r="D282" s="301"/>
      <c r="E282" s="301"/>
      <c r="F282" s="301"/>
      <c r="G282" s="301"/>
      <c r="H282" s="301"/>
      <c r="I282" s="301"/>
      <c r="J282" s="301"/>
      <c r="K282" s="301"/>
      <c r="L282" s="301"/>
    </row>
    <row r="283" spans="1:12" x14ac:dyDescent="0.2">
      <c r="A283" s="301"/>
      <c r="B283" s="301"/>
      <c r="C283" s="301"/>
      <c r="D283" s="301"/>
      <c r="E283" s="301"/>
      <c r="F283" s="301"/>
      <c r="G283" s="301"/>
      <c r="H283" s="301"/>
      <c r="I283" s="301"/>
      <c r="J283" s="301"/>
      <c r="K283" s="301"/>
      <c r="L283" s="301"/>
    </row>
    <row r="284" spans="1:12" x14ac:dyDescent="0.2">
      <c r="A284" s="301"/>
      <c r="B284" s="301"/>
      <c r="C284" s="301"/>
      <c r="D284" s="301"/>
      <c r="E284" s="301"/>
      <c r="F284" s="301"/>
      <c r="G284" s="301"/>
      <c r="H284" s="301"/>
      <c r="I284" s="301"/>
      <c r="J284" s="301"/>
      <c r="K284" s="301"/>
      <c r="L284" s="301"/>
    </row>
    <row r="285" spans="1:12" x14ac:dyDescent="0.2">
      <c r="A285" s="301"/>
      <c r="B285" s="301"/>
      <c r="C285" s="301"/>
      <c r="D285" s="301"/>
      <c r="E285" s="301"/>
      <c r="F285" s="301"/>
      <c r="G285" s="301"/>
      <c r="H285" s="301"/>
      <c r="I285" s="301"/>
      <c r="J285" s="301"/>
      <c r="K285" s="301"/>
      <c r="L285" s="301"/>
    </row>
    <row r="286" spans="1:12" x14ac:dyDescent="0.2">
      <c r="A286" s="301"/>
      <c r="B286" s="301"/>
      <c r="C286" s="301"/>
      <c r="D286" s="301"/>
      <c r="E286" s="301"/>
      <c r="F286" s="301"/>
      <c r="G286" s="301"/>
      <c r="H286" s="301"/>
      <c r="I286" s="301"/>
      <c r="J286" s="301"/>
      <c r="K286" s="301"/>
      <c r="L286" s="301"/>
    </row>
    <row r="287" spans="1:12" x14ac:dyDescent="0.2">
      <c r="A287" s="301"/>
      <c r="B287" s="301"/>
      <c r="C287" s="301"/>
      <c r="D287" s="301"/>
      <c r="E287" s="301"/>
      <c r="F287" s="301"/>
      <c r="G287" s="301"/>
      <c r="H287" s="301"/>
      <c r="I287" s="301"/>
      <c r="J287" s="301"/>
      <c r="K287" s="301"/>
      <c r="L287" s="301"/>
    </row>
    <row r="288" spans="1:12" x14ac:dyDescent="0.2">
      <c r="A288" s="301"/>
      <c r="B288" s="301"/>
      <c r="C288" s="301"/>
      <c r="D288" s="301"/>
      <c r="E288" s="301"/>
      <c r="F288" s="301"/>
      <c r="G288" s="301"/>
      <c r="H288" s="301"/>
      <c r="I288" s="301"/>
      <c r="J288" s="301"/>
      <c r="K288" s="301"/>
      <c r="L288" s="301"/>
    </row>
    <row r="289" spans="1:12" x14ac:dyDescent="0.2">
      <c r="A289" s="301"/>
      <c r="B289" s="301"/>
      <c r="C289" s="301"/>
      <c r="D289" s="301"/>
      <c r="E289" s="301"/>
      <c r="F289" s="301"/>
      <c r="G289" s="301"/>
      <c r="H289" s="301"/>
      <c r="I289" s="301"/>
      <c r="J289" s="301"/>
      <c r="K289" s="301"/>
      <c r="L289" s="301"/>
    </row>
    <row r="290" spans="1:12" x14ac:dyDescent="0.2">
      <c r="A290" s="301"/>
      <c r="B290" s="301"/>
      <c r="C290" s="301"/>
      <c r="D290" s="301"/>
      <c r="E290" s="301"/>
      <c r="F290" s="301"/>
      <c r="G290" s="301"/>
      <c r="H290" s="301"/>
      <c r="I290" s="301"/>
      <c r="J290" s="301"/>
      <c r="K290" s="301"/>
      <c r="L290" s="301"/>
    </row>
    <row r="291" spans="1:12" x14ac:dyDescent="0.2">
      <c r="A291" s="301"/>
      <c r="B291" s="301"/>
      <c r="C291" s="301"/>
      <c r="D291" s="301"/>
      <c r="E291" s="301"/>
      <c r="F291" s="301"/>
      <c r="G291" s="301"/>
      <c r="H291" s="301"/>
      <c r="I291" s="301"/>
      <c r="J291" s="301"/>
      <c r="K291" s="301"/>
      <c r="L291" s="301"/>
    </row>
    <row r="292" spans="1:12" x14ac:dyDescent="0.2">
      <c r="A292" s="301"/>
      <c r="B292" s="301"/>
      <c r="C292" s="301"/>
      <c r="D292" s="301"/>
      <c r="E292" s="301"/>
      <c r="F292" s="301"/>
      <c r="G292" s="301"/>
      <c r="H292" s="301"/>
      <c r="I292" s="301"/>
      <c r="J292" s="301"/>
      <c r="K292" s="301"/>
      <c r="L292" s="301"/>
    </row>
    <row r="293" spans="1:12" x14ac:dyDescent="0.2">
      <c r="A293" s="301"/>
      <c r="B293" s="301"/>
      <c r="C293" s="301"/>
      <c r="D293" s="301"/>
      <c r="E293" s="301"/>
      <c r="F293" s="301"/>
      <c r="G293" s="301"/>
      <c r="H293" s="301"/>
      <c r="I293" s="301"/>
      <c r="J293" s="301"/>
      <c r="K293" s="301"/>
      <c r="L293" s="301"/>
    </row>
    <row r="294" spans="1:12" x14ac:dyDescent="0.2">
      <c r="A294" s="301"/>
      <c r="B294" s="301"/>
      <c r="C294" s="301"/>
      <c r="D294" s="301"/>
      <c r="E294" s="301"/>
      <c r="F294" s="301"/>
      <c r="G294" s="301"/>
      <c r="H294" s="301"/>
      <c r="I294" s="301"/>
      <c r="J294" s="301"/>
      <c r="K294" s="301"/>
      <c r="L294" s="301"/>
    </row>
    <row r="295" spans="1:12" x14ac:dyDescent="0.2">
      <c r="A295" s="301"/>
      <c r="B295" s="301"/>
      <c r="C295" s="301"/>
      <c r="D295" s="301"/>
      <c r="E295" s="301"/>
      <c r="F295" s="301"/>
      <c r="G295" s="301"/>
      <c r="H295" s="301"/>
      <c r="I295" s="301"/>
      <c r="J295" s="301"/>
      <c r="K295" s="301"/>
      <c r="L295" s="301"/>
    </row>
    <row r="296" spans="1:12" x14ac:dyDescent="0.2">
      <c r="A296" s="301"/>
      <c r="B296" s="301"/>
      <c r="C296" s="301"/>
      <c r="D296" s="301"/>
      <c r="E296" s="301"/>
      <c r="F296" s="301"/>
      <c r="G296" s="301"/>
      <c r="H296" s="301"/>
      <c r="I296" s="301"/>
      <c r="J296" s="301"/>
      <c r="K296" s="301"/>
      <c r="L296" s="301"/>
    </row>
    <row r="297" spans="1:12" x14ac:dyDescent="0.2">
      <c r="A297" s="301"/>
      <c r="B297" s="301"/>
      <c r="C297" s="301"/>
      <c r="D297" s="301"/>
      <c r="E297" s="301"/>
      <c r="F297" s="301"/>
      <c r="G297" s="301"/>
      <c r="H297" s="301"/>
      <c r="I297" s="301"/>
      <c r="J297" s="301"/>
      <c r="K297" s="301"/>
      <c r="L297" s="301"/>
    </row>
    <row r="298" spans="1:12" x14ac:dyDescent="0.2">
      <c r="A298" s="301"/>
      <c r="B298" s="301"/>
      <c r="C298" s="301"/>
      <c r="D298" s="301"/>
      <c r="E298" s="301"/>
      <c r="F298" s="301"/>
      <c r="G298" s="301"/>
      <c r="H298" s="301"/>
      <c r="I298" s="301"/>
      <c r="J298" s="301"/>
      <c r="K298" s="301"/>
      <c r="L298" s="301"/>
    </row>
    <row r="299" spans="1:12" x14ac:dyDescent="0.2">
      <c r="A299" s="301"/>
      <c r="B299" s="301"/>
      <c r="C299" s="301"/>
      <c r="D299" s="301"/>
      <c r="E299" s="301"/>
      <c r="F299" s="301"/>
      <c r="G299" s="301"/>
      <c r="H299" s="301"/>
      <c r="I299" s="301"/>
      <c r="J299" s="301"/>
      <c r="K299" s="301"/>
      <c r="L299" s="301"/>
    </row>
    <row r="300" spans="1:12" x14ac:dyDescent="0.2">
      <c r="A300" s="301"/>
      <c r="B300" s="301"/>
      <c r="C300" s="301"/>
      <c r="D300" s="301"/>
      <c r="E300" s="301"/>
      <c r="F300" s="301"/>
      <c r="G300" s="301"/>
      <c r="H300" s="301"/>
      <c r="I300" s="301"/>
      <c r="J300" s="301"/>
      <c r="K300" s="301"/>
      <c r="L300" s="301"/>
    </row>
    <row r="301" spans="1:12" x14ac:dyDescent="0.2">
      <c r="A301" s="301"/>
      <c r="B301" s="301"/>
      <c r="C301" s="301"/>
      <c r="D301" s="301"/>
      <c r="E301" s="301"/>
      <c r="F301" s="301"/>
      <c r="G301" s="301"/>
      <c r="H301" s="301"/>
      <c r="I301" s="301"/>
      <c r="J301" s="301"/>
      <c r="K301" s="301"/>
      <c r="L301" s="301"/>
    </row>
    <row r="302" spans="1:12" x14ac:dyDescent="0.2">
      <c r="A302" s="301"/>
      <c r="B302" s="301"/>
      <c r="C302" s="301"/>
      <c r="D302" s="301"/>
      <c r="E302" s="301"/>
      <c r="F302" s="301"/>
      <c r="G302" s="301"/>
      <c r="H302" s="301"/>
      <c r="I302" s="301"/>
      <c r="J302" s="301"/>
      <c r="K302" s="301"/>
      <c r="L302" s="301"/>
    </row>
    <row r="303" spans="1:12" x14ac:dyDescent="0.2">
      <c r="A303" s="301"/>
      <c r="B303" s="301"/>
      <c r="C303" s="301"/>
      <c r="D303" s="301"/>
      <c r="E303" s="301"/>
      <c r="F303" s="301"/>
      <c r="G303" s="301"/>
      <c r="H303" s="301"/>
      <c r="I303" s="301"/>
      <c r="J303" s="301"/>
      <c r="K303" s="301"/>
      <c r="L303" s="301"/>
    </row>
    <row r="304" spans="1:12" x14ac:dyDescent="0.2">
      <c r="A304" s="301"/>
      <c r="B304" s="301"/>
      <c r="C304" s="301"/>
      <c r="D304" s="301"/>
      <c r="E304" s="301"/>
      <c r="F304" s="301"/>
      <c r="G304" s="301"/>
      <c r="H304" s="301"/>
      <c r="I304" s="301"/>
      <c r="J304" s="301"/>
      <c r="K304" s="301"/>
      <c r="L304" s="301"/>
    </row>
    <row r="305" spans="1:12" x14ac:dyDescent="0.2">
      <c r="A305" s="301"/>
      <c r="B305" s="301"/>
      <c r="C305" s="301"/>
      <c r="D305" s="301"/>
      <c r="E305" s="301"/>
      <c r="F305" s="301"/>
      <c r="G305" s="301"/>
      <c r="H305" s="301"/>
      <c r="I305" s="301"/>
      <c r="J305" s="301"/>
      <c r="K305" s="301"/>
      <c r="L305" s="301"/>
    </row>
    <row r="306" spans="1:12" x14ac:dyDescent="0.2">
      <c r="A306" s="301"/>
      <c r="B306" s="301"/>
      <c r="C306" s="301"/>
      <c r="D306" s="301"/>
      <c r="E306" s="301"/>
      <c r="F306" s="301"/>
      <c r="G306" s="301"/>
      <c r="H306" s="301"/>
      <c r="I306" s="301"/>
      <c r="J306" s="301"/>
      <c r="K306" s="301"/>
      <c r="L306" s="301"/>
    </row>
    <row r="307" spans="1:12" x14ac:dyDescent="0.2">
      <c r="A307" s="301"/>
      <c r="B307" s="301"/>
      <c r="C307" s="301"/>
      <c r="D307" s="301"/>
      <c r="E307" s="301"/>
      <c r="F307" s="301"/>
      <c r="G307" s="301"/>
      <c r="H307" s="301"/>
      <c r="I307" s="301"/>
      <c r="J307" s="301"/>
      <c r="K307" s="301"/>
      <c r="L307" s="301"/>
    </row>
    <row r="308" spans="1:12" x14ac:dyDescent="0.2">
      <c r="A308" s="301"/>
      <c r="B308" s="301"/>
      <c r="C308" s="301"/>
      <c r="D308" s="301"/>
      <c r="E308" s="301"/>
      <c r="F308" s="301"/>
      <c r="G308" s="301"/>
      <c r="H308" s="301"/>
      <c r="I308" s="301"/>
      <c r="J308" s="301"/>
      <c r="K308" s="301"/>
      <c r="L308" s="301"/>
    </row>
    <row r="309" spans="1:12" x14ac:dyDescent="0.2">
      <c r="A309" s="301"/>
      <c r="B309" s="301"/>
      <c r="C309" s="301"/>
      <c r="D309" s="301"/>
      <c r="E309" s="301"/>
      <c r="F309" s="301"/>
      <c r="G309" s="301"/>
      <c r="H309" s="301"/>
      <c r="I309" s="301"/>
      <c r="J309" s="301"/>
      <c r="K309" s="301"/>
      <c r="L309" s="301"/>
    </row>
    <row r="310" spans="1:12" x14ac:dyDescent="0.2">
      <c r="A310" s="301"/>
      <c r="B310" s="301"/>
      <c r="C310" s="301"/>
      <c r="D310" s="301"/>
      <c r="E310" s="301"/>
      <c r="F310" s="301"/>
      <c r="G310" s="301"/>
      <c r="H310" s="301"/>
      <c r="I310" s="301"/>
      <c r="J310" s="301"/>
      <c r="K310" s="301"/>
      <c r="L310" s="301"/>
    </row>
    <row r="311" spans="1:12" x14ac:dyDescent="0.2">
      <c r="A311" s="301"/>
      <c r="B311" s="301"/>
      <c r="C311" s="301"/>
      <c r="D311" s="301"/>
      <c r="E311" s="301"/>
      <c r="F311" s="301"/>
      <c r="G311" s="301"/>
      <c r="H311" s="301"/>
      <c r="I311" s="301"/>
      <c r="J311" s="301"/>
      <c r="K311" s="301"/>
      <c r="L311" s="301"/>
    </row>
    <row r="312" spans="1:12" x14ac:dyDescent="0.2">
      <c r="A312" s="301"/>
      <c r="B312" s="301"/>
      <c r="C312" s="301"/>
      <c r="D312" s="301"/>
      <c r="E312" s="301"/>
      <c r="F312" s="301"/>
      <c r="G312" s="301"/>
      <c r="H312" s="301"/>
      <c r="I312" s="301"/>
      <c r="J312" s="301"/>
      <c r="K312" s="301"/>
      <c r="L312" s="301"/>
    </row>
    <row r="313" spans="1:12" x14ac:dyDescent="0.2">
      <c r="A313" s="301"/>
      <c r="B313" s="301"/>
      <c r="C313" s="301"/>
      <c r="D313" s="301"/>
      <c r="E313" s="301"/>
      <c r="F313" s="301"/>
      <c r="G313" s="301"/>
      <c r="H313" s="301"/>
      <c r="I313" s="301"/>
      <c r="J313" s="301"/>
      <c r="K313" s="301"/>
      <c r="L313" s="301"/>
    </row>
    <row r="314" spans="1:12" x14ac:dyDescent="0.2">
      <c r="A314" s="301"/>
      <c r="B314" s="301"/>
      <c r="C314" s="301"/>
      <c r="D314" s="301"/>
      <c r="E314" s="301"/>
      <c r="F314" s="301"/>
      <c r="G314" s="301"/>
      <c r="H314" s="301"/>
      <c r="I314" s="301"/>
      <c r="J314" s="301"/>
      <c r="K314" s="301"/>
      <c r="L314" s="301"/>
    </row>
    <row r="315" spans="1:12" x14ac:dyDescent="0.2">
      <c r="A315" s="301"/>
      <c r="B315" s="301"/>
      <c r="C315" s="301"/>
      <c r="D315" s="301"/>
      <c r="E315" s="301"/>
      <c r="F315" s="301"/>
      <c r="G315" s="301"/>
      <c r="H315" s="301"/>
      <c r="I315" s="301"/>
      <c r="J315" s="301"/>
      <c r="K315" s="301"/>
      <c r="L315" s="301"/>
    </row>
    <row r="316" spans="1:12" x14ac:dyDescent="0.2">
      <c r="A316" s="301"/>
      <c r="B316" s="301"/>
      <c r="C316" s="301"/>
      <c r="D316" s="301"/>
      <c r="E316" s="301"/>
      <c r="F316" s="301"/>
      <c r="G316" s="301"/>
      <c r="H316" s="301"/>
      <c r="I316" s="301"/>
      <c r="J316" s="301"/>
      <c r="K316" s="301"/>
      <c r="L316" s="301"/>
    </row>
    <row r="317" spans="1:12" x14ac:dyDescent="0.2">
      <c r="A317" s="301"/>
      <c r="B317" s="301"/>
      <c r="C317" s="301"/>
      <c r="D317" s="301"/>
      <c r="E317" s="301"/>
      <c r="F317" s="301"/>
      <c r="G317" s="301"/>
      <c r="H317" s="301"/>
      <c r="I317" s="301"/>
      <c r="J317" s="301"/>
      <c r="K317" s="301"/>
      <c r="L317" s="301"/>
    </row>
    <row r="318" spans="1:12" x14ac:dyDescent="0.2">
      <c r="A318" s="301"/>
      <c r="B318" s="301"/>
      <c r="C318" s="301"/>
      <c r="D318" s="301"/>
      <c r="E318" s="301"/>
      <c r="F318" s="301"/>
      <c r="G318" s="301"/>
      <c r="H318" s="301"/>
      <c r="I318" s="301"/>
      <c r="J318" s="301"/>
      <c r="K318" s="301"/>
      <c r="L318" s="301"/>
    </row>
    <row r="319" spans="1:12" x14ac:dyDescent="0.2">
      <c r="A319" s="301"/>
      <c r="B319" s="301"/>
      <c r="C319" s="301"/>
      <c r="D319" s="301"/>
      <c r="E319" s="301"/>
      <c r="F319" s="301"/>
      <c r="G319" s="301"/>
      <c r="H319" s="301"/>
      <c r="I319" s="301"/>
      <c r="J319" s="301"/>
      <c r="K319" s="301"/>
      <c r="L319" s="301"/>
    </row>
    <row r="320" spans="1:12" x14ac:dyDescent="0.2">
      <c r="A320" s="301"/>
      <c r="B320" s="301"/>
      <c r="C320" s="301"/>
      <c r="D320" s="301"/>
      <c r="E320" s="301"/>
      <c r="F320" s="301"/>
      <c r="G320" s="301"/>
      <c r="H320" s="301"/>
      <c r="I320" s="301"/>
      <c r="J320" s="301"/>
      <c r="K320" s="301"/>
      <c r="L320" s="301"/>
    </row>
    <row r="321" spans="1:12" x14ac:dyDescent="0.2">
      <c r="A321" s="301"/>
      <c r="B321" s="301"/>
      <c r="C321" s="301"/>
      <c r="D321" s="301"/>
      <c r="E321" s="301"/>
      <c r="F321" s="301"/>
      <c r="G321" s="301"/>
      <c r="H321" s="301"/>
      <c r="I321" s="301"/>
      <c r="J321" s="301"/>
      <c r="K321" s="301"/>
      <c r="L321" s="301"/>
    </row>
    <row r="322" spans="1:12" x14ac:dyDescent="0.2">
      <c r="A322" s="301"/>
      <c r="B322" s="301"/>
      <c r="C322" s="301"/>
      <c r="D322" s="301"/>
      <c r="E322" s="301"/>
      <c r="F322" s="301"/>
      <c r="G322" s="301"/>
      <c r="H322" s="301"/>
      <c r="I322" s="301"/>
      <c r="J322" s="301"/>
      <c r="K322" s="301"/>
      <c r="L322" s="301"/>
    </row>
    <row r="323" spans="1:12" x14ac:dyDescent="0.2">
      <c r="A323" s="301"/>
      <c r="B323" s="301"/>
      <c r="C323" s="301"/>
      <c r="D323" s="301"/>
      <c r="E323" s="301"/>
      <c r="F323" s="301"/>
      <c r="G323" s="301"/>
      <c r="H323" s="301"/>
      <c r="I323" s="301"/>
      <c r="J323" s="301"/>
      <c r="K323" s="301"/>
      <c r="L323" s="301"/>
    </row>
    <row r="324" spans="1:12" x14ac:dyDescent="0.2">
      <c r="A324" s="301"/>
      <c r="B324" s="301"/>
      <c r="C324" s="301"/>
      <c r="D324" s="301"/>
      <c r="E324" s="301"/>
      <c r="F324" s="301"/>
      <c r="G324" s="301"/>
      <c r="H324" s="301"/>
      <c r="I324" s="301"/>
      <c r="J324" s="301"/>
      <c r="K324" s="301"/>
      <c r="L324" s="301"/>
    </row>
    <row r="325" spans="1:12" x14ac:dyDescent="0.2">
      <c r="A325" s="301"/>
      <c r="B325" s="301"/>
      <c r="C325" s="301"/>
      <c r="D325" s="301"/>
      <c r="E325" s="301"/>
      <c r="F325" s="301"/>
      <c r="G325" s="301"/>
      <c r="H325" s="301"/>
      <c r="I325" s="301"/>
      <c r="J325" s="301"/>
      <c r="K325" s="301"/>
      <c r="L325" s="301"/>
    </row>
    <row r="326" spans="1:12" x14ac:dyDescent="0.2">
      <c r="A326" s="301"/>
      <c r="B326" s="301"/>
      <c r="C326" s="301"/>
      <c r="D326" s="301"/>
      <c r="E326" s="301"/>
      <c r="F326" s="301"/>
      <c r="G326" s="301"/>
      <c r="H326" s="301"/>
      <c r="I326" s="301"/>
      <c r="J326" s="301"/>
      <c r="K326" s="301"/>
      <c r="L326" s="301"/>
    </row>
    <row r="327" spans="1:12" x14ac:dyDescent="0.2">
      <c r="A327" s="301"/>
      <c r="B327" s="301"/>
      <c r="C327" s="301"/>
      <c r="D327" s="301"/>
      <c r="E327" s="301"/>
      <c r="F327" s="301"/>
      <c r="G327" s="301"/>
      <c r="H327" s="301"/>
      <c r="I327" s="301"/>
      <c r="J327" s="301"/>
      <c r="K327" s="301"/>
      <c r="L327" s="301"/>
    </row>
    <row r="328" spans="1:12" x14ac:dyDescent="0.2">
      <c r="A328" s="301"/>
      <c r="B328" s="301"/>
      <c r="C328" s="301"/>
      <c r="D328" s="301"/>
      <c r="E328" s="301"/>
      <c r="F328" s="301"/>
      <c r="G328" s="301"/>
      <c r="H328" s="301"/>
      <c r="I328" s="301"/>
      <c r="J328" s="301"/>
      <c r="K328" s="301"/>
      <c r="L328" s="301"/>
    </row>
    <row r="329" spans="1:12" x14ac:dyDescent="0.2">
      <c r="A329" s="301"/>
      <c r="B329" s="301"/>
      <c r="C329" s="301"/>
      <c r="D329" s="301"/>
      <c r="E329" s="301"/>
      <c r="F329" s="301"/>
      <c r="G329" s="301"/>
      <c r="H329" s="301"/>
      <c r="I329" s="301"/>
      <c r="J329" s="301"/>
      <c r="K329" s="301"/>
      <c r="L329" s="301"/>
    </row>
    <row r="330" spans="1:12" x14ac:dyDescent="0.2">
      <c r="A330" s="301"/>
      <c r="B330" s="301"/>
      <c r="C330" s="301"/>
      <c r="D330" s="301"/>
      <c r="E330" s="301"/>
      <c r="F330" s="301"/>
      <c r="G330" s="301"/>
      <c r="H330" s="301"/>
      <c r="I330" s="301"/>
      <c r="J330" s="301"/>
      <c r="K330" s="301"/>
      <c r="L330" s="301"/>
    </row>
    <row r="331" spans="1:12" x14ac:dyDescent="0.2">
      <c r="A331" s="301"/>
      <c r="B331" s="301"/>
      <c r="C331" s="301"/>
      <c r="D331" s="301"/>
      <c r="E331" s="301"/>
      <c r="F331" s="301"/>
      <c r="G331" s="301"/>
      <c r="H331" s="301"/>
      <c r="I331" s="301"/>
      <c r="J331" s="301"/>
      <c r="K331" s="301"/>
      <c r="L331" s="301"/>
    </row>
    <row r="332" spans="1:12" x14ac:dyDescent="0.2">
      <c r="A332" s="301"/>
      <c r="B332" s="301"/>
      <c r="C332" s="301"/>
      <c r="D332" s="301"/>
      <c r="E332" s="301"/>
      <c r="F332" s="301"/>
      <c r="G332" s="301"/>
      <c r="H332" s="301"/>
      <c r="I332" s="301"/>
      <c r="J332" s="301"/>
      <c r="K332" s="301"/>
      <c r="L332" s="301"/>
    </row>
    <row r="333" spans="1:12" x14ac:dyDescent="0.2">
      <c r="A333" s="301"/>
      <c r="B333" s="301"/>
      <c r="C333" s="301"/>
      <c r="D333" s="301"/>
      <c r="E333" s="301"/>
      <c r="F333" s="301"/>
      <c r="G333" s="301"/>
      <c r="H333" s="301"/>
      <c r="I333" s="301"/>
      <c r="J333" s="301"/>
      <c r="K333" s="301"/>
      <c r="L333" s="301"/>
    </row>
    <row r="334" spans="1:12" x14ac:dyDescent="0.2">
      <c r="A334" s="301"/>
      <c r="B334" s="301"/>
      <c r="C334" s="301"/>
      <c r="D334" s="301"/>
      <c r="E334" s="301"/>
      <c r="F334" s="301"/>
      <c r="G334" s="301"/>
      <c r="H334" s="301"/>
      <c r="I334" s="301"/>
      <c r="J334" s="301"/>
      <c r="K334" s="301"/>
      <c r="L334" s="301"/>
    </row>
    <row r="335" spans="1:12" x14ac:dyDescent="0.2">
      <c r="A335" s="301"/>
      <c r="B335" s="301"/>
      <c r="C335" s="301"/>
      <c r="D335" s="301"/>
      <c r="E335" s="301"/>
      <c r="F335" s="301"/>
      <c r="G335" s="301"/>
      <c r="H335" s="301"/>
      <c r="I335" s="301"/>
      <c r="J335" s="301"/>
      <c r="K335" s="301"/>
      <c r="L335" s="301"/>
    </row>
    <row r="336" spans="1:12" x14ac:dyDescent="0.2">
      <c r="A336" s="301"/>
      <c r="B336" s="301"/>
      <c r="C336" s="301"/>
      <c r="D336" s="301"/>
      <c r="E336" s="301"/>
      <c r="F336" s="301"/>
      <c r="G336" s="301"/>
      <c r="H336" s="301"/>
      <c r="I336" s="301"/>
      <c r="J336" s="301"/>
      <c r="K336" s="301"/>
      <c r="L336" s="301"/>
    </row>
    <row r="337" spans="1:12" x14ac:dyDescent="0.2">
      <c r="A337" s="301"/>
      <c r="B337" s="301"/>
      <c r="C337" s="301"/>
      <c r="D337" s="301"/>
      <c r="E337" s="301"/>
      <c r="F337" s="301"/>
      <c r="G337" s="301"/>
      <c r="H337" s="301"/>
      <c r="I337" s="301"/>
      <c r="J337" s="301"/>
      <c r="K337" s="301"/>
      <c r="L337" s="301"/>
    </row>
    <row r="338" spans="1:12" x14ac:dyDescent="0.2">
      <c r="A338" s="301"/>
      <c r="B338" s="301"/>
      <c r="C338" s="301"/>
      <c r="D338" s="301"/>
      <c r="E338" s="301"/>
      <c r="F338" s="301"/>
      <c r="G338" s="301"/>
      <c r="H338" s="301"/>
      <c r="I338" s="301"/>
      <c r="J338" s="301"/>
      <c r="K338" s="301"/>
      <c r="L338" s="301"/>
    </row>
    <row r="339" spans="1:12" x14ac:dyDescent="0.2">
      <c r="A339" s="301"/>
      <c r="B339" s="301"/>
      <c r="C339" s="301"/>
      <c r="D339" s="301"/>
      <c r="E339" s="301"/>
      <c r="F339" s="301"/>
      <c r="G339" s="301"/>
      <c r="H339" s="301"/>
      <c r="I339" s="301"/>
      <c r="J339" s="301"/>
      <c r="K339" s="301"/>
      <c r="L339" s="301"/>
    </row>
    <row r="340" spans="1:12" x14ac:dyDescent="0.2">
      <c r="A340" s="301"/>
      <c r="B340" s="301"/>
      <c r="C340" s="301"/>
      <c r="D340" s="301"/>
      <c r="E340" s="301"/>
      <c r="F340" s="301"/>
      <c r="G340" s="301"/>
      <c r="H340" s="301"/>
      <c r="I340" s="301"/>
      <c r="J340" s="301"/>
      <c r="K340" s="301"/>
      <c r="L340" s="301"/>
    </row>
    <row r="341" spans="1:12" x14ac:dyDescent="0.2">
      <c r="A341" s="301"/>
      <c r="B341" s="301"/>
      <c r="C341" s="301"/>
      <c r="D341" s="301"/>
      <c r="E341" s="301"/>
      <c r="F341" s="301"/>
      <c r="G341" s="301"/>
      <c r="H341" s="301"/>
      <c r="I341" s="301"/>
      <c r="J341" s="301"/>
      <c r="K341" s="301"/>
      <c r="L341" s="301"/>
    </row>
    <row r="342" spans="1:12" x14ac:dyDescent="0.2">
      <c r="A342" s="301"/>
      <c r="B342" s="301"/>
      <c r="C342" s="301"/>
      <c r="D342" s="301"/>
      <c r="E342" s="301"/>
      <c r="F342" s="301"/>
      <c r="G342" s="301"/>
      <c r="H342" s="301"/>
      <c r="I342" s="301"/>
      <c r="J342" s="301"/>
      <c r="K342" s="301"/>
      <c r="L342" s="301"/>
    </row>
    <row r="343" spans="1:12" x14ac:dyDescent="0.2">
      <c r="A343" s="301"/>
      <c r="B343" s="301"/>
      <c r="C343" s="301"/>
      <c r="D343" s="301"/>
      <c r="E343" s="301"/>
      <c r="F343" s="301"/>
      <c r="G343" s="301"/>
      <c r="H343" s="301"/>
      <c r="I343" s="301"/>
      <c r="J343" s="301"/>
      <c r="K343" s="301"/>
      <c r="L343" s="301"/>
    </row>
    <row r="344" spans="1:12" x14ac:dyDescent="0.2">
      <c r="A344" s="301"/>
      <c r="B344" s="301"/>
      <c r="C344" s="301"/>
      <c r="D344" s="301"/>
      <c r="E344" s="301"/>
      <c r="F344" s="301"/>
      <c r="G344" s="301"/>
      <c r="H344" s="301"/>
      <c r="I344" s="301"/>
      <c r="J344" s="301"/>
      <c r="K344" s="301"/>
      <c r="L344" s="301"/>
    </row>
    <row r="345" spans="1:12" x14ac:dyDescent="0.2">
      <c r="A345" s="301"/>
      <c r="B345" s="301"/>
      <c r="C345" s="301"/>
      <c r="D345" s="301"/>
      <c r="E345" s="301"/>
      <c r="F345" s="301"/>
      <c r="G345" s="301"/>
      <c r="H345" s="301"/>
      <c r="I345" s="301"/>
      <c r="J345" s="301"/>
      <c r="K345" s="301"/>
      <c r="L345" s="301"/>
    </row>
    <row r="346" spans="1:12" x14ac:dyDescent="0.2">
      <c r="A346" s="301"/>
      <c r="B346" s="301"/>
      <c r="C346" s="301"/>
      <c r="D346" s="301"/>
      <c r="E346" s="301"/>
      <c r="F346" s="301"/>
      <c r="G346" s="301"/>
      <c r="H346" s="301"/>
      <c r="I346" s="301"/>
      <c r="J346" s="301"/>
      <c r="K346" s="301"/>
      <c r="L346" s="301"/>
    </row>
    <row r="347" spans="1:12" x14ac:dyDescent="0.2">
      <c r="A347" s="301"/>
      <c r="B347" s="301"/>
      <c r="C347" s="301"/>
      <c r="D347" s="301"/>
      <c r="E347" s="301"/>
      <c r="F347" s="301"/>
      <c r="G347" s="301"/>
      <c r="H347" s="301"/>
      <c r="I347" s="301"/>
      <c r="J347" s="301"/>
      <c r="K347" s="301"/>
      <c r="L347" s="301"/>
    </row>
    <row r="348" spans="1:12" x14ac:dyDescent="0.2">
      <c r="A348" s="301"/>
      <c r="B348" s="301"/>
      <c r="C348" s="301"/>
      <c r="D348" s="301"/>
      <c r="E348" s="301"/>
      <c r="F348" s="301"/>
      <c r="G348" s="301"/>
      <c r="H348" s="301"/>
      <c r="I348" s="301"/>
      <c r="J348" s="301"/>
      <c r="K348" s="301"/>
      <c r="L348" s="301"/>
    </row>
    <row r="349" spans="1:12" x14ac:dyDescent="0.2">
      <c r="A349" s="301"/>
      <c r="B349" s="301"/>
      <c r="C349" s="301"/>
      <c r="D349" s="301"/>
      <c r="E349" s="301"/>
      <c r="F349" s="301"/>
      <c r="G349" s="301"/>
      <c r="H349" s="301"/>
      <c r="I349" s="301"/>
      <c r="J349" s="301"/>
      <c r="K349" s="301"/>
      <c r="L349" s="301"/>
    </row>
    <row r="350" spans="1:12" x14ac:dyDescent="0.2">
      <c r="A350" s="301"/>
      <c r="B350" s="301"/>
      <c r="C350" s="301"/>
      <c r="D350" s="301"/>
      <c r="E350" s="301"/>
      <c r="F350" s="301"/>
      <c r="G350" s="301"/>
      <c r="H350" s="301"/>
      <c r="I350" s="301"/>
      <c r="J350" s="301"/>
      <c r="K350" s="301"/>
      <c r="L350" s="301"/>
    </row>
    <row r="351" spans="1:12" x14ac:dyDescent="0.2">
      <c r="A351" s="301"/>
      <c r="B351" s="301"/>
      <c r="C351" s="301"/>
      <c r="D351" s="301"/>
      <c r="E351" s="301"/>
      <c r="F351" s="301"/>
      <c r="G351" s="301"/>
      <c r="H351" s="301"/>
      <c r="I351" s="301"/>
      <c r="J351" s="301"/>
      <c r="K351" s="301"/>
      <c r="L351" s="301"/>
    </row>
    <row r="352" spans="1:12" x14ac:dyDescent="0.2">
      <c r="A352" s="301"/>
      <c r="B352" s="301"/>
      <c r="C352" s="301"/>
      <c r="D352" s="301"/>
      <c r="E352" s="301"/>
      <c r="F352" s="301"/>
      <c r="G352" s="301"/>
      <c r="H352" s="301"/>
      <c r="I352" s="301"/>
      <c r="J352" s="301"/>
      <c r="K352" s="301"/>
      <c r="L352" s="301"/>
    </row>
    <row r="353" spans="1:12" x14ac:dyDescent="0.2">
      <c r="A353" s="301"/>
      <c r="B353" s="301"/>
      <c r="C353" s="301"/>
      <c r="D353" s="301"/>
      <c r="E353" s="301"/>
      <c r="F353" s="301"/>
      <c r="G353" s="301"/>
      <c r="H353" s="301"/>
      <c r="I353" s="301"/>
      <c r="J353" s="301"/>
      <c r="K353" s="301"/>
      <c r="L353" s="301"/>
    </row>
    <row r="354" spans="1:12" x14ac:dyDescent="0.2">
      <c r="A354" s="301"/>
      <c r="B354" s="301"/>
      <c r="C354" s="301"/>
      <c r="D354" s="301"/>
      <c r="E354" s="301"/>
      <c r="F354" s="301"/>
      <c r="G354" s="301"/>
      <c r="H354" s="301"/>
      <c r="I354" s="301"/>
      <c r="J354" s="301"/>
      <c r="K354" s="301"/>
      <c r="L354" s="301"/>
    </row>
    <row r="355" spans="1:12" x14ac:dyDescent="0.2">
      <c r="A355" s="301"/>
      <c r="B355" s="301"/>
      <c r="C355" s="301"/>
      <c r="D355" s="301"/>
      <c r="E355" s="301"/>
      <c r="F355" s="301"/>
      <c r="G355" s="301"/>
      <c r="H355" s="301"/>
      <c r="I355" s="301"/>
      <c r="J355" s="301"/>
      <c r="K355" s="301"/>
      <c r="L355" s="301"/>
    </row>
    <row r="356" spans="1:12" x14ac:dyDescent="0.2">
      <c r="A356" s="301"/>
      <c r="B356" s="301"/>
      <c r="C356" s="301"/>
      <c r="D356" s="301"/>
      <c r="E356" s="301"/>
      <c r="F356" s="301"/>
      <c r="G356" s="301"/>
      <c r="H356" s="301"/>
      <c r="I356" s="301"/>
      <c r="J356" s="301"/>
      <c r="K356" s="301"/>
      <c r="L356" s="301"/>
    </row>
    <row r="357" spans="1:12" x14ac:dyDescent="0.2">
      <c r="A357" s="301"/>
      <c r="B357" s="301"/>
      <c r="C357" s="301"/>
      <c r="D357" s="301"/>
      <c r="E357" s="301"/>
      <c r="F357" s="301"/>
      <c r="G357" s="301"/>
      <c r="H357" s="301"/>
      <c r="I357" s="301"/>
      <c r="J357" s="301"/>
      <c r="K357" s="301"/>
      <c r="L357" s="301"/>
    </row>
    <row r="358" spans="1:12" x14ac:dyDescent="0.2">
      <c r="A358" s="301"/>
      <c r="B358" s="301"/>
      <c r="C358" s="301"/>
      <c r="D358" s="301"/>
      <c r="E358" s="301"/>
      <c r="F358" s="301"/>
      <c r="G358" s="301"/>
      <c r="H358" s="301"/>
      <c r="I358" s="301"/>
      <c r="J358" s="301"/>
      <c r="K358" s="301"/>
      <c r="L358" s="301"/>
    </row>
    <row r="359" spans="1:12" x14ac:dyDescent="0.2">
      <c r="A359" s="301"/>
      <c r="B359" s="301"/>
      <c r="C359" s="301"/>
      <c r="D359" s="301"/>
      <c r="E359" s="301"/>
      <c r="F359" s="301"/>
      <c r="G359" s="301"/>
      <c r="H359" s="301"/>
      <c r="I359" s="301"/>
      <c r="J359" s="301"/>
      <c r="K359" s="301"/>
      <c r="L359" s="301"/>
    </row>
    <row r="360" spans="1:12" x14ac:dyDescent="0.2">
      <c r="A360" s="301"/>
      <c r="B360" s="301"/>
      <c r="C360" s="301"/>
      <c r="D360" s="301"/>
      <c r="E360" s="301"/>
      <c r="F360" s="301"/>
      <c r="G360" s="301"/>
      <c r="H360" s="301"/>
      <c r="I360" s="301"/>
      <c r="J360" s="301"/>
      <c r="K360" s="301"/>
      <c r="L360" s="301"/>
    </row>
    <row r="361" spans="1:12" x14ac:dyDescent="0.2">
      <c r="A361" s="301"/>
      <c r="B361" s="301"/>
      <c r="C361" s="301"/>
      <c r="D361" s="301"/>
      <c r="E361" s="301"/>
      <c r="F361" s="301"/>
      <c r="G361" s="301"/>
      <c r="H361" s="301"/>
      <c r="I361" s="301"/>
      <c r="J361" s="301"/>
      <c r="K361" s="301"/>
      <c r="L361" s="301"/>
    </row>
    <row r="362" spans="1:12" x14ac:dyDescent="0.2">
      <c r="A362" s="301"/>
      <c r="B362" s="301"/>
      <c r="C362" s="301"/>
      <c r="D362" s="301"/>
      <c r="E362" s="301"/>
      <c r="F362" s="301"/>
      <c r="G362" s="301"/>
      <c r="H362" s="301"/>
      <c r="I362" s="301"/>
      <c r="J362" s="301"/>
      <c r="K362" s="301"/>
      <c r="L362" s="301"/>
    </row>
    <row r="363" spans="1:12" x14ac:dyDescent="0.2">
      <c r="A363" s="301"/>
      <c r="B363" s="301"/>
      <c r="C363" s="301"/>
      <c r="D363" s="301"/>
      <c r="E363" s="301"/>
      <c r="F363" s="301"/>
      <c r="G363" s="301"/>
      <c r="H363" s="301"/>
      <c r="I363" s="301"/>
      <c r="J363" s="301"/>
      <c r="K363" s="301"/>
      <c r="L363" s="301"/>
    </row>
    <row r="364" spans="1:12" x14ac:dyDescent="0.2">
      <c r="A364" s="301"/>
      <c r="B364" s="301"/>
      <c r="C364" s="301"/>
      <c r="D364" s="301"/>
      <c r="E364" s="301"/>
      <c r="F364" s="301"/>
      <c r="G364" s="301"/>
      <c r="H364" s="301"/>
      <c r="I364" s="301"/>
      <c r="J364" s="301"/>
      <c r="K364" s="301"/>
      <c r="L364" s="301"/>
    </row>
    <row r="365" spans="1:12" x14ac:dyDescent="0.2">
      <c r="A365" s="301"/>
      <c r="B365" s="301"/>
      <c r="C365" s="301"/>
      <c r="D365" s="301"/>
      <c r="E365" s="301"/>
      <c r="F365" s="301"/>
      <c r="G365" s="301"/>
      <c r="H365" s="301"/>
      <c r="I365" s="301"/>
      <c r="J365" s="301"/>
      <c r="K365" s="301"/>
      <c r="L365" s="301"/>
    </row>
    <row r="366" spans="1:12" x14ac:dyDescent="0.2">
      <c r="A366" s="301"/>
      <c r="B366" s="301"/>
      <c r="C366" s="301"/>
      <c r="D366" s="301"/>
      <c r="E366" s="301"/>
      <c r="F366" s="301"/>
      <c r="G366" s="301"/>
      <c r="H366" s="301"/>
      <c r="I366" s="301"/>
      <c r="J366" s="301"/>
      <c r="K366" s="301"/>
      <c r="L366" s="301"/>
    </row>
    <row r="367" spans="1:12" x14ac:dyDescent="0.2">
      <c r="A367" s="301"/>
      <c r="B367" s="301"/>
      <c r="C367" s="301"/>
      <c r="D367" s="301"/>
      <c r="E367" s="301"/>
      <c r="F367" s="301"/>
      <c r="G367" s="301"/>
      <c r="H367" s="301"/>
      <c r="I367" s="301"/>
      <c r="J367" s="301"/>
      <c r="K367" s="301"/>
      <c r="L367" s="301"/>
    </row>
    <row r="368" spans="1:12" x14ac:dyDescent="0.2">
      <c r="A368" s="301"/>
      <c r="B368" s="301"/>
      <c r="C368" s="301"/>
      <c r="D368" s="301"/>
      <c r="E368" s="301"/>
      <c r="F368" s="301"/>
      <c r="G368" s="301"/>
      <c r="H368" s="301"/>
      <c r="I368" s="301"/>
      <c r="J368" s="301"/>
      <c r="K368" s="301"/>
      <c r="L368" s="301"/>
    </row>
    <row r="369" spans="1:12" x14ac:dyDescent="0.2">
      <c r="A369" s="301"/>
      <c r="B369" s="301"/>
      <c r="C369" s="301"/>
      <c r="D369" s="301"/>
      <c r="E369" s="301"/>
      <c r="F369" s="301"/>
      <c r="G369" s="301"/>
      <c r="H369" s="301"/>
      <c r="I369" s="301"/>
      <c r="J369" s="301"/>
      <c r="K369" s="301"/>
      <c r="L369" s="301"/>
    </row>
    <row r="370" spans="1:12" x14ac:dyDescent="0.2">
      <c r="A370" s="301"/>
      <c r="B370" s="301"/>
      <c r="C370" s="301"/>
      <c r="D370" s="301"/>
      <c r="E370" s="301"/>
      <c r="F370" s="301"/>
      <c r="G370" s="301"/>
      <c r="H370" s="301"/>
      <c r="I370" s="301"/>
      <c r="J370" s="301"/>
      <c r="K370" s="301"/>
      <c r="L370" s="301"/>
    </row>
    <row r="371" spans="1:12" x14ac:dyDescent="0.2">
      <c r="A371" s="301"/>
      <c r="B371" s="301"/>
      <c r="C371" s="301"/>
      <c r="D371" s="301"/>
      <c r="E371" s="301"/>
      <c r="F371" s="301"/>
      <c r="G371" s="301"/>
      <c r="H371" s="301"/>
      <c r="I371" s="301"/>
      <c r="J371" s="301"/>
      <c r="K371" s="301"/>
      <c r="L371" s="301"/>
    </row>
    <row r="372" spans="1:12" x14ac:dyDescent="0.2">
      <c r="A372" s="301"/>
      <c r="B372" s="301"/>
      <c r="C372" s="301"/>
      <c r="D372" s="301"/>
      <c r="E372" s="301"/>
      <c r="F372" s="301"/>
      <c r="G372" s="301"/>
      <c r="H372" s="301"/>
      <c r="I372" s="301"/>
      <c r="J372" s="301"/>
      <c r="K372" s="301"/>
      <c r="L372" s="301"/>
    </row>
    <row r="373" spans="1:12" x14ac:dyDescent="0.2">
      <c r="A373" s="301"/>
      <c r="B373" s="301"/>
      <c r="C373" s="301"/>
      <c r="D373" s="301"/>
      <c r="E373" s="301"/>
      <c r="F373" s="301"/>
      <c r="G373" s="301"/>
      <c r="H373" s="301"/>
      <c r="I373" s="301"/>
      <c r="J373" s="301"/>
      <c r="K373" s="301"/>
      <c r="L373" s="301"/>
    </row>
    <row r="374" spans="1:12" x14ac:dyDescent="0.2">
      <c r="A374" s="301"/>
      <c r="B374" s="301"/>
      <c r="C374" s="301"/>
      <c r="D374" s="301"/>
      <c r="E374" s="301"/>
      <c r="F374" s="301"/>
      <c r="G374" s="301"/>
      <c r="H374" s="301"/>
      <c r="I374" s="301"/>
      <c r="J374" s="301"/>
      <c r="K374" s="301"/>
      <c r="L374" s="301"/>
    </row>
    <row r="375" spans="1:12" x14ac:dyDescent="0.2">
      <c r="A375" s="301"/>
      <c r="B375" s="301"/>
      <c r="C375" s="301"/>
      <c r="D375" s="301"/>
      <c r="E375" s="301"/>
      <c r="F375" s="301"/>
      <c r="G375" s="301"/>
      <c r="H375" s="301"/>
      <c r="I375" s="301"/>
      <c r="J375" s="301"/>
      <c r="K375" s="301"/>
      <c r="L375" s="301"/>
    </row>
    <row r="376" spans="1:12" x14ac:dyDescent="0.2">
      <c r="A376" s="301"/>
      <c r="B376" s="301"/>
      <c r="C376" s="301"/>
      <c r="D376" s="301"/>
      <c r="E376" s="301"/>
      <c r="F376" s="301"/>
      <c r="G376" s="301"/>
      <c r="H376" s="301"/>
      <c r="I376" s="301"/>
      <c r="J376" s="301"/>
      <c r="K376" s="301"/>
      <c r="L376" s="301"/>
    </row>
    <row r="377" spans="1:12" x14ac:dyDescent="0.2">
      <c r="A377" s="301"/>
      <c r="B377" s="301"/>
      <c r="C377" s="301"/>
      <c r="D377" s="301"/>
      <c r="E377" s="301"/>
      <c r="F377" s="301"/>
      <c r="G377" s="301"/>
      <c r="H377" s="301"/>
      <c r="I377" s="301"/>
      <c r="J377" s="301"/>
      <c r="K377" s="301"/>
      <c r="L377" s="301"/>
    </row>
    <row r="378" spans="1:12" x14ac:dyDescent="0.2">
      <c r="A378" s="301"/>
      <c r="B378" s="301"/>
      <c r="C378" s="301"/>
      <c r="D378" s="301"/>
      <c r="E378" s="301"/>
      <c r="F378" s="301"/>
      <c r="G378" s="301"/>
      <c r="H378" s="301"/>
      <c r="I378" s="301"/>
      <c r="J378" s="301"/>
      <c r="K378" s="301"/>
      <c r="L378" s="301"/>
    </row>
    <row r="379" spans="1:12" x14ac:dyDescent="0.2">
      <c r="A379" s="301"/>
      <c r="B379" s="301"/>
      <c r="C379" s="301"/>
      <c r="D379" s="301"/>
      <c r="E379" s="301"/>
      <c r="F379" s="301"/>
      <c r="G379" s="301"/>
      <c r="H379" s="301"/>
      <c r="I379" s="301"/>
      <c r="J379" s="301"/>
      <c r="K379" s="301"/>
      <c r="L379" s="301"/>
    </row>
    <row r="380" spans="1:12" x14ac:dyDescent="0.2">
      <c r="A380" s="301"/>
      <c r="B380" s="301"/>
      <c r="C380" s="301"/>
      <c r="D380" s="301"/>
      <c r="E380" s="301"/>
      <c r="F380" s="301"/>
      <c r="G380" s="301"/>
      <c r="H380" s="301"/>
      <c r="I380" s="301"/>
      <c r="J380" s="301"/>
      <c r="K380" s="301"/>
      <c r="L380" s="301"/>
    </row>
    <row r="381" spans="1:12" x14ac:dyDescent="0.2">
      <c r="A381" s="301"/>
      <c r="B381" s="301"/>
      <c r="C381" s="301"/>
      <c r="D381" s="301"/>
      <c r="E381" s="301"/>
      <c r="F381" s="301"/>
      <c r="G381" s="301"/>
      <c r="H381" s="301"/>
      <c r="I381" s="301"/>
      <c r="J381" s="301"/>
      <c r="K381" s="301"/>
      <c r="L381" s="301"/>
    </row>
    <row r="382" spans="1:12" x14ac:dyDescent="0.2">
      <c r="A382" s="301"/>
      <c r="B382" s="301"/>
      <c r="C382" s="301"/>
      <c r="D382" s="301"/>
      <c r="E382" s="301"/>
      <c r="F382" s="301"/>
      <c r="G382" s="301"/>
      <c r="H382" s="301"/>
      <c r="I382" s="301"/>
      <c r="J382" s="301"/>
      <c r="K382" s="301"/>
      <c r="L382" s="301"/>
    </row>
    <row r="383" spans="1:12" x14ac:dyDescent="0.2">
      <c r="A383" s="301"/>
      <c r="B383" s="301"/>
      <c r="C383" s="301"/>
      <c r="D383" s="301"/>
      <c r="E383" s="301"/>
      <c r="F383" s="301"/>
      <c r="G383" s="301"/>
      <c r="H383" s="301"/>
      <c r="I383" s="301"/>
      <c r="J383" s="301"/>
      <c r="K383" s="301"/>
      <c r="L383" s="301"/>
    </row>
    <row r="384" spans="1:12" x14ac:dyDescent="0.2">
      <c r="A384" s="301"/>
      <c r="B384" s="301"/>
      <c r="C384" s="301"/>
      <c r="D384" s="301"/>
      <c r="E384" s="301"/>
      <c r="F384" s="301"/>
      <c r="G384" s="301"/>
      <c r="H384" s="301"/>
      <c r="I384" s="301"/>
      <c r="J384" s="301"/>
      <c r="K384" s="301"/>
      <c r="L384" s="301"/>
    </row>
    <row r="385" spans="1:12" x14ac:dyDescent="0.2">
      <c r="A385" s="301"/>
      <c r="B385" s="301"/>
      <c r="C385" s="301"/>
      <c r="D385" s="301"/>
      <c r="E385" s="301"/>
      <c r="F385" s="301"/>
      <c r="G385" s="301"/>
      <c r="H385" s="301"/>
      <c r="I385" s="301"/>
      <c r="J385" s="301"/>
      <c r="K385" s="301"/>
      <c r="L385" s="301"/>
    </row>
    <row r="386" spans="1:12" x14ac:dyDescent="0.2">
      <c r="A386" s="301"/>
      <c r="B386" s="301"/>
      <c r="C386" s="301"/>
      <c r="D386" s="301"/>
      <c r="E386" s="301"/>
      <c r="F386" s="301"/>
      <c r="G386" s="301"/>
      <c r="H386" s="301"/>
      <c r="I386" s="301"/>
      <c r="J386" s="301"/>
      <c r="K386" s="301"/>
      <c r="L386" s="301"/>
    </row>
    <row r="387" spans="1:12" x14ac:dyDescent="0.2">
      <c r="A387" s="301"/>
      <c r="B387" s="301"/>
      <c r="C387" s="301"/>
      <c r="D387" s="301"/>
      <c r="E387" s="301"/>
      <c r="F387" s="301"/>
      <c r="G387" s="301"/>
      <c r="H387" s="301"/>
      <c r="I387" s="301"/>
      <c r="J387" s="301"/>
      <c r="K387" s="301"/>
      <c r="L387" s="301"/>
    </row>
    <row r="388" spans="1:12" x14ac:dyDescent="0.2">
      <c r="A388" s="301"/>
      <c r="B388" s="301"/>
      <c r="C388" s="301"/>
      <c r="D388" s="301"/>
      <c r="E388" s="301"/>
      <c r="F388" s="301"/>
      <c r="G388" s="301"/>
      <c r="H388" s="301"/>
      <c r="I388" s="301"/>
      <c r="J388" s="301"/>
      <c r="K388" s="301"/>
      <c r="L388" s="301"/>
    </row>
    <row r="389" spans="1:12" x14ac:dyDescent="0.2">
      <c r="A389" s="301"/>
      <c r="B389" s="301"/>
      <c r="C389" s="301"/>
      <c r="D389" s="301"/>
      <c r="E389" s="301"/>
      <c r="F389" s="301"/>
      <c r="G389" s="301"/>
      <c r="H389" s="301"/>
      <c r="I389" s="301"/>
      <c r="J389" s="301"/>
      <c r="K389" s="301"/>
      <c r="L389" s="301"/>
    </row>
    <row r="390" spans="1:12" x14ac:dyDescent="0.2">
      <c r="A390" s="301"/>
      <c r="B390" s="301"/>
      <c r="C390" s="301"/>
      <c r="D390" s="301"/>
      <c r="E390" s="301"/>
      <c r="F390" s="301"/>
      <c r="G390" s="301"/>
      <c r="H390" s="301"/>
      <c r="I390" s="301"/>
      <c r="J390" s="301"/>
      <c r="K390" s="301"/>
      <c r="L390" s="301"/>
    </row>
    <row r="391" spans="1:12" x14ac:dyDescent="0.2">
      <c r="A391" s="301"/>
      <c r="B391" s="301"/>
      <c r="C391" s="301"/>
      <c r="D391" s="301"/>
      <c r="E391" s="301"/>
      <c r="F391" s="301"/>
      <c r="G391" s="301"/>
      <c r="H391" s="301"/>
      <c r="I391" s="301"/>
      <c r="J391" s="301"/>
      <c r="K391" s="301"/>
      <c r="L391" s="301"/>
    </row>
    <row r="392" spans="1:12" x14ac:dyDescent="0.2">
      <c r="A392" s="301"/>
      <c r="B392" s="301"/>
      <c r="C392" s="301"/>
      <c r="D392" s="301"/>
      <c r="E392" s="301"/>
      <c r="F392" s="301"/>
      <c r="G392" s="301"/>
      <c r="H392" s="301"/>
      <c r="I392" s="301"/>
      <c r="J392" s="301"/>
      <c r="K392" s="301"/>
      <c r="L392" s="301"/>
    </row>
    <row r="393" spans="1:12" x14ac:dyDescent="0.2">
      <c r="A393" s="301"/>
      <c r="B393" s="301"/>
      <c r="C393" s="301"/>
      <c r="D393" s="301"/>
      <c r="E393" s="301"/>
      <c r="F393" s="301"/>
      <c r="G393" s="301"/>
      <c r="H393" s="301"/>
      <c r="I393" s="301"/>
      <c r="J393" s="301"/>
      <c r="K393" s="301"/>
      <c r="L393" s="301"/>
    </row>
    <row r="394" spans="1:12" x14ac:dyDescent="0.2">
      <c r="A394" s="301"/>
      <c r="B394" s="301"/>
      <c r="C394" s="301"/>
      <c r="D394" s="301"/>
      <c r="E394" s="301"/>
      <c r="F394" s="301"/>
      <c r="G394" s="301"/>
      <c r="H394" s="301"/>
      <c r="I394" s="301"/>
      <c r="J394" s="301"/>
      <c r="K394" s="301"/>
      <c r="L394" s="301"/>
    </row>
    <row r="395" spans="1:12" x14ac:dyDescent="0.2">
      <c r="A395" s="301"/>
      <c r="B395" s="301"/>
      <c r="C395" s="301"/>
      <c r="D395" s="301"/>
      <c r="E395" s="301"/>
      <c r="F395" s="301"/>
      <c r="G395" s="301"/>
      <c r="H395" s="301"/>
      <c r="I395" s="301"/>
      <c r="J395" s="301"/>
      <c r="K395" s="301"/>
      <c r="L395" s="301"/>
    </row>
    <row r="396" spans="1:12" x14ac:dyDescent="0.2">
      <c r="A396" s="301"/>
      <c r="B396" s="301"/>
      <c r="C396" s="301"/>
      <c r="D396" s="301"/>
      <c r="E396" s="301"/>
      <c r="F396" s="301"/>
      <c r="G396" s="301"/>
      <c r="H396" s="301"/>
      <c r="I396" s="301"/>
      <c r="J396" s="301"/>
      <c r="K396" s="301"/>
      <c r="L396" s="301"/>
    </row>
    <row r="397" spans="1:12" x14ac:dyDescent="0.2">
      <c r="A397" s="301"/>
      <c r="B397" s="301"/>
      <c r="C397" s="301"/>
      <c r="D397" s="301"/>
      <c r="E397" s="301"/>
      <c r="F397" s="301"/>
      <c r="G397" s="301"/>
      <c r="H397" s="301"/>
      <c r="I397" s="301"/>
      <c r="J397" s="301"/>
      <c r="K397" s="301"/>
      <c r="L397" s="301"/>
    </row>
    <row r="398" spans="1:12" x14ac:dyDescent="0.2">
      <c r="A398" s="301"/>
      <c r="B398" s="301"/>
      <c r="C398" s="301"/>
      <c r="D398" s="301"/>
      <c r="E398" s="301"/>
      <c r="F398" s="301"/>
      <c r="G398" s="301"/>
      <c r="H398" s="301"/>
      <c r="I398" s="301"/>
      <c r="J398" s="301"/>
      <c r="K398" s="301"/>
      <c r="L398" s="301"/>
    </row>
    <row r="399" spans="1:12" x14ac:dyDescent="0.2">
      <c r="A399" s="301"/>
      <c r="B399" s="301"/>
      <c r="C399" s="301"/>
      <c r="D399" s="301"/>
      <c r="E399" s="301"/>
      <c r="F399" s="301"/>
      <c r="G399" s="301"/>
      <c r="H399" s="301"/>
      <c r="I399" s="301"/>
      <c r="J399" s="301"/>
      <c r="K399" s="301"/>
      <c r="L399" s="301"/>
    </row>
    <row r="400" spans="1:12" x14ac:dyDescent="0.2">
      <c r="A400" s="301"/>
      <c r="B400" s="301"/>
      <c r="C400" s="301"/>
      <c r="D400" s="301"/>
      <c r="E400" s="301"/>
      <c r="F400" s="301"/>
      <c r="G400" s="301"/>
      <c r="H400" s="301"/>
      <c r="I400" s="301"/>
      <c r="J400" s="301"/>
      <c r="K400" s="301"/>
      <c r="L400" s="301"/>
    </row>
    <row r="401" spans="1:12" x14ac:dyDescent="0.2">
      <c r="A401" s="301"/>
      <c r="B401" s="301"/>
      <c r="C401" s="301"/>
      <c r="D401" s="301"/>
      <c r="E401" s="301"/>
      <c r="F401" s="301"/>
      <c r="G401" s="301"/>
      <c r="H401" s="301"/>
      <c r="I401" s="301"/>
      <c r="J401" s="301"/>
      <c r="K401" s="301"/>
      <c r="L401" s="301"/>
    </row>
    <row r="402" spans="1:12" x14ac:dyDescent="0.2">
      <c r="A402" s="301"/>
      <c r="B402" s="301"/>
      <c r="C402" s="301"/>
      <c r="D402" s="301"/>
      <c r="E402" s="301"/>
      <c r="F402" s="301"/>
      <c r="G402" s="301"/>
      <c r="H402" s="301"/>
      <c r="I402" s="301"/>
      <c r="J402" s="301"/>
      <c r="K402" s="301"/>
      <c r="L402" s="301"/>
    </row>
    <row r="403" spans="1:12" x14ac:dyDescent="0.2">
      <c r="A403" s="301"/>
      <c r="B403" s="301"/>
      <c r="C403" s="301"/>
      <c r="D403" s="301"/>
      <c r="E403" s="301"/>
      <c r="F403" s="301"/>
      <c r="G403" s="301"/>
      <c r="H403" s="301"/>
      <c r="I403" s="301"/>
      <c r="J403" s="301"/>
      <c r="K403" s="301"/>
      <c r="L403" s="301"/>
    </row>
    <row r="404" spans="1:12" x14ac:dyDescent="0.2">
      <c r="A404" s="301"/>
      <c r="B404" s="301"/>
      <c r="C404" s="301"/>
      <c r="D404" s="301"/>
      <c r="E404" s="301"/>
      <c r="F404" s="301"/>
      <c r="G404" s="301"/>
      <c r="H404" s="301"/>
      <c r="I404" s="301"/>
      <c r="J404" s="301"/>
      <c r="K404" s="301"/>
      <c r="L404" s="301"/>
    </row>
    <row r="405" spans="1:12" x14ac:dyDescent="0.2">
      <c r="A405" s="301"/>
      <c r="B405" s="301"/>
      <c r="C405" s="301"/>
      <c r="D405" s="301"/>
      <c r="E405" s="301"/>
      <c r="F405" s="301"/>
      <c r="G405" s="301"/>
      <c r="H405" s="301"/>
      <c r="I405" s="301"/>
      <c r="J405" s="301"/>
      <c r="K405" s="301"/>
      <c r="L405" s="301"/>
    </row>
    <row r="406" spans="1:12" x14ac:dyDescent="0.2">
      <c r="A406" s="301"/>
      <c r="B406" s="301"/>
      <c r="C406" s="301"/>
      <c r="D406" s="301"/>
      <c r="E406" s="301"/>
      <c r="F406" s="301"/>
      <c r="G406" s="301"/>
      <c r="H406" s="301"/>
      <c r="I406" s="301"/>
      <c r="J406" s="301"/>
      <c r="K406" s="301"/>
      <c r="L406" s="301"/>
    </row>
    <row r="407" spans="1:12" x14ac:dyDescent="0.2">
      <c r="A407" s="301"/>
      <c r="B407" s="301"/>
      <c r="C407" s="301"/>
      <c r="D407" s="301"/>
      <c r="E407" s="301"/>
      <c r="F407" s="301"/>
      <c r="G407" s="301"/>
      <c r="H407" s="301"/>
      <c r="I407" s="301"/>
      <c r="J407" s="301"/>
      <c r="K407" s="301"/>
      <c r="L407" s="301"/>
    </row>
    <row r="408" spans="1:12" x14ac:dyDescent="0.2">
      <c r="A408" s="301"/>
      <c r="B408" s="301"/>
      <c r="C408" s="301"/>
      <c r="D408" s="301"/>
      <c r="E408" s="301"/>
      <c r="F408" s="301"/>
      <c r="G408" s="301"/>
      <c r="H408" s="301"/>
      <c r="I408" s="301"/>
      <c r="J408" s="301"/>
      <c r="K408" s="301"/>
      <c r="L408" s="301"/>
    </row>
    <row r="409" spans="1:12" x14ac:dyDescent="0.2">
      <c r="A409" s="301"/>
      <c r="B409" s="301"/>
      <c r="C409" s="301"/>
      <c r="D409" s="301"/>
      <c r="E409" s="301"/>
      <c r="F409" s="301"/>
      <c r="G409" s="301"/>
      <c r="H409" s="301"/>
      <c r="I409" s="301"/>
      <c r="J409" s="301"/>
      <c r="K409" s="301"/>
      <c r="L409" s="301"/>
    </row>
    <row r="410" spans="1:12" x14ac:dyDescent="0.2">
      <c r="A410" s="301"/>
      <c r="B410" s="301"/>
      <c r="C410" s="301"/>
      <c r="D410" s="301"/>
      <c r="E410" s="301"/>
      <c r="F410" s="301"/>
      <c r="G410" s="301"/>
      <c r="H410" s="301"/>
      <c r="I410" s="301"/>
      <c r="J410" s="301"/>
      <c r="K410" s="301"/>
      <c r="L410" s="301"/>
    </row>
    <row r="411" spans="1:12" x14ac:dyDescent="0.2">
      <c r="A411" s="301"/>
      <c r="B411" s="301"/>
      <c r="C411" s="301"/>
      <c r="D411" s="301"/>
      <c r="E411" s="301"/>
      <c r="F411" s="301"/>
      <c r="G411" s="301"/>
      <c r="H411" s="301"/>
      <c r="I411" s="301"/>
      <c r="J411" s="301"/>
      <c r="K411" s="301"/>
      <c r="L411" s="301"/>
    </row>
    <row r="412" spans="1:12" x14ac:dyDescent="0.2">
      <c r="A412" s="301"/>
      <c r="B412" s="301"/>
      <c r="C412" s="301"/>
      <c r="D412" s="301"/>
      <c r="E412" s="301"/>
      <c r="F412" s="301"/>
      <c r="G412" s="301"/>
      <c r="H412" s="301"/>
      <c r="I412" s="301"/>
      <c r="J412" s="301"/>
      <c r="K412" s="301"/>
      <c r="L412" s="301"/>
    </row>
    <row r="413" spans="1:12" x14ac:dyDescent="0.2">
      <c r="A413" s="301"/>
      <c r="B413" s="301"/>
      <c r="C413" s="301"/>
      <c r="D413" s="301"/>
      <c r="E413" s="301"/>
      <c r="F413" s="301"/>
      <c r="G413" s="301"/>
      <c r="H413" s="301"/>
      <c r="I413" s="301"/>
      <c r="J413" s="301"/>
      <c r="K413" s="301"/>
      <c r="L413" s="301"/>
    </row>
    <row r="414" spans="1:12" x14ac:dyDescent="0.2">
      <c r="A414" s="301"/>
      <c r="B414" s="301"/>
      <c r="C414" s="301"/>
      <c r="D414" s="301"/>
      <c r="E414" s="301"/>
      <c r="F414" s="301"/>
      <c r="G414" s="301"/>
      <c r="H414" s="301"/>
      <c r="I414" s="301"/>
      <c r="J414" s="301"/>
      <c r="K414" s="301"/>
      <c r="L414" s="301"/>
    </row>
    <row r="415" spans="1:12" x14ac:dyDescent="0.2">
      <c r="A415" s="301"/>
      <c r="B415" s="301"/>
      <c r="C415" s="301"/>
      <c r="D415" s="301"/>
      <c r="E415" s="301"/>
      <c r="F415" s="301"/>
      <c r="G415" s="301"/>
      <c r="H415" s="301"/>
      <c r="I415" s="301"/>
      <c r="J415" s="301"/>
      <c r="K415" s="301"/>
      <c r="L415" s="301"/>
    </row>
    <row r="416" spans="1:12" x14ac:dyDescent="0.2">
      <c r="A416" s="301"/>
      <c r="B416" s="301"/>
      <c r="C416" s="301"/>
      <c r="D416" s="301"/>
      <c r="E416" s="301"/>
      <c r="F416" s="301"/>
      <c r="G416" s="301"/>
      <c r="H416" s="301"/>
      <c r="I416" s="301"/>
      <c r="J416" s="301"/>
      <c r="K416" s="301"/>
      <c r="L416" s="301"/>
    </row>
    <row r="417" spans="1:12" x14ac:dyDescent="0.2">
      <c r="A417" s="301"/>
      <c r="B417" s="301"/>
      <c r="C417" s="301"/>
      <c r="D417" s="301"/>
      <c r="E417" s="301"/>
      <c r="F417" s="301"/>
      <c r="G417" s="301"/>
      <c r="H417" s="301"/>
      <c r="I417" s="301"/>
      <c r="J417" s="301"/>
      <c r="K417" s="301"/>
      <c r="L417" s="301"/>
    </row>
    <row r="418" spans="1:12" x14ac:dyDescent="0.2">
      <c r="A418" s="301"/>
      <c r="B418" s="301"/>
      <c r="C418" s="301"/>
      <c r="D418" s="301"/>
      <c r="E418" s="301"/>
      <c r="F418" s="301"/>
      <c r="G418" s="301"/>
      <c r="H418" s="301"/>
      <c r="I418" s="301"/>
      <c r="J418" s="301"/>
      <c r="K418" s="301"/>
      <c r="L418" s="301"/>
    </row>
    <row r="419" spans="1:12" x14ac:dyDescent="0.2">
      <c r="A419" s="301"/>
      <c r="B419" s="301"/>
      <c r="C419" s="301"/>
      <c r="D419" s="301"/>
      <c r="E419" s="301"/>
      <c r="F419" s="301"/>
      <c r="G419" s="301"/>
      <c r="H419" s="301"/>
      <c r="I419" s="301"/>
      <c r="J419" s="301"/>
      <c r="K419" s="301"/>
      <c r="L419" s="301"/>
    </row>
    <row r="420" spans="1:12" x14ac:dyDescent="0.2">
      <c r="A420" s="301"/>
      <c r="B420" s="301"/>
      <c r="C420" s="301"/>
      <c r="D420" s="301"/>
      <c r="E420" s="301"/>
      <c r="F420" s="301"/>
      <c r="G420" s="301"/>
      <c r="H420" s="301"/>
      <c r="I420" s="301"/>
      <c r="J420" s="301"/>
      <c r="K420" s="301"/>
      <c r="L420" s="301"/>
    </row>
    <row r="421" spans="1:12" x14ac:dyDescent="0.2">
      <c r="A421" s="301"/>
      <c r="B421" s="301"/>
      <c r="C421" s="301"/>
      <c r="D421" s="301"/>
      <c r="E421" s="301"/>
      <c r="F421" s="301"/>
      <c r="G421" s="301"/>
      <c r="H421" s="301"/>
      <c r="I421" s="301"/>
      <c r="J421" s="301"/>
      <c r="K421" s="301"/>
      <c r="L421" s="301"/>
    </row>
    <row r="422" spans="1:12" x14ac:dyDescent="0.2">
      <c r="A422" s="301"/>
      <c r="B422" s="301"/>
      <c r="C422" s="301"/>
      <c r="D422" s="301"/>
      <c r="E422" s="301"/>
      <c r="F422" s="301"/>
      <c r="G422" s="301"/>
      <c r="H422" s="301"/>
      <c r="I422" s="301"/>
      <c r="J422" s="301"/>
      <c r="K422" s="301"/>
      <c r="L422" s="301"/>
    </row>
    <row r="423" spans="1:12" x14ac:dyDescent="0.2">
      <c r="A423" s="301"/>
      <c r="B423" s="301"/>
      <c r="C423" s="301"/>
      <c r="D423" s="301"/>
      <c r="E423" s="301"/>
      <c r="F423" s="301"/>
      <c r="G423" s="301"/>
      <c r="H423" s="301"/>
      <c r="I423" s="301"/>
      <c r="J423" s="301"/>
      <c r="K423" s="301"/>
      <c r="L423" s="301"/>
    </row>
    <row r="424" spans="1:12" x14ac:dyDescent="0.2">
      <c r="A424" s="301"/>
      <c r="B424" s="301"/>
      <c r="C424" s="301"/>
      <c r="D424" s="301"/>
      <c r="E424" s="301"/>
      <c r="F424" s="301"/>
      <c r="G424" s="301"/>
      <c r="H424" s="301"/>
      <c r="I424" s="301"/>
      <c r="J424" s="301"/>
      <c r="K424" s="301"/>
      <c r="L424" s="301"/>
    </row>
    <row r="425" spans="1:12" x14ac:dyDescent="0.2">
      <c r="A425" s="301"/>
      <c r="B425" s="301"/>
      <c r="C425" s="301"/>
      <c r="D425" s="301"/>
      <c r="E425" s="301"/>
      <c r="F425" s="301"/>
      <c r="G425" s="301"/>
      <c r="H425" s="301"/>
      <c r="I425" s="301"/>
      <c r="J425" s="301"/>
      <c r="K425" s="301"/>
      <c r="L425" s="301"/>
    </row>
    <row r="426" spans="1:12" x14ac:dyDescent="0.2">
      <c r="A426" s="301"/>
      <c r="B426" s="301"/>
      <c r="C426" s="301"/>
      <c r="D426" s="301"/>
      <c r="E426" s="301"/>
      <c r="F426" s="301"/>
      <c r="G426" s="301"/>
      <c r="H426" s="301"/>
      <c r="I426" s="301"/>
      <c r="J426" s="301"/>
      <c r="K426" s="301"/>
      <c r="L426" s="301"/>
    </row>
    <row r="427" spans="1:12" x14ac:dyDescent="0.2">
      <c r="A427" s="301"/>
      <c r="B427" s="301"/>
      <c r="C427" s="301"/>
      <c r="D427" s="301"/>
      <c r="E427" s="301"/>
      <c r="F427" s="301"/>
      <c r="G427" s="301"/>
      <c r="H427" s="301"/>
      <c r="I427" s="301"/>
      <c r="J427" s="301"/>
      <c r="K427" s="301"/>
      <c r="L427" s="301"/>
    </row>
    <row r="428" spans="1:12" x14ac:dyDescent="0.2">
      <c r="A428" s="301"/>
      <c r="B428" s="301"/>
      <c r="C428" s="301"/>
      <c r="D428" s="301"/>
      <c r="E428" s="301"/>
      <c r="F428" s="301"/>
      <c r="G428" s="301"/>
      <c r="H428" s="301"/>
      <c r="I428" s="301"/>
      <c r="J428" s="301"/>
      <c r="K428" s="301"/>
      <c r="L428" s="301"/>
    </row>
    <row r="429" spans="1:12" x14ac:dyDescent="0.2">
      <c r="A429" s="301"/>
      <c r="B429" s="301"/>
      <c r="C429" s="301"/>
      <c r="D429" s="301"/>
      <c r="E429" s="301"/>
      <c r="F429" s="301"/>
      <c r="G429" s="301"/>
      <c r="H429" s="301"/>
      <c r="I429" s="301"/>
      <c r="J429" s="301"/>
      <c r="K429" s="301"/>
      <c r="L429" s="301"/>
    </row>
    <row r="430" spans="1:12" x14ac:dyDescent="0.2">
      <c r="A430" s="301"/>
      <c r="B430" s="301"/>
      <c r="C430" s="301"/>
      <c r="D430" s="301"/>
      <c r="E430" s="301"/>
      <c r="F430" s="301"/>
      <c r="G430" s="301"/>
      <c r="H430" s="301"/>
      <c r="I430" s="301"/>
      <c r="J430" s="301"/>
      <c r="K430" s="301"/>
      <c r="L430" s="301"/>
    </row>
    <row r="431" spans="1:12" x14ac:dyDescent="0.2">
      <c r="A431" s="301"/>
      <c r="B431" s="301"/>
      <c r="C431" s="301"/>
      <c r="D431" s="301"/>
      <c r="E431" s="301"/>
      <c r="F431" s="301"/>
      <c r="G431" s="301"/>
      <c r="H431" s="301"/>
      <c r="I431" s="301"/>
      <c r="J431" s="301"/>
      <c r="K431" s="301"/>
      <c r="L431" s="301"/>
    </row>
    <row r="432" spans="1:12" x14ac:dyDescent="0.2">
      <c r="A432" s="301"/>
      <c r="B432" s="301"/>
      <c r="C432" s="301"/>
      <c r="D432" s="301"/>
      <c r="E432" s="301"/>
      <c r="F432" s="301"/>
      <c r="G432" s="301"/>
      <c r="H432" s="301"/>
      <c r="I432" s="301"/>
      <c r="J432" s="301"/>
      <c r="K432" s="301"/>
      <c r="L432" s="301"/>
    </row>
    <row r="433" spans="1:12" x14ac:dyDescent="0.2">
      <c r="A433" s="301"/>
      <c r="B433" s="301"/>
      <c r="C433" s="301"/>
      <c r="D433" s="301"/>
      <c r="E433" s="301"/>
      <c r="F433" s="301"/>
      <c r="G433" s="301"/>
      <c r="H433" s="301"/>
      <c r="I433" s="301"/>
      <c r="J433" s="301"/>
      <c r="K433" s="301"/>
      <c r="L433" s="301"/>
    </row>
    <row r="434" spans="1:12" x14ac:dyDescent="0.2">
      <c r="A434" s="301"/>
      <c r="B434" s="301"/>
      <c r="C434" s="301"/>
      <c r="D434" s="301"/>
      <c r="E434" s="301"/>
      <c r="F434" s="301"/>
      <c r="G434" s="301"/>
      <c r="H434" s="301"/>
      <c r="I434" s="301"/>
      <c r="J434" s="301"/>
      <c r="K434" s="301"/>
      <c r="L434" s="301"/>
    </row>
    <row r="435" spans="1:12" x14ac:dyDescent="0.2">
      <c r="A435" s="301"/>
      <c r="B435" s="301"/>
      <c r="C435" s="301"/>
      <c r="D435" s="301"/>
      <c r="E435" s="301"/>
      <c r="F435" s="301"/>
      <c r="G435" s="301"/>
      <c r="H435" s="301"/>
      <c r="I435" s="301"/>
      <c r="J435" s="301"/>
      <c r="K435" s="301"/>
      <c r="L435" s="301"/>
    </row>
    <row r="436" spans="1:12" x14ac:dyDescent="0.2">
      <c r="A436" s="301"/>
      <c r="B436" s="301"/>
      <c r="C436" s="301"/>
      <c r="D436" s="301"/>
      <c r="E436" s="301"/>
      <c r="F436" s="301"/>
      <c r="G436" s="301"/>
      <c r="H436" s="301"/>
      <c r="I436" s="301"/>
      <c r="J436" s="301"/>
      <c r="K436" s="301"/>
      <c r="L436" s="301"/>
    </row>
    <row r="437" spans="1:12" x14ac:dyDescent="0.2">
      <c r="A437" s="301"/>
      <c r="B437" s="301"/>
      <c r="C437" s="301"/>
      <c r="D437" s="301"/>
      <c r="E437" s="301"/>
      <c r="F437" s="301"/>
      <c r="G437" s="301"/>
      <c r="H437" s="301"/>
      <c r="I437" s="301"/>
      <c r="J437" s="301"/>
      <c r="K437" s="301"/>
      <c r="L437" s="301"/>
    </row>
    <row r="438" spans="1:12" x14ac:dyDescent="0.2">
      <c r="A438" s="301"/>
      <c r="B438" s="301"/>
      <c r="C438" s="301"/>
      <c r="D438" s="301"/>
      <c r="E438" s="301"/>
      <c r="F438" s="301"/>
      <c r="G438" s="301"/>
      <c r="H438" s="301"/>
      <c r="I438" s="301"/>
      <c r="J438" s="301"/>
      <c r="K438" s="301"/>
      <c r="L438" s="301"/>
    </row>
    <row r="439" spans="1:12" x14ac:dyDescent="0.2">
      <c r="A439" s="301"/>
      <c r="B439" s="301"/>
      <c r="C439" s="301"/>
      <c r="D439" s="301"/>
      <c r="E439" s="301"/>
      <c r="F439" s="301"/>
      <c r="G439" s="301"/>
      <c r="H439" s="301"/>
      <c r="I439" s="301"/>
      <c r="J439" s="301"/>
      <c r="K439" s="301"/>
      <c r="L439" s="301"/>
    </row>
    <row r="440" spans="1:12" x14ac:dyDescent="0.2">
      <c r="A440" s="301"/>
      <c r="B440" s="301"/>
      <c r="C440" s="301"/>
      <c r="D440" s="301"/>
      <c r="E440" s="301"/>
      <c r="F440" s="301"/>
      <c r="G440" s="301"/>
      <c r="H440" s="301"/>
      <c r="I440" s="301"/>
      <c r="J440" s="301"/>
      <c r="K440" s="301"/>
      <c r="L440" s="301"/>
    </row>
    <row r="441" spans="1:12" x14ac:dyDescent="0.2">
      <c r="A441" s="301"/>
      <c r="B441" s="301"/>
      <c r="C441" s="301"/>
      <c r="D441" s="301"/>
      <c r="E441" s="301"/>
      <c r="F441" s="301"/>
      <c r="G441" s="301"/>
      <c r="H441" s="301"/>
      <c r="I441" s="301"/>
      <c r="J441" s="301"/>
      <c r="K441" s="301"/>
      <c r="L441" s="301"/>
    </row>
    <row r="442" spans="1:12" x14ac:dyDescent="0.2">
      <c r="A442" s="301"/>
      <c r="B442" s="301"/>
      <c r="C442" s="301"/>
      <c r="D442" s="301"/>
      <c r="E442" s="301"/>
      <c r="F442" s="301"/>
      <c r="G442" s="301"/>
      <c r="H442" s="301"/>
      <c r="I442" s="301"/>
      <c r="J442" s="301"/>
      <c r="K442" s="301"/>
      <c r="L442" s="301"/>
    </row>
    <row r="443" spans="1:12" x14ac:dyDescent="0.2">
      <c r="A443" s="301"/>
      <c r="B443" s="301"/>
      <c r="C443" s="301"/>
      <c r="D443" s="301"/>
      <c r="E443" s="301"/>
      <c r="F443" s="301"/>
      <c r="G443" s="301"/>
      <c r="H443" s="301"/>
      <c r="I443" s="301"/>
      <c r="J443" s="301"/>
      <c r="K443" s="301"/>
      <c r="L443" s="301"/>
    </row>
    <row r="444" spans="1:12" x14ac:dyDescent="0.2">
      <c r="A444" s="301"/>
      <c r="B444" s="301"/>
      <c r="C444" s="301"/>
      <c r="D444" s="301"/>
      <c r="E444" s="301"/>
      <c r="F444" s="301"/>
      <c r="G444" s="301"/>
      <c r="H444" s="301"/>
      <c r="I444" s="301"/>
      <c r="J444" s="301"/>
      <c r="K444" s="301"/>
      <c r="L444" s="301"/>
    </row>
    <row r="445" spans="1:12" x14ac:dyDescent="0.2">
      <c r="A445" s="301"/>
      <c r="B445" s="301"/>
      <c r="C445" s="301"/>
      <c r="D445" s="301"/>
      <c r="E445" s="301"/>
      <c r="F445" s="301"/>
      <c r="G445" s="301"/>
      <c r="H445" s="301"/>
      <c r="I445" s="301"/>
      <c r="J445" s="301"/>
      <c r="K445" s="301"/>
      <c r="L445" s="301"/>
    </row>
    <row r="446" spans="1:12" x14ac:dyDescent="0.2">
      <c r="A446" s="301"/>
      <c r="B446" s="301"/>
      <c r="C446" s="301"/>
      <c r="D446" s="301"/>
      <c r="E446" s="301"/>
      <c r="F446" s="301"/>
      <c r="G446" s="301"/>
      <c r="H446" s="301"/>
      <c r="I446" s="301"/>
      <c r="J446" s="301"/>
      <c r="K446" s="301"/>
      <c r="L446" s="301"/>
    </row>
    <row r="447" spans="1:12" x14ac:dyDescent="0.2">
      <c r="A447" s="301"/>
      <c r="B447" s="301"/>
      <c r="C447" s="301"/>
      <c r="D447" s="301"/>
      <c r="E447" s="301"/>
      <c r="F447" s="301"/>
      <c r="G447" s="301"/>
      <c r="H447" s="301"/>
      <c r="I447" s="301"/>
      <c r="J447" s="301"/>
      <c r="K447" s="301"/>
      <c r="L447" s="301"/>
    </row>
    <row r="448" spans="1:12" x14ac:dyDescent="0.2">
      <c r="A448" s="301"/>
      <c r="B448" s="301"/>
      <c r="C448" s="301"/>
      <c r="D448" s="301"/>
      <c r="E448" s="301"/>
      <c r="F448" s="301"/>
      <c r="G448" s="301"/>
      <c r="H448" s="301"/>
      <c r="I448" s="301"/>
      <c r="J448" s="301"/>
      <c r="K448" s="301"/>
      <c r="L448" s="301"/>
    </row>
    <row r="449" spans="1:12" x14ac:dyDescent="0.2">
      <c r="A449" s="301"/>
      <c r="B449" s="301"/>
      <c r="C449" s="301"/>
      <c r="D449" s="301"/>
      <c r="E449" s="301"/>
      <c r="F449" s="301"/>
      <c r="G449" s="301"/>
      <c r="H449" s="301"/>
      <c r="I449" s="301"/>
      <c r="J449" s="301"/>
      <c r="K449" s="301"/>
      <c r="L449" s="301"/>
    </row>
    <row r="450" spans="1:12" x14ac:dyDescent="0.2">
      <c r="A450" s="301"/>
      <c r="B450" s="301"/>
      <c r="C450" s="301"/>
      <c r="D450" s="301"/>
      <c r="E450" s="301"/>
      <c r="F450" s="301"/>
      <c r="G450" s="301"/>
      <c r="H450" s="301"/>
      <c r="I450" s="301"/>
      <c r="J450" s="301"/>
      <c r="K450" s="301"/>
      <c r="L450" s="301"/>
    </row>
    <row r="451" spans="1:12" x14ac:dyDescent="0.2">
      <c r="A451" s="301"/>
      <c r="B451" s="301"/>
      <c r="C451" s="301"/>
      <c r="D451" s="301"/>
      <c r="E451" s="301"/>
      <c r="F451" s="301"/>
      <c r="G451" s="301"/>
      <c r="H451" s="301"/>
      <c r="I451" s="301"/>
      <c r="J451" s="301"/>
      <c r="K451" s="301"/>
      <c r="L451" s="301"/>
    </row>
    <row r="452" spans="1:12" x14ac:dyDescent="0.2">
      <c r="A452" s="301"/>
      <c r="B452" s="301"/>
      <c r="C452" s="301"/>
      <c r="D452" s="301"/>
      <c r="E452" s="301"/>
      <c r="F452" s="301"/>
      <c r="G452" s="301"/>
      <c r="H452" s="301"/>
      <c r="I452" s="301"/>
      <c r="J452" s="301"/>
      <c r="K452" s="301"/>
      <c r="L452" s="301"/>
    </row>
    <row r="453" spans="1:12" x14ac:dyDescent="0.2">
      <c r="A453" s="301"/>
      <c r="B453" s="301"/>
      <c r="C453" s="301"/>
      <c r="D453" s="301"/>
      <c r="E453" s="301"/>
      <c r="F453" s="301"/>
      <c r="G453" s="301"/>
      <c r="H453" s="301"/>
      <c r="I453" s="301"/>
      <c r="J453" s="301"/>
      <c r="K453" s="301"/>
      <c r="L453" s="301"/>
    </row>
    <row r="454" spans="1:12" x14ac:dyDescent="0.2">
      <c r="A454" s="301"/>
      <c r="B454" s="301"/>
      <c r="C454" s="301"/>
      <c r="D454" s="301"/>
      <c r="E454" s="301"/>
      <c r="F454" s="301"/>
      <c r="G454" s="301"/>
      <c r="H454" s="301"/>
      <c r="I454" s="301"/>
      <c r="J454" s="301"/>
      <c r="K454" s="301"/>
      <c r="L454" s="301"/>
    </row>
    <row r="455" spans="1:12" x14ac:dyDescent="0.2">
      <c r="A455" s="301"/>
      <c r="B455" s="301"/>
      <c r="C455" s="301"/>
      <c r="D455" s="301"/>
      <c r="E455" s="301"/>
      <c r="F455" s="301"/>
      <c r="G455" s="301"/>
      <c r="H455" s="301"/>
      <c r="I455" s="301"/>
      <c r="J455" s="301"/>
      <c r="K455" s="301"/>
      <c r="L455" s="301"/>
    </row>
    <row r="456" spans="1:12" x14ac:dyDescent="0.2">
      <c r="A456" s="301"/>
      <c r="B456" s="301"/>
      <c r="C456" s="301"/>
      <c r="D456" s="301"/>
      <c r="E456" s="301"/>
      <c r="F456" s="301"/>
      <c r="G456" s="301"/>
      <c r="H456" s="301"/>
      <c r="I456" s="301"/>
      <c r="J456" s="301"/>
      <c r="K456" s="301"/>
      <c r="L456" s="301"/>
    </row>
    <row r="457" spans="1:12" x14ac:dyDescent="0.2">
      <c r="A457" s="301"/>
      <c r="B457" s="301"/>
      <c r="C457" s="301"/>
      <c r="D457" s="301"/>
      <c r="E457" s="301"/>
      <c r="F457" s="301"/>
      <c r="G457" s="301"/>
      <c r="H457" s="301"/>
      <c r="I457" s="301"/>
      <c r="J457" s="301"/>
      <c r="K457" s="301"/>
      <c r="L457" s="301"/>
    </row>
    <row r="458" spans="1:12" x14ac:dyDescent="0.2">
      <c r="A458" s="301"/>
      <c r="B458" s="301"/>
      <c r="C458" s="301"/>
      <c r="D458" s="301"/>
      <c r="E458" s="301"/>
      <c r="F458" s="301"/>
      <c r="G458" s="301"/>
      <c r="H458" s="301"/>
      <c r="I458" s="301"/>
      <c r="J458" s="301"/>
      <c r="K458" s="301"/>
      <c r="L458" s="301"/>
    </row>
    <row r="459" spans="1:12" x14ac:dyDescent="0.2">
      <c r="A459" s="301"/>
      <c r="B459" s="301"/>
      <c r="C459" s="301"/>
      <c r="D459" s="301"/>
      <c r="E459" s="301"/>
      <c r="F459" s="301"/>
      <c r="G459" s="301"/>
      <c r="H459" s="301"/>
      <c r="I459" s="301"/>
      <c r="J459" s="301"/>
      <c r="K459" s="301"/>
      <c r="L459" s="301"/>
    </row>
    <row r="460" spans="1:12" x14ac:dyDescent="0.2">
      <c r="A460" s="301"/>
      <c r="B460" s="301"/>
      <c r="C460" s="301"/>
      <c r="D460" s="301"/>
      <c r="E460" s="301"/>
      <c r="F460" s="301"/>
      <c r="G460" s="301"/>
      <c r="H460" s="301"/>
      <c r="I460" s="301"/>
      <c r="J460" s="301"/>
      <c r="K460" s="301"/>
      <c r="L460" s="301"/>
    </row>
    <row r="461" spans="1:12" x14ac:dyDescent="0.2">
      <c r="A461" s="301"/>
      <c r="B461" s="301"/>
      <c r="C461" s="301"/>
      <c r="D461" s="301"/>
      <c r="E461" s="301"/>
      <c r="F461" s="301"/>
      <c r="G461" s="301"/>
      <c r="H461" s="301"/>
      <c r="I461" s="301"/>
      <c r="J461" s="301"/>
      <c r="K461" s="301"/>
      <c r="L461" s="301"/>
    </row>
    <row r="462" spans="1:12" x14ac:dyDescent="0.2">
      <c r="A462" s="301"/>
      <c r="B462" s="301"/>
      <c r="C462" s="301"/>
      <c r="D462" s="301"/>
      <c r="E462" s="301"/>
      <c r="F462" s="301"/>
      <c r="G462" s="301"/>
      <c r="H462" s="301"/>
      <c r="I462" s="301"/>
      <c r="J462" s="301"/>
      <c r="K462" s="301"/>
      <c r="L462" s="301"/>
    </row>
    <row r="463" spans="1:12" x14ac:dyDescent="0.2">
      <c r="A463" s="301"/>
      <c r="B463" s="301"/>
      <c r="C463" s="301"/>
      <c r="D463" s="301"/>
      <c r="E463" s="301"/>
      <c r="F463" s="301"/>
      <c r="G463" s="301"/>
      <c r="H463" s="301"/>
      <c r="I463" s="301"/>
      <c r="J463" s="301"/>
      <c r="K463" s="301"/>
      <c r="L463" s="301"/>
    </row>
    <row r="464" spans="1:12" x14ac:dyDescent="0.2">
      <c r="A464" s="301"/>
      <c r="B464" s="301"/>
      <c r="C464" s="301"/>
      <c r="D464" s="301"/>
      <c r="E464" s="301"/>
      <c r="F464" s="301"/>
      <c r="G464" s="301"/>
      <c r="H464" s="301"/>
      <c r="I464" s="301"/>
      <c r="J464" s="301"/>
      <c r="K464" s="301"/>
      <c r="L464" s="301"/>
    </row>
    <row r="465" spans="1:12" x14ac:dyDescent="0.2">
      <c r="A465" s="301"/>
      <c r="B465" s="301"/>
      <c r="C465" s="301"/>
      <c r="D465" s="301"/>
      <c r="E465" s="301"/>
      <c r="F465" s="301"/>
      <c r="G465" s="301"/>
      <c r="H465" s="301"/>
      <c r="I465" s="301"/>
      <c r="J465" s="301"/>
      <c r="K465" s="301"/>
      <c r="L465" s="301"/>
    </row>
    <row r="466" spans="1:12" x14ac:dyDescent="0.2">
      <c r="A466" s="301"/>
      <c r="B466" s="301"/>
      <c r="C466" s="301"/>
      <c r="D466" s="301"/>
      <c r="E466" s="301"/>
      <c r="F466" s="301"/>
      <c r="G466" s="301"/>
      <c r="H466" s="301"/>
      <c r="I466" s="301"/>
      <c r="J466" s="301"/>
      <c r="K466" s="301"/>
      <c r="L466" s="301"/>
    </row>
    <row r="467" spans="1:12" x14ac:dyDescent="0.2">
      <c r="A467" s="301"/>
      <c r="B467" s="301"/>
      <c r="C467" s="301"/>
      <c r="D467" s="301"/>
      <c r="E467" s="301"/>
      <c r="F467" s="301"/>
      <c r="G467" s="301"/>
      <c r="H467" s="301"/>
      <c r="I467" s="301"/>
      <c r="J467" s="301"/>
      <c r="K467" s="301"/>
      <c r="L467" s="301"/>
    </row>
    <row r="468" spans="1:12" x14ac:dyDescent="0.2">
      <c r="A468" s="301"/>
      <c r="B468" s="301"/>
      <c r="C468" s="301"/>
      <c r="D468" s="301"/>
      <c r="E468" s="301"/>
      <c r="F468" s="301"/>
      <c r="G468" s="301"/>
      <c r="H468" s="301"/>
      <c r="I468" s="301"/>
      <c r="J468" s="301"/>
      <c r="K468" s="301"/>
      <c r="L468" s="301"/>
    </row>
    <row r="469" spans="1:12" x14ac:dyDescent="0.2">
      <c r="A469" s="301"/>
      <c r="B469" s="301"/>
      <c r="C469" s="301"/>
      <c r="D469" s="301"/>
      <c r="E469" s="301"/>
      <c r="F469" s="301"/>
      <c r="G469" s="301"/>
      <c r="H469" s="301"/>
      <c r="I469" s="301"/>
      <c r="J469" s="301"/>
      <c r="K469" s="301"/>
      <c r="L469" s="301"/>
    </row>
    <row r="470" spans="1:12" x14ac:dyDescent="0.2">
      <c r="A470" s="301"/>
      <c r="B470" s="301"/>
      <c r="C470" s="301"/>
      <c r="D470" s="301"/>
      <c r="E470" s="301"/>
      <c r="F470" s="301"/>
      <c r="G470" s="301"/>
      <c r="H470" s="301"/>
      <c r="I470" s="301"/>
      <c r="J470" s="301"/>
      <c r="K470" s="301"/>
      <c r="L470" s="301"/>
    </row>
    <row r="471" spans="1:12" x14ac:dyDescent="0.2">
      <c r="A471" s="301"/>
      <c r="B471" s="301"/>
      <c r="C471" s="301"/>
      <c r="D471" s="301"/>
      <c r="E471" s="301"/>
      <c r="F471" s="301"/>
      <c r="G471" s="301"/>
      <c r="H471" s="301"/>
      <c r="I471" s="301"/>
      <c r="J471" s="301"/>
      <c r="K471" s="301"/>
      <c r="L471" s="301"/>
    </row>
    <row r="472" spans="1:12" x14ac:dyDescent="0.2">
      <c r="A472" s="301"/>
      <c r="B472" s="301"/>
      <c r="C472" s="301"/>
      <c r="D472" s="301"/>
      <c r="E472" s="301"/>
      <c r="F472" s="301"/>
      <c r="G472" s="301"/>
      <c r="H472" s="301"/>
      <c r="I472" s="301"/>
      <c r="J472" s="301"/>
      <c r="K472" s="301"/>
      <c r="L472" s="301"/>
    </row>
    <row r="473" spans="1:12" x14ac:dyDescent="0.2">
      <c r="A473" s="301"/>
      <c r="B473" s="301"/>
      <c r="C473" s="301"/>
      <c r="D473" s="301"/>
      <c r="E473" s="301"/>
      <c r="F473" s="301"/>
      <c r="G473" s="301"/>
      <c r="H473" s="301"/>
      <c r="I473" s="301"/>
      <c r="J473" s="301"/>
      <c r="K473" s="301"/>
      <c r="L473" s="301"/>
    </row>
    <row r="474" spans="1:12" x14ac:dyDescent="0.2">
      <c r="A474" s="301"/>
      <c r="B474" s="301"/>
      <c r="C474" s="301"/>
      <c r="D474" s="301"/>
      <c r="E474" s="301"/>
      <c r="F474" s="301"/>
      <c r="G474" s="301"/>
      <c r="H474" s="301"/>
      <c r="I474" s="301"/>
      <c r="J474" s="301"/>
      <c r="K474" s="301"/>
      <c r="L474" s="301"/>
    </row>
    <row r="475" spans="1:12" x14ac:dyDescent="0.2">
      <c r="A475" s="301"/>
      <c r="B475" s="301"/>
      <c r="C475" s="301"/>
      <c r="D475" s="301"/>
      <c r="E475" s="301"/>
      <c r="F475" s="301"/>
      <c r="G475" s="301"/>
      <c r="H475" s="301"/>
      <c r="I475" s="301"/>
      <c r="J475" s="301"/>
      <c r="K475" s="301"/>
      <c r="L475" s="301"/>
    </row>
    <row r="476" spans="1:12" x14ac:dyDescent="0.2">
      <c r="A476" s="301"/>
      <c r="B476" s="301"/>
      <c r="C476" s="301"/>
      <c r="D476" s="301"/>
      <c r="E476" s="301"/>
      <c r="F476" s="301"/>
      <c r="G476" s="301"/>
      <c r="H476" s="301"/>
      <c r="I476" s="301"/>
      <c r="J476" s="301"/>
      <c r="K476" s="301"/>
      <c r="L476" s="301"/>
    </row>
    <row r="477" spans="1:12" x14ac:dyDescent="0.2">
      <c r="A477" s="301"/>
      <c r="B477" s="301"/>
      <c r="C477" s="301"/>
      <c r="D477" s="301"/>
      <c r="E477" s="301"/>
      <c r="F477" s="301"/>
      <c r="G477" s="301"/>
      <c r="H477" s="301"/>
      <c r="I477" s="301"/>
      <c r="J477" s="301"/>
      <c r="K477" s="301"/>
      <c r="L477" s="301"/>
    </row>
    <row r="478" spans="1:12" x14ac:dyDescent="0.2">
      <c r="A478" s="301"/>
      <c r="B478" s="301"/>
      <c r="C478" s="301"/>
      <c r="D478" s="301"/>
      <c r="E478" s="301"/>
      <c r="F478" s="301"/>
      <c r="G478" s="301"/>
      <c r="H478" s="301"/>
      <c r="I478" s="301"/>
      <c r="J478" s="301"/>
      <c r="K478" s="301"/>
      <c r="L478" s="301"/>
    </row>
    <row r="479" spans="1:12" x14ac:dyDescent="0.2">
      <c r="A479" s="301"/>
      <c r="B479" s="301"/>
      <c r="C479" s="301"/>
      <c r="D479" s="301"/>
      <c r="E479" s="301"/>
      <c r="F479" s="301"/>
      <c r="G479" s="301"/>
      <c r="H479" s="301"/>
      <c r="I479" s="301"/>
      <c r="J479" s="301"/>
      <c r="K479" s="301"/>
      <c r="L479" s="301"/>
    </row>
    <row r="480" spans="1:12" x14ac:dyDescent="0.2">
      <c r="A480" s="301"/>
      <c r="B480" s="301"/>
      <c r="C480" s="301"/>
      <c r="D480" s="301"/>
      <c r="E480" s="301"/>
      <c r="F480" s="301"/>
      <c r="G480" s="301"/>
      <c r="H480" s="301"/>
      <c r="I480" s="301"/>
      <c r="J480" s="301"/>
      <c r="K480" s="301"/>
      <c r="L480" s="301"/>
    </row>
    <row r="481" spans="1:12" x14ac:dyDescent="0.2">
      <c r="A481" s="301"/>
      <c r="B481" s="301"/>
      <c r="C481" s="301"/>
      <c r="D481" s="301"/>
      <c r="E481" s="301"/>
      <c r="F481" s="301"/>
      <c r="G481" s="301"/>
      <c r="H481" s="301"/>
      <c r="I481" s="301"/>
      <c r="J481" s="301"/>
      <c r="K481" s="301"/>
      <c r="L481" s="301"/>
    </row>
    <row r="482" spans="1:12" x14ac:dyDescent="0.2">
      <c r="A482" s="301"/>
      <c r="B482" s="301"/>
      <c r="C482" s="301"/>
      <c r="D482" s="301"/>
      <c r="E482" s="301"/>
      <c r="F482" s="301"/>
      <c r="G482" s="301"/>
      <c r="H482" s="301"/>
      <c r="I482" s="301"/>
      <c r="J482" s="301"/>
      <c r="K482" s="301"/>
      <c r="L482" s="301"/>
    </row>
    <row r="483" spans="1:12" x14ac:dyDescent="0.2">
      <c r="A483" s="301"/>
      <c r="B483" s="301"/>
      <c r="C483" s="301"/>
      <c r="D483" s="301"/>
      <c r="E483" s="301"/>
      <c r="F483" s="301"/>
      <c r="G483" s="301"/>
      <c r="H483" s="301"/>
      <c r="I483" s="301"/>
      <c r="J483" s="301"/>
      <c r="K483" s="301"/>
      <c r="L483" s="301"/>
    </row>
    <row r="484" spans="1:12" x14ac:dyDescent="0.2">
      <c r="A484" s="301"/>
      <c r="B484" s="301"/>
      <c r="C484" s="301"/>
      <c r="D484" s="301"/>
      <c r="E484" s="301"/>
      <c r="F484" s="301"/>
      <c r="G484" s="301"/>
      <c r="H484" s="301"/>
      <c r="I484" s="301"/>
      <c r="J484" s="301"/>
      <c r="K484" s="301"/>
      <c r="L484" s="301"/>
    </row>
    <row r="485" spans="1:12" x14ac:dyDescent="0.2">
      <c r="A485" s="301"/>
      <c r="B485" s="301"/>
      <c r="C485" s="301"/>
      <c r="D485" s="301"/>
      <c r="E485" s="301"/>
      <c r="F485" s="301"/>
      <c r="G485" s="301"/>
      <c r="H485" s="301"/>
      <c r="I485" s="301"/>
      <c r="J485" s="301"/>
      <c r="K485" s="301"/>
      <c r="L485" s="301"/>
    </row>
    <row r="486" spans="1:12" x14ac:dyDescent="0.2">
      <c r="A486" s="301"/>
      <c r="B486" s="301"/>
      <c r="C486" s="301"/>
      <c r="D486" s="301"/>
      <c r="E486" s="301"/>
      <c r="F486" s="301"/>
      <c r="G486" s="301"/>
      <c r="H486" s="301"/>
      <c r="I486" s="301"/>
      <c r="J486" s="301"/>
      <c r="K486" s="301"/>
      <c r="L486" s="301"/>
    </row>
    <row r="487" spans="1:12" x14ac:dyDescent="0.2">
      <c r="A487" s="301"/>
      <c r="B487" s="301"/>
      <c r="C487" s="301"/>
      <c r="D487" s="301"/>
      <c r="E487" s="301"/>
      <c r="F487" s="301"/>
      <c r="G487" s="301"/>
      <c r="H487" s="301"/>
      <c r="I487" s="301"/>
      <c r="J487" s="301"/>
      <c r="K487" s="301"/>
      <c r="L487" s="301"/>
    </row>
    <row r="488" spans="1:12" x14ac:dyDescent="0.2">
      <c r="A488" s="301"/>
      <c r="B488" s="301"/>
      <c r="C488" s="301"/>
      <c r="D488" s="301"/>
      <c r="E488" s="301"/>
      <c r="F488" s="301"/>
      <c r="G488" s="301"/>
      <c r="H488" s="301"/>
      <c r="I488" s="301"/>
      <c r="J488" s="301"/>
      <c r="K488" s="301"/>
      <c r="L488" s="301"/>
    </row>
    <row r="489" spans="1:12" x14ac:dyDescent="0.2">
      <c r="A489" s="301"/>
      <c r="B489" s="301"/>
      <c r="C489" s="301"/>
      <c r="D489" s="301"/>
      <c r="E489" s="301"/>
      <c r="F489" s="301"/>
      <c r="G489" s="301"/>
      <c r="H489" s="301"/>
      <c r="I489" s="301"/>
      <c r="J489" s="301"/>
      <c r="K489" s="301"/>
      <c r="L489" s="301"/>
    </row>
    <row r="490" spans="1:12" x14ac:dyDescent="0.2">
      <c r="A490" s="301"/>
      <c r="B490" s="301"/>
      <c r="C490" s="301"/>
      <c r="D490" s="301"/>
      <c r="E490" s="301"/>
      <c r="F490" s="301"/>
      <c r="G490" s="301"/>
      <c r="H490" s="301"/>
      <c r="I490" s="301"/>
      <c r="J490" s="301"/>
      <c r="K490" s="301"/>
      <c r="L490" s="301"/>
    </row>
    <row r="491" spans="1:12" x14ac:dyDescent="0.2">
      <c r="A491" s="301"/>
      <c r="B491" s="301"/>
      <c r="C491" s="301"/>
      <c r="D491" s="301"/>
      <c r="E491" s="301"/>
      <c r="F491" s="301"/>
      <c r="G491" s="301"/>
      <c r="H491" s="301"/>
      <c r="I491" s="301"/>
      <c r="J491" s="301"/>
      <c r="K491" s="301"/>
      <c r="L491" s="301"/>
    </row>
    <row r="492" spans="1:12" x14ac:dyDescent="0.2">
      <c r="A492" s="301"/>
      <c r="B492" s="301"/>
      <c r="C492" s="301"/>
      <c r="D492" s="301"/>
      <c r="E492" s="301"/>
      <c r="F492" s="301"/>
      <c r="G492" s="301"/>
      <c r="H492" s="301"/>
      <c r="I492" s="301"/>
      <c r="J492" s="301"/>
      <c r="K492" s="301"/>
      <c r="L492" s="301"/>
    </row>
    <row r="493" spans="1:12" x14ac:dyDescent="0.2">
      <c r="A493" s="301"/>
      <c r="B493" s="301"/>
      <c r="C493" s="301"/>
      <c r="D493" s="301"/>
      <c r="E493" s="301"/>
      <c r="F493" s="301"/>
      <c r="G493" s="301"/>
      <c r="H493" s="301"/>
      <c r="I493" s="301"/>
      <c r="J493" s="301"/>
      <c r="K493" s="301"/>
      <c r="L493" s="301"/>
    </row>
    <row r="494" spans="1:12" x14ac:dyDescent="0.2">
      <c r="A494" s="301"/>
      <c r="B494" s="301"/>
      <c r="C494" s="301"/>
      <c r="D494" s="301"/>
      <c r="E494" s="301"/>
      <c r="F494" s="301"/>
      <c r="G494" s="301"/>
      <c r="H494" s="301"/>
      <c r="I494" s="301"/>
      <c r="J494" s="301"/>
      <c r="K494" s="301"/>
      <c r="L494" s="301"/>
    </row>
    <row r="495" spans="1:12" x14ac:dyDescent="0.2">
      <c r="A495" s="301"/>
      <c r="B495" s="301"/>
      <c r="C495" s="301"/>
      <c r="D495" s="301"/>
      <c r="E495" s="301"/>
      <c r="F495" s="301"/>
      <c r="G495" s="301"/>
      <c r="H495" s="301"/>
      <c r="I495" s="301"/>
      <c r="J495" s="301"/>
      <c r="K495" s="301"/>
      <c r="L495" s="301"/>
    </row>
    <row r="496" spans="1:12" x14ac:dyDescent="0.2">
      <c r="A496" s="301"/>
      <c r="B496" s="301"/>
      <c r="C496" s="301"/>
      <c r="D496" s="301"/>
      <c r="E496" s="301"/>
      <c r="F496" s="301"/>
      <c r="G496" s="301"/>
      <c r="H496" s="301"/>
      <c r="I496" s="301"/>
      <c r="J496" s="301"/>
      <c r="K496" s="301"/>
      <c r="L496" s="301"/>
    </row>
    <row r="497" spans="1:12" x14ac:dyDescent="0.2">
      <c r="A497" s="301"/>
      <c r="B497" s="301"/>
      <c r="C497" s="301"/>
      <c r="D497" s="301"/>
      <c r="E497" s="301"/>
      <c r="F497" s="301"/>
      <c r="G497" s="301"/>
      <c r="H497" s="301"/>
      <c r="I497" s="301"/>
      <c r="J497" s="301"/>
      <c r="K497" s="301"/>
      <c r="L497" s="301"/>
    </row>
    <row r="498" spans="1:12" x14ac:dyDescent="0.2">
      <c r="A498" s="301"/>
      <c r="B498" s="301"/>
      <c r="C498" s="301"/>
      <c r="D498" s="301"/>
      <c r="E498" s="301"/>
      <c r="F498" s="301"/>
      <c r="G498" s="301"/>
      <c r="H498" s="301"/>
      <c r="I498" s="301"/>
      <c r="J498" s="301"/>
      <c r="K498" s="301"/>
      <c r="L498" s="301"/>
    </row>
    <row r="499" spans="1:12" x14ac:dyDescent="0.2">
      <c r="A499" s="301"/>
      <c r="B499" s="301"/>
      <c r="C499" s="301"/>
      <c r="D499" s="301"/>
      <c r="E499" s="301"/>
      <c r="F499" s="301"/>
      <c r="G499" s="301"/>
      <c r="H499" s="301"/>
      <c r="I499" s="301"/>
      <c r="J499" s="301"/>
      <c r="K499" s="301"/>
      <c r="L499" s="301"/>
    </row>
    <row r="500" spans="1:12" x14ac:dyDescent="0.2">
      <c r="A500" s="301"/>
      <c r="B500" s="301"/>
      <c r="C500" s="301"/>
      <c r="D500" s="301"/>
      <c r="E500" s="301"/>
      <c r="F500" s="301"/>
      <c r="G500" s="301"/>
      <c r="H500" s="301"/>
      <c r="I500" s="301"/>
      <c r="J500" s="301"/>
      <c r="K500" s="301"/>
      <c r="L500" s="301"/>
    </row>
    <row r="501" spans="1:12" x14ac:dyDescent="0.2">
      <c r="A501" s="301"/>
      <c r="B501" s="301"/>
      <c r="C501" s="301"/>
      <c r="D501" s="301"/>
      <c r="E501" s="301"/>
      <c r="F501" s="301"/>
      <c r="G501" s="301"/>
      <c r="H501" s="301"/>
      <c r="I501" s="301"/>
      <c r="J501" s="301"/>
      <c r="K501" s="301"/>
      <c r="L501" s="301"/>
    </row>
    <row r="502" spans="1:12" x14ac:dyDescent="0.2">
      <c r="A502" s="301"/>
      <c r="B502" s="301"/>
      <c r="C502" s="301"/>
      <c r="D502" s="301"/>
      <c r="E502" s="301"/>
      <c r="F502" s="301"/>
      <c r="G502" s="301"/>
      <c r="H502" s="301"/>
      <c r="I502" s="301"/>
      <c r="J502" s="301"/>
      <c r="K502" s="301"/>
      <c r="L502" s="301"/>
    </row>
    <row r="503" spans="1:12" x14ac:dyDescent="0.2">
      <c r="A503" s="301"/>
      <c r="B503" s="301"/>
      <c r="C503" s="301"/>
      <c r="D503" s="301"/>
      <c r="E503" s="301"/>
      <c r="F503" s="301"/>
      <c r="G503" s="301"/>
      <c r="H503" s="301"/>
      <c r="I503" s="301"/>
      <c r="J503" s="301"/>
      <c r="K503" s="301"/>
      <c r="L503" s="301"/>
    </row>
    <row r="504" spans="1:12" x14ac:dyDescent="0.2">
      <c r="A504" s="301"/>
      <c r="B504" s="301"/>
      <c r="C504" s="301"/>
      <c r="D504" s="301"/>
      <c r="E504" s="301"/>
      <c r="F504" s="301"/>
      <c r="G504" s="301"/>
      <c r="H504" s="301"/>
      <c r="I504" s="301"/>
      <c r="J504" s="301"/>
      <c r="K504" s="301"/>
      <c r="L504" s="301"/>
    </row>
    <row r="505" spans="1:12" x14ac:dyDescent="0.2">
      <c r="A505" s="301"/>
      <c r="B505" s="301"/>
      <c r="C505" s="301"/>
      <c r="D505" s="301"/>
      <c r="E505" s="301"/>
      <c r="F505" s="301"/>
      <c r="G505" s="301"/>
      <c r="H505" s="301"/>
      <c r="I505" s="301"/>
      <c r="J505" s="301"/>
      <c r="K505" s="301"/>
      <c r="L505" s="301"/>
    </row>
    <row r="506" spans="1:12" x14ac:dyDescent="0.2">
      <c r="A506" s="301"/>
      <c r="B506" s="301"/>
      <c r="C506" s="301"/>
      <c r="D506" s="301"/>
      <c r="E506" s="301"/>
      <c r="F506" s="301"/>
      <c r="G506" s="301"/>
      <c r="H506" s="301"/>
      <c r="I506" s="301"/>
      <c r="J506" s="301"/>
      <c r="K506" s="301"/>
      <c r="L506" s="301"/>
    </row>
    <row r="507" spans="1:12" x14ac:dyDescent="0.2">
      <c r="A507" s="301"/>
      <c r="B507" s="301"/>
      <c r="C507" s="301"/>
      <c r="D507" s="301"/>
      <c r="E507" s="301"/>
      <c r="F507" s="301"/>
      <c r="G507" s="301"/>
      <c r="H507" s="301"/>
      <c r="I507" s="301"/>
      <c r="J507" s="301"/>
      <c r="K507" s="301"/>
      <c r="L507" s="301"/>
    </row>
    <row r="508" spans="1:12" x14ac:dyDescent="0.2">
      <c r="A508" s="301"/>
      <c r="B508" s="301"/>
      <c r="C508" s="301"/>
      <c r="D508" s="301"/>
      <c r="E508" s="301"/>
      <c r="F508" s="301"/>
      <c r="G508" s="301"/>
      <c r="H508" s="301"/>
      <c r="I508" s="301"/>
      <c r="J508" s="301"/>
      <c r="K508" s="301"/>
      <c r="L508" s="301"/>
    </row>
    <row r="509" spans="1:12" x14ac:dyDescent="0.2">
      <c r="A509" s="301"/>
      <c r="B509" s="301"/>
      <c r="C509" s="301"/>
      <c r="D509" s="301"/>
      <c r="E509" s="301"/>
      <c r="F509" s="301"/>
      <c r="G509" s="301"/>
      <c r="H509" s="301"/>
      <c r="I509" s="301"/>
      <c r="J509" s="301"/>
      <c r="K509" s="301"/>
      <c r="L509" s="301"/>
    </row>
    <row r="510" spans="1:12" x14ac:dyDescent="0.2">
      <c r="A510" s="301"/>
      <c r="B510" s="301"/>
      <c r="C510" s="301"/>
      <c r="D510" s="301"/>
      <c r="E510" s="301"/>
      <c r="F510" s="301"/>
      <c r="G510" s="301"/>
      <c r="H510" s="301"/>
      <c r="I510" s="301"/>
      <c r="J510" s="301"/>
      <c r="K510" s="301"/>
      <c r="L510" s="301"/>
    </row>
    <row r="511" spans="1:12" x14ac:dyDescent="0.2">
      <c r="A511" s="301"/>
      <c r="B511" s="301"/>
      <c r="C511" s="301"/>
      <c r="D511" s="301"/>
      <c r="E511" s="301"/>
      <c r="F511" s="301"/>
      <c r="G511" s="301"/>
      <c r="H511" s="301"/>
      <c r="I511" s="301"/>
      <c r="J511" s="301"/>
      <c r="K511" s="301"/>
      <c r="L511" s="301"/>
    </row>
    <row r="512" spans="1:12" x14ac:dyDescent="0.2">
      <c r="A512" s="301"/>
      <c r="B512" s="301"/>
      <c r="C512" s="301"/>
      <c r="D512" s="301"/>
      <c r="E512" s="301"/>
      <c r="F512" s="301"/>
      <c r="G512" s="301"/>
      <c r="H512" s="301"/>
      <c r="I512" s="301"/>
      <c r="J512" s="301"/>
      <c r="K512" s="301"/>
      <c r="L512" s="301"/>
    </row>
    <row r="513" spans="1:12" x14ac:dyDescent="0.2">
      <c r="A513" s="301"/>
      <c r="B513" s="301"/>
      <c r="C513" s="301"/>
      <c r="D513" s="301"/>
      <c r="E513" s="301"/>
      <c r="F513" s="301"/>
      <c r="G513" s="301"/>
      <c r="H513" s="301"/>
      <c r="I513" s="301"/>
      <c r="J513" s="301"/>
      <c r="K513" s="301"/>
      <c r="L513" s="301"/>
    </row>
    <row r="514" spans="1:12" x14ac:dyDescent="0.2">
      <c r="A514" s="301"/>
      <c r="B514" s="301"/>
      <c r="C514" s="301"/>
      <c r="D514" s="301"/>
      <c r="E514" s="301"/>
      <c r="F514" s="301"/>
      <c r="G514" s="301"/>
      <c r="H514" s="301"/>
      <c r="I514" s="301"/>
      <c r="J514" s="301"/>
      <c r="K514" s="301"/>
      <c r="L514" s="301"/>
    </row>
    <row r="515" spans="1:12" x14ac:dyDescent="0.2">
      <c r="A515" s="301"/>
      <c r="B515" s="301"/>
      <c r="C515" s="301"/>
      <c r="D515" s="301"/>
      <c r="E515" s="301"/>
      <c r="F515" s="301"/>
      <c r="G515" s="301"/>
      <c r="H515" s="301"/>
      <c r="I515" s="301"/>
      <c r="J515" s="301"/>
      <c r="K515" s="301"/>
      <c r="L515" s="301"/>
    </row>
    <row r="516" spans="1:12" x14ac:dyDescent="0.2">
      <c r="A516" s="301"/>
      <c r="B516" s="301"/>
      <c r="C516" s="301"/>
      <c r="D516" s="301"/>
      <c r="E516" s="301"/>
      <c r="F516" s="301"/>
      <c r="G516" s="301"/>
      <c r="H516" s="301"/>
      <c r="I516" s="301"/>
      <c r="J516" s="301"/>
      <c r="K516" s="301"/>
      <c r="L516" s="301"/>
    </row>
    <row r="517" spans="1:12" x14ac:dyDescent="0.2">
      <c r="A517" s="301"/>
      <c r="B517" s="301"/>
      <c r="C517" s="301"/>
      <c r="D517" s="301"/>
      <c r="E517" s="301"/>
      <c r="F517" s="301"/>
      <c r="G517" s="301"/>
      <c r="H517" s="301"/>
      <c r="I517" s="301"/>
      <c r="J517" s="301"/>
      <c r="K517" s="301"/>
      <c r="L517" s="301"/>
    </row>
    <row r="518" spans="1:12" x14ac:dyDescent="0.2">
      <c r="A518" s="301"/>
      <c r="B518" s="301"/>
      <c r="C518" s="301"/>
      <c r="D518" s="301"/>
      <c r="E518" s="301"/>
      <c r="F518" s="301"/>
      <c r="G518" s="301"/>
      <c r="H518" s="301"/>
      <c r="I518" s="301"/>
      <c r="J518" s="301"/>
      <c r="K518" s="301"/>
      <c r="L518" s="301"/>
    </row>
    <row r="519" spans="1:12" x14ac:dyDescent="0.2">
      <c r="A519" s="301"/>
      <c r="B519" s="301"/>
      <c r="C519" s="301"/>
      <c r="D519" s="301"/>
      <c r="E519" s="301"/>
      <c r="F519" s="301"/>
      <c r="G519" s="301"/>
      <c r="H519" s="301"/>
      <c r="I519" s="301"/>
      <c r="J519" s="301"/>
      <c r="K519" s="301"/>
      <c r="L519" s="301"/>
    </row>
    <row r="520" spans="1:12" x14ac:dyDescent="0.2">
      <c r="A520" s="301"/>
      <c r="B520" s="301"/>
      <c r="C520" s="301"/>
      <c r="D520" s="301"/>
      <c r="E520" s="301"/>
      <c r="F520" s="301"/>
      <c r="G520" s="301"/>
      <c r="H520" s="301"/>
      <c r="I520" s="301"/>
      <c r="J520" s="301"/>
      <c r="K520" s="301"/>
      <c r="L520" s="301"/>
    </row>
    <row r="521" spans="1:12" x14ac:dyDescent="0.2">
      <c r="A521" s="301"/>
      <c r="B521" s="301"/>
      <c r="C521" s="301"/>
      <c r="D521" s="301"/>
      <c r="E521" s="301"/>
      <c r="F521" s="301"/>
      <c r="G521" s="301"/>
      <c r="H521" s="301"/>
      <c r="I521" s="301"/>
      <c r="J521" s="301"/>
      <c r="K521" s="301"/>
      <c r="L521" s="301"/>
    </row>
    <row r="522" spans="1:12" x14ac:dyDescent="0.2">
      <c r="A522" s="301"/>
      <c r="B522" s="301"/>
      <c r="C522" s="301"/>
      <c r="D522" s="301"/>
      <c r="E522" s="301"/>
      <c r="F522" s="301"/>
      <c r="G522" s="301"/>
      <c r="H522" s="301"/>
      <c r="I522" s="301"/>
      <c r="J522" s="301"/>
      <c r="K522" s="301"/>
      <c r="L522" s="301"/>
    </row>
    <row r="523" spans="1:12" x14ac:dyDescent="0.2">
      <c r="A523" s="301"/>
      <c r="B523" s="301"/>
      <c r="C523" s="301"/>
      <c r="D523" s="301"/>
      <c r="E523" s="301"/>
      <c r="F523" s="301"/>
      <c r="G523" s="301"/>
      <c r="H523" s="301"/>
      <c r="I523" s="301"/>
      <c r="J523" s="301"/>
      <c r="K523" s="301"/>
      <c r="L523" s="301"/>
    </row>
    <row r="524" spans="1:12" x14ac:dyDescent="0.2">
      <c r="A524" s="301"/>
      <c r="B524" s="301"/>
      <c r="C524" s="301"/>
      <c r="D524" s="301"/>
      <c r="E524" s="301"/>
      <c r="F524" s="301"/>
      <c r="G524" s="301"/>
      <c r="H524" s="301"/>
      <c r="I524" s="301"/>
      <c r="J524" s="301"/>
      <c r="K524" s="301"/>
      <c r="L524" s="301"/>
    </row>
    <row r="525" spans="1:12" x14ac:dyDescent="0.2">
      <c r="A525" s="301"/>
      <c r="B525" s="301"/>
      <c r="C525" s="301"/>
      <c r="D525" s="301"/>
      <c r="E525" s="301"/>
      <c r="F525" s="301"/>
      <c r="G525" s="301"/>
      <c r="H525" s="301"/>
      <c r="I525" s="301"/>
      <c r="J525" s="301"/>
      <c r="K525" s="301"/>
      <c r="L525" s="301"/>
    </row>
    <row r="526" spans="1:12" x14ac:dyDescent="0.2">
      <c r="A526" s="301"/>
      <c r="B526" s="301"/>
      <c r="C526" s="301"/>
      <c r="D526" s="301"/>
      <c r="E526" s="301"/>
      <c r="F526" s="301"/>
      <c r="G526" s="301"/>
      <c r="H526" s="301"/>
      <c r="I526" s="301"/>
      <c r="J526" s="301"/>
      <c r="K526" s="301"/>
      <c r="L526" s="301"/>
    </row>
    <row r="527" spans="1:12" x14ac:dyDescent="0.2">
      <c r="A527" s="301"/>
      <c r="B527" s="301"/>
      <c r="C527" s="301"/>
      <c r="D527" s="301"/>
      <c r="E527" s="301"/>
      <c r="F527" s="301"/>
      <c r="G527" s="301"/>
      <c r="H527" s="301"/>
      <c r="I527" s="301"/>
      <c r="J527" s="301"/>
      <c r="K527" s="301"/>
      <c r="L527" s="301"/>
    </row>
    <row r="528" spans="1:12" x14ac:dyDescent="0.2">
      <c r="A528" s="301"/>
      <c r="B528" s="301"/>
      <c r="C528" s="301"/>
      <c r="D528" s="301"/>
      <c r="E528" s="301"/>
      <c r="F528" s="301"/>
      <c r="G528" s="301"/>
      <c r="H528" s="301"/>
      <c r="I528" s="301"/>
      <c r="J528" s="301"/>
      <c r="K528" s="301"/>
      <c r="L528" s="301"/>
    </row>
    <row r="529" spans="1:12" x14ac:dyDescent="0.2">
      <c r="A529" s="301"/>
      <c r="B529" s="301"/>
      <c r="C529" s="301"/>
      <c r="D529" s="301"/>
      <c r="E529" s="301"/>
      <c r="F529" s="301"/>
      <c r="G529" s="301"/>
      <c r="H529" s="301"/>
      <c r="I529" s="301"/>
      <c r="J529" s="301"/>
      <c r="K529" s="301"/>
      <c r="L529" s="301"/>
    </row>
    <row r="530" spans="1:12" x14ac:dyDescent="0.2">
      <c r="A530" s="301"/>
      <c r="B530" s="301"/>
      <c r="C530" s="301"/>
      <c r="D530" s="301"/>
      <c r="E530" s="301"/>
      <c r="F530" s="301"/>
      <c r="G530" s="301"/>
      <c r="H530" s="301"/>
      <c r="I530" s="301"/>
      <c r="J530" s="301"/>
      <c r="K530" s="301"/>
      <c r="L530" s="301"/>
    </row>
    <row r="531" spans="1:12" x14ac:dyDescent="0.2">
      <c r="A531" s="301"/>
      <c r="B531" s="301"/>
      <c r="C531" s="301"/>
      <c r="D531" s="301"/>
      <c r="E531" s="301"/>
      <c r="F531" s="301"/>
      <c r="G531" s="301"/>
      <c r="H531" s="301"/>
      <c r="I531" s="301"/>
      <c r="J531" s="301"/>
      <c r="K531" s="301"/>
      <c r="L531" s="301"/>
    </row>
    <row r="532" spans="1:12" x14ac:dyDescent="0.2">
      <c r="A532" s="301"/>
      <c r="B532" s="301"/>
      <c r="C532" s="301"/>
      <c r="D532" s="301"/>
      <c r="E532" s="301"/>
      <c r="F532" s="301"/>
      <c r="G532" s="301"/>
      <c r="H532" s="301"/>
      <c r="I532" s="301"/>
      <c r="J532" s="301"/>
      <c r="K532" s="301"/>
      <c r="L532" s="301"/>
    </row>
    <row r="533" spans="1:12" x14ac:dyDescent="0.2">
      <c r="A533" s="301"/>
      <c r="B533" s="301"/>
      <c r="C533" s="301"/>
      <c r="D533" s="301"/>
      <c r="E533" s="301"/>
      <c r="F533" s="301"/>
      <c r="G533" s="301"/>
      <c r="H533" s="301"/>
      <c r="I533" s="301"/>
      <c r="J533" s="301"/>
      <c r="K533" s="301"/>
      <c r="L533" s="301"/>
    </row>
    <row r="534" spans="1:12" x14ac:dyDescent="0.2">
      <c r="A534" s="301"/>
      <c r="B534" s="301"/>
      <c r="C534" s="301"/>
      <c r="D534" s="301"/>
      <c r="E534" s="301"/>
      <c r="F534" s="301"/>
      <c r="G534" s="301"/>
      <c r="H534" s="301"/>
      <c r="I534" s="301"/>
      <c r="J534" s="301"/>
      <c r="K534" s="301"/>
      <c r="L534" s="301"/>
    </row>
    <row r="535" spans="1:12" x14ac:dyDescent="0.2">
      <c r="A535" s="301"/>
      <c r="B535" s="301"/>
      <c r="C535" s="301"/>
      <c r="D535" s="301"/>
      <c r="E535" s="301"/>
      <c r="F535" s="301"/>
      <c r="G535" s="301"/>
      <c r="H535" s="301"/>
      <c r="I535" s="301"/>
      <c r="J535" s="301"/>
      <c r="K535" s="301"/>
      <c r="L535" s="301"/>
    </row>
    <row r="536" spans="1:12" x14ac:dyDescent="0.2">
      <c r="A536" s="301"/>
      <c r="B536" s="301"/>
      <c r="C536" s="301"/>
      <c r="D536" s="301"/>
      <c r="E536" s="301"/>
      <c r="F536" s="301"/>
      <c r="G536" s="301"/>
      <c r="H536" s="301"/>
      <c r="I536" s="301"/>
      <c r="J536" s="301"/>
      <c r="K536" s="301"/>
      <c r="L536" s="301"/>
    </row>
    <row r="537" spans="1:12" x14ac:dyDescent="0.2">
      <c r="A537" s="301"/>
      <c r="B537" s="301"/>
      <c r="C537" s="301"/>
      <c r="D537" s="301"/>
      <c r="E537" s="301"/>
      <c r="F537" s="301"/>
      <c r="G537" s="301"/>
      <c r="H537" s="301"/>
      <c r="I537" s="301"/>
      <c r="J537" s="301"/>
      <c r="K537" s="301"/>
      <c r="L537" s="301"/>
    </row>
    <row r="538" spans="1:12" x14ac:dyDescent="0.2">
      <c r="A538" s="301"/>
      <c r="B538" s="301"/>
      <c r="C538" s="301"/>
      <c r="D538" s="301"/>
      <c r="E538" s="301"/>
      <c r="F538" s="301"/>
      <c r="G538" s="301"/>
      <c r="H538" s="301"/>
      <c r="I538" s="301"/>
      <c r="J538" s="301"/>
      <c r="K538" s="301"/>
      <c r="L538" s="301"/>
    </row>
    <row r="539" spans="1:12" x14ac:dyDescent="0.2">
      <c r="A539" s="301"/>
      <c r="B539" s="301"/>
      <c r="C539" s="301"/>
      <c r="D539" s="301"/>
      <c r="E539" s="301"/>
      <c r="F539" s="301"/>
      <c r="G539" s="301"/>
      <c r="H539" s="301"/>
      <c r="I539" s="301"/>
      <c r="J539" s="301"/>
      <c r="K539" s="301"/>
      <c r="L539" s="301"/>
    </row>
    <row r="540" spans="1:12" x14ac:dyDescent="0.2">
      <c r="A540" s="301"/>
      <c r="B540" s="301"/>
      <c r="C540" s="301"/>
      <c r="D540" s="301"/>
      <c r="E540" s="301"/>
      <c r="F540" s="301"/>
      <c r="G540" s="301"/>
      <c r="H540" s="301"/>
      <c r="I540" s="301"/>
      <c r="J540" s="301"/>
      <c r="K540" s="301"/>
      <c r="L540" s="301"/>
    </row>
    <row r="541" spans="1:12" x14ac:dyDescent="0.2">
      <c r="A541" s="301"/>
      <c r="B541" s="301"/>
      <c r="C541" s="301"/>
      <c r="D541" s="301"/>
      <c r="E541" s="301"/>
      <c r="F541" s="301"/>
      <c r="G541" s="301"/>
      <c r="H541" s="301"/>
      <c r="I541" s="301"/>
      <c r="J541" s="301"/>
      <c r="K541" s="301"/>
      <c r="L541" s="301"/>
    </row>
    <row r="542" spans="1:12" x14ac:dyDescent="0.2">
      <c r="A542" s="301"/>
      <c r="B542" s="301"/>
      <c r="C542" s="301"/>
      <c r="D542" s="301"/>
      <c r="E542" s="301"/>
      <c r="F542" s="301"/>
      <c r="G542" s="301"/>
      <c r="H542" s="301"/>
      <c r="I542" s="301"/>
      <c r="J542" s="301"/>
      <c r="K542" s="301"/>
      <c r="L542" s="301"/>
    </row>
    <row r="543" spans="1:12" x14ac:dyDescent="0.2">
      <c r="A543" s="301"/>
      <c r="B543" s="301"/>
      <c r="C543" s="301"/>
      <c r="D543" s="301"/>
      <c r="E543" s="301"/>
      <c r="F543" s="301"/>
      <c r="G543" s="301"/>
      <c r="H543" s="301"/>
      <c r="I543" s="301"/>
      <c r="J543" s="301"/>
      <c r="K543" s="301"/>
      <c r="L543" s="301"/>
    </row>
    <row r="544" spans="1:12" x14ac:dyDescent="0.2">
      <c r="A544" s="301"/>
      <c r="B544" s="301"/>
      <c r="C544" s="301"/>
      <c r="D544" s="301"/>
      <c r="E544" s="301"/>
      <c r="F544" s="301"/>
      <c r="G544" s="301"/>
      <c r="H544" s="301"/>
      <c r="I544" s="301"/>
      <c r="J544" s="301"/>
      <c r="K544" s="301"/>
      <c r="L544" s="301"/>
    </row>
    <row r="545" spans="1:12" x14ac:dyDescent="0.2">
      <c r="A545" s="301"/>
      <c r="B545" s="301"/>
      <c r="C545" s="301"/>
      <c r="D545" s="301"/>
      <c r="E545" s="301"/>
      <c r="F545" s="301"/>
      <c r="G545" s="301"/>
      <c r="H545" s="301"/>
      <c r="I545" s="301"/>
      <c r="J545" s="301"/>
      <c r="K545" s="301"/>
      <c r="L545" s="301"/>
    </row>
    <row r="546" spans="1:12" x14ac:dyDescent="0.2">
      <c r="A546" s="301"/>
      <c r="B546" s="301"/>
      <c r="C546" s="301"/>
      <c r="D546" s="301"/>
      <c r="E546" s="301"/>
      <c r="F546" s="301"/>
      <c r="G546" s="301"/>
      <c r="H546" s="301"/>
      <c r="I546" s="301"/>
      <c r="J546" s="301"/>
      <c r="K546" s="301"/>
      <c r="L546" s="301"/>
    </row>
    <row r="547" spans="1:12" x14ac:dyDescent="0.2">
      <c r="A547" s="301"/>
      <c r="B547" s="301"/>
      <c r="C547" s="301"/>
      <c r="D547" s="301"/>
      <c r="E547" s="301"/>
      <c r="F547" s="301"/>
      <c r="G547" s="301"/>
      <c r="H547" s="301"/>
      <c r="I547" s="301"/>
      <c r="J547" s="301"/>
      <c r="K547" s="301"/>
      <c r="L547" s="301"/>
    </row>
    <row r="548" spans="1:12" x14ac:dyDescent="0.2">
      <c r="A548" s="301"/>
      <c r="B548" s="301"/>
      <c r="C548" s="301"/>
      <c r="D548" s="301"/>
      <c r="E548" s="301"/>
      <c r="F548" s="301"/>
      <c r="G548" s="301"/>
      <c r="H548" s="301"/>
      <c r="I548" s="301"/>
      <c r="J548" s="301"/>
      <c r="K548" s="301"/>
      <c r="L548" s="301"/>
    </row>
    <row r="549" spans="1:12" x14ac:dyDescent="0.2">
      <c r="A549" s="301"/>
      <c r="B549" s="301"/>
      <c r="C549" s="301"/>
      <c r="D549" s="301"/>
      <c r="E549" s="301"/>
      <c r="F549" s="301"/>
      <c r="G549" s="301"/>
      <c r="H549" s="301"/>
      <c r="I549" s="301"/>
      <c r="J549" s="301"/>
      <c r="K549" s="301"/>
      <c r="L549" s="301"/>
    </row>
    <row r="550" spans="1:12" x14ac:dyDescent="0.2">
      <c r="A550" s="301"/>
      <c r="B550" s="301"/>
      <c r="C550" s="301"/>
      <c r="D550" s="301"/>
      <c r="E550" s="301"/>
      <c r="F550" s="301"/>
      <c r="G550" s="301"/>
      <c r="H550" s="301"/>
      <c r="I550" s="301"/>
      <c r="J550" s="301"/>
      <c r="K550" s="301"/>
      <c r="L550" s="301"/>
    </row>
    <row r="551" spans="1:12" x14ac:dyDescent="0.2">
      <c r="A551" s="301"/>
      <c r="B551" s="301"/>
      <c r="C551" s="301"/>
      <c r="D551" s="301"/>
      <c r="E551" s="301"/>
      <c r="F551" s="301"/>
      <c r="G551" s="301"/>
      <c r="H551" s="301"/>
      <c r="I551" s="301"/>
      <c r="J551" s="301"/>
      <c r="K551" s="301"/>
      <c r="L551" s="301"/>
    </row>
    <row r="552" spans="1:12" x14ac:dyDescent="0.2">
      <c r="A552" s="301"/>
      <c r="B552" s="301"/>
      <c r="C552" s="301"/>
      <c r="D552" s="301"/>
      <c r="E552" s="301"/>
      <c r="F552" s="301"/>
      <c r="G552" s="301"/>
      <c r="H552" s="301"/>
      <c r="I552" s="301"/>
      <c r="J552" s="301"/>
      <c r="K552" s="301"/>
      <c r="L552" s="301"/>
    </row>
    <row r="553" spans="1:12" x14ac:dyDescent="0.2">
      <c r="A553" s="301"/>
      <c r="B553" s="301"/>
      <c r="C553" s="301"/>
      <c r="D553" s="301"/>
      <c r="E553" s="301"/>
      <c r="F553" s="301"/>
      <c r="G553" s="301"/>
      <c r="H553" s="301"/>
      <c r="I553" s="301"/>
      <c r="J553" s="301"/>
      <c r="K553" s="301"/>
      <c r="L553" s="301"/>
    </row>
    <row r="554" spans="1:12" x14ac:dyDescent="0.2">
      <c r="A554" s="301"/>
      <c r="B554" s="301"/>
      <c r="C554" s="301"/>
      <c r="D554" s="301"/>
      <c r="E554" s="301"/>
      <c r="F554" s="301"/>
      <c r="G554" s="301"/>
      <c r="H554" s="301"/>
      <c r="I554" s="301"/>
      <c r="J554" s="301"/>
      <c r="K554" s="301"/>
      <c r="L554" s="301"/>
    </row>
    <row r="555" spans="1:12" x14ac:dyDescent="0.2">
      <c r="A555" s="301"/>
      <c r="B555" s="301"/>
      <c r="C555" s="301"/>
      <c r="D555" s="301"/>
      <c r="E555" s="301"/>
      <c r="F555" s="301"/>
      <c r="G555" s="301"/>
      <c r="H555" s="301"/>
      <c r="I555" s="301"/>
      <c r="J555" s="301"/>
      <c r="K555" s="301"/>
      <c r="L555" s="301"/>
    </row>
    <row r="556" spans="1:12" x14ac:dyDescent="0.2">
      <c r="A556" s="301"/>
      <c r="B556" s="301"/>
      <c r="C556" s="301"/>
      <c r="D556" s="301"/>
      <c r="E556" s="301"/>
      <c r="F556" s="301"/>
      <c r="G556" s="301"/>
      <c r="H556" s="301"/>
      <c r="I556" s="301"/>
      <c r="J556" s="301"/>
      <c r="K556" s="301"/>
      <c r="L556" s="301"/>
    </row>
    <row r="557" spans="1:12" x14ac:dyDescent="0.2">
      <c r="A557" s="301"/>
      <c r="B557" s="301"/>
      <c r="C557" s="301"/>
      <c r="D557" s="301"/>
      <c r="E557" s="301"/>
      <c r="F557" s="301"/>
      <c r="G557" s="301"/>
      <c r="H557" s="301"/>
      <c r="I557" s="301"/>
      <c r="J557" s="301"/>
      <c r="K557" s="301"/>
      <c r="L557" s="301"/>
    </row>
    <row r="558" spans="1:12" x14ac:dyDescent="0.2">
      <c r="A558" s="301"/>
      <c r="B558" s="301"/>
      <c r="C558" s="301"/>
      <c r="D558" s="301"/>
      <c r="E558" s="301"/>
      <c r="F558" s="301"/>
      <c r="G558" s="301"/>
      <c r="H558" s="301"/>
      <c r="I558" s="301"/>
      <c r="J558" s="301"/>
      <c r="K558" s="301"/>
      <c r="L558" s="301"/>
    </row>
    <row r="559" spans="1:12" x14ac:dyDescent="0.2">
      <c r="A559" s="301"/>
      <c r="B559" s="301"/>
      <c r="C559" s="301"/>
      <c r="D559" s="301"/>
      <c r="E559" s="301"/>
      <c r="F559" s="301"/>
      <c r="G559" s="301"/>
      <c r="H559" s="301"/>
      <c r="I559" s="301"/>
      <c r="J559" s="301"/>
      <c r="K559" s="301"/>
      <c r="L559" s="301"/>
    </row>
    <row r="560" spans="1:12" x14ac:dyDescent="0.2">
      <c r="A560" s="301"/>
      <c r="B560" s="301"/>
      <c r="C560" s="301"/>
      <c r="D560" s="301"/>
      <c r="E560" s="301"/>
      <c r="F560" s="301"/>
      <c r="G560" s="301"/>
      <c r="H560" s="301"/>
      <c r="I560" s="301"/>
      <c r="J560" s="301"/>
      <c r="K560" s="301"/>
      <c r="L560" s="301"/>
    </row>
    <row r="561" spans="1:12" x14ac:dyDescent="0.2">
      <c r="A561" s="301"/>
      <c r="B561" s="301"/>
      <c r="C561" s="301"/>
      <c r="D561" s="301"/>
      <c r="E561" s="301"/>
      <c r="F561" s="301"/>
      <c r="G561" s="301"/>
      <c r="H561" s="301"/>
      <c r="I561" s="301"/>
      <c r="J561" s="301"/>
      <c r="K561" s="301"/>
      <c r="L561" s="301"/>
    </row>
    <row r="562" spans="1:12" x14ac:dyDescent="0.2">
      <c r="A562" s="301"/>
      <c r="B562" s="301"/>
      <c r="C562" s="301"/>
      <c r="D562" s="301"/>
      <c r="E562" s="301"/>
      <c r="F562" s="301"/>
      <c r="G562" s="301"/>
      <c r="H562" s="301"/>
      <c r="I562" s="301"/>
      <c r="J562" s="301"/>
      <c r="K562" s="301"/>
      <c r="L562" s="301"/>
    </row>
    <row r="563" spans="1:12" x14ac:dyDescent="0.2">
      <c r="A563" s="301"/>
      <c r="B563" s="301"/>
      <c r="C563" s="301"/>
      <c r="D563" s="301"/>
      <c r="E563" s="301"/>
      <c r="F563" s="301"/>
      <c r="G563" s="301"/>
      <c r="H563" s="301"/>
      <c r="I563" s="301"/>
      <c r="J563" s="301"/>
      <c r="K563" s="301"/>
      <c r="L563" s="301"/>
    </row>
    <row r="564" spans="1:12" x14ac:dyDescent="0.2">
      <c r="A564" s="301"/>
      <c r="B564" s="301"/>
      <c r="C564" s="301"/>
      <c r="D564" s="301"/>
      <c r="E564" s="301"/>
      <c r="F564" s="301"/>
      <c r="G564" s="301"/>
      <c r="H564" s="301"/>
      <c r="I564" s="301"/>
      <c r="J564" s="301"/>
      <c r="K564" s="301"/>
      <c r="L564" s="301"/>
    </row>
    <row r="565" spans="1:12" x14ac:dyDescent="0.2">
      <c r="A565" s="301"/>
      <c r="B565" s="301"/>
      <c r="C565" s="301"/>
      <c r="D565" s="301"/>
      <c r="E565" s="301"/>
      <c r="F565" s="301"/>
      <c r="G565" s="301"/>
      <c r="H565" s="301"/>
      <c r="I565" s="301"/>
      <c r="J565" s="301"/>
      <c r="K565" s="301"/>
      <c r="L565" s="301"/>
    </row>
    <row r="566" spans="1:12" x14ac:dyDescent="0.2">
      <c r="A566" s="301"/>
      <c r="B566" s="301"/>
      <c r="C566" s="301"/>
      <c r="D566" s="301"/>
      <c r="E566" s="301"/>
      <c r="F566" s="301"/>
      <c r="G566" s="301"/>
      <c r="H566" s="301"/>
      <c r="I566" s="301"/>
      <c r="J566" s="301"/>
      <c r="K566" s="301"/>
      <c r="L566" s="301"/>
    </row>
    <row r="567" spans="1:12" x14ac:dyDescent="0.2">
      <c r="A567" s="301"/>
      <c r="B567" s="301"/>
      <c r="C567" s="301"/>
      <c r="D567" s="301"/>
      <c r="E567" s="301"/>
      <c r="F567" s="301"/>
      <c r="G567" s="301"/>
      <c r="H567" s="301"/>
      <c r="I567" s="301"/>
      <c r="J567" s="301"/>
      <c r="K567" s="301"/>
      <c r="L567" s="301"/>
    </row>
    <row r="568" spans="1:12" x14ac:dyDescent="0.2">
      <c r="A568" s="301"/>
      <c r="B568" s="301"/>
      <c r="C568" s="301"/>
      <c r="D568" s="301"/>
      <c r="E568" s="301"/>
      <c r="F568" s="301"/>
      <c r="G568" s="301"/>
      <c r="H568" s="301"/>
      <c r="I568" s="301"/>
      <c r="J568" s="301"/>
      <c r="K568" s="301"/>
      <c r="L568" s="301"/>
    </row>
    <row r="569" spans="1:12" x14ac:dyDescent="0.2">
      <c r="A569" s="301"/>
      <c r="B569" s="301"/>
      <c r="C569" s="301"/>
      <c r="D569" s="301"/>
      <c r="E569" s="301"/>
      <c r="F569" s="301"/>
      <c r="G569" s="301"/>
      <c r="H569" s="301"/>
      <c r="I569" s="301"/>
      <c r="J569" s="301"/>
      <c r="K569" s="301"/>
      <c r="L569" s="301"/>
    </row>
    <row r="570" spans="1:12" x14ac:dyDescent="0.2">
      <c r="A570" s="301"/>
      <c r="B570" s="301"/>
      <c r="C570" s="301"/>
      <c r="D570" s="301"/>
      <c r="E570" s="301"/>
      <c r="F570" s="301"/>
      <c r="G570" s="301"/>
      <c r="H570" s="301"/>
      <c r="I570" s="301"/>
      <c r="J570" s="301"/>
      <c r="K570" s="301"/>
      <c r="L570" s="301"/>
    </row>
    <row r="571" spans="1:12" x14ac:dyDescent="0.2">
      <c r="A571" s="301"/>
      <c r="B571" s="301"/>
      <c r="C571" s="301"/>
      <c r="D571" s="301"/>
      <c r="E571" s="301"/>
      <c r="F571" s="301"/>
      <c r="G571" s="301"/>
      <c r="H571" s="301"/>
      <c r="I571" s="301"/>
      <c r="J571" s="301"/>
      <c r="K571" s="301"/>
      <c r="L571" s="301"/>
    </row>
    <row r="572" spans="1:12" x14ac:dyDescent="0.2">
      <c r="A572" s="301"/>
      <c r="B572" s="301"/>
      <c r="C572" s="301"/>
      <c r="D572" s="301"/>
      <c r="E572" s="301"/>
      <c r="F572" s="301"/>
      <c r="G572" s="301"/>
      <c r="H572" s="301"/>
      <c r="I572" s="301"/>
      <c r="J572" s="301"/>
      <c r="K572" s="301"/>
      <c r="L572" s="301"/>
    </row>
    <row r="573" spans="1:12" x14ac:dyDescent="0.2">
      <c r="A573" s="301"/>
      <c r="B573" s="301"/>
      <c r="C573" s="301"/>
      <c r="D573" s="301"/>
      <c r="E573" s="301"/>
      <c r="F573" s="301"/>
      <c r="G573" s="301"/>
      <c r="H573" s="301"/>
      <c r="I573" s="301"/>
      <c r="J573" s="301"/>
      <c r="K573" s="301"/>
      <c r="L573" s="301"/>
    </row>
    <row r="574" spans="1:12" x14ac:dyDescent="0.2">
      <c r="A574" s="301"/>
      <c r="B574" s="301"/>
      <c r="C574" s="301"/>
      <c r="D574" s="301"/>
      <c r="E574" s="301"/>
      <c r="F574" s="301"/>
      <c r="G574" s="301"/>
      <c r="H574" s="301"/>
      <c r="I574" s="301"/>
      <c r="J574" s="301"/>
      <c r="K574" s="301"/>
      <c r="L574" s="301"/>
    </row>
    <row r="575" spans="1:12" x14ac:dyDescent="0.2">
      <c r="A575" s="301"/>
      <c r="B575" s="301"/>
      <c r="C575" s="301"/>
      <c r="D575" s="301"/>
      <c r="E575" s="301"/>
      <c r="F575" s="301"/>
      <c r="G575" s="301"/>
      <c r="H575" s="301"/>
      <c r="I575" s="301"/>
      <c r="J575" s="301"/>
      <c r="K575" s="301"/>
      <c r="L575" s="301"/>
    </row>
    <row r="576" spans="1:12" x14ac:dyDescent="0.2">
      <c r="A576" s="301"/>
      <c r="B576" s="301"/>
      <c r="C576" s="301"/>
      <c r="D576" s="301"/>
      <c r="E576" s="301"/>
      <c r="F576" s="301"/>
      <c r="G576" s="301"/>
      <c r="H576" s="301"/>
      <c r="I576" s="301"/>
      <c r="J576" s="301"/>
      <c r="K576" s="301"/>
      <c r="L576" s="301"/>
    </row>
    <row r="577" spans="1:12" x14ac:dyDescent="0.2">
      <c r="A577" s="301"/>
      <c r="B577" s="301"/>
      <c r="C577" s="301"/>
      <c r="D577" s="301"/>
      <c r="E577" s="301"/>
      <c r="F577" s="301"/>
      <c r="G577" s="301"/>
      <c r="H577" s="301"/>
      <c r="I577" s="301"/>
      <c r="J577" s="301"/>
      <c r="K577" s="301"/>
      <c r="L577" s="301"/>
    </row>
    <row r="578" spans="1:12" x14ac:dyDescent="0.2">
      <c r="A578" s="301"/>
      <c r="B578" s="301"/>
      <c r="C578" s="301"/>
      <c r="D578" s="301"/>
      <c r="E578" s="301"/>
      <c r="F578" s="301"/>
      <c r="G578" s="301"/>
      <c r="H578" s="301"/>
      <c r="I578" s="301"/>
      <c r="J578" s="301"/>
      <c r="K578" s="301"/>
      <c r="L578" s="301"/>
    </row>
    <row r="579" spans="1:12" x14ac:dyDescent="0.2">
      <c r="A579" s="301"/>
      <c r="B579" s="301"/>
      <c r="C579" s="301"/>
      <c r="D579" s="301"/>
      <c r="E579" s="301"/>
      <c r="F579" s="301"/>
      <c r="G579" s="301"/>
      <c r="H579" s="301"/>
      <c r="I579" s="301"/>
      <c r="J579" s="301"/>
      <c r="K579" s="301"/>
      <c r="L579" s="301"/>
    </row>
    <row r="580" spans="1:12" x14ac:dyDescent="0.2">
      <c r="A580" s="301"/>
      <c r="B580" s="301"/>
      <c r="C580" s="301"/>
      <c r="D580" s="301"/>
      <c r="E580" s="301"/>
      <c r="F580" s="301"/>
      <c r="G580" s="301"/>
      <c r="H580" s="301"/>
      <c r="I580" s="301"/>
      <c r="J580" s="301"/>
      <c r="K580" s="301"/>
      <c r="L580" s="301"/>
    </row>
    <row r="581" spans="1:12" x14ac:dyDescent="0.2">
      <c r="A581" s="301"/>
      <c r="B581" s="301"/>
      <c r="C581" s="301"/>
      <c r="D581" s="301"/>
      <c r="E581" s="301"/>
      <c r="F581" s="301"/>
      <c r="G581" s="301"/>
      <c r="H581" s="301"/>
      <c r="I581" s="301"/>
      <c r="J581" s="301"/>
      <c r="K581" s="301"/>
      <c r="L581" s="301"/>
    </row>
    <row r="582" spans="1:12" x14ac:dyDescent="0.2">
      <c r="A582" s="301"/>
      <c r="B582" s="301"/>
      <c r="C582" s="301"/>
      <c r="D582" s="301"/>
      <c r="E582" s="301"/>
      <c r="F582" s="301"/>
      <c r="G582" s="301"/>
      <c r="H582" s="301"/>
      <c r="I582" s="301"/>
      <c r="J582" s="301"/>
      <c r="K582" s="301"/>
      <c r="L582" s="301"/>
    </row>
    <row r="583" spans="1:12" x14ac:dyDescent="0.2">
      <c r="A583" s="301"/>
      <c r="B583" s="301"/>
      <c r="C583" s="301"/>
      <c r="D583" s="301"/>
      <c r="E583" s="301"/>
      <c r="F583" s="301"/>
      <c r="G583" s="301"/>
      <c r="H583" s="301"/>
      <c r="I583" s="301"/>
      <c r="J583" s="301"/>
      <c r="K583" s="301"/>
      <c r="L583" s="301"/>
    </row>
    <row r="584" spans="1:12" x14ac:dyDescent="0.2">
      <c r="A584" s="301"/>
      <c r="B584" s="301"/>
      <c r="C584" s="301"/>
      <c r="D584" s="301"/>
      <c r="E584" s="301"/>
      <c r="F584" s="301"/>
      <c r="G584" s="301"/>
      <c r="H584" s="301"/>
      <c r="I584" s="301"/>
      <c r="J584" s="301"/>
      <c r="K584" s="301"/>
      <c r="L584" s="301"/>
    </row>
    <row r="585" spans="1:12" x14ac:dyDescent="0.2">
      <c r="A585" s="301"/>
      <c r="B585" s="301"/>
      <c r="C585" s="301"/>
      <c r="D585" s="301"/>
      <c r="E585" s="301"/>
      <c r="F585" s="301"/>
      <c r="G585" s="301"/>
      <c r="H585" s="301"/>
      <c r="I585" s="301"/>
      <c r="J585" s="301"/>
      <c r="K585" s="301"/>
      <c r="L585" s="301"/>
    </row>
    <row r="586" spans="1:12" x14ac:dyDescent="0.2">
      <c r="A586" s="301"/>
      <c r="B586" s="301"/>
      <c r="C586" s="301"/>
      <c r="D586" s="301"/>
      <c r="E586" s="301"/>
      <c r="F586" s="301"/>
      <c r="G586" s="301"/>
      <c r="H586" s="301"/>
      <c r="I586" s="301"/>
      <c r="J586" s="301"/>
      <c r="K586" s="301"/>
      <c r="L586" s="301"/>
    </row>
    <row r="587" spans="1:12" x14ac:dyDescent="0.2">
      <c r="A587" s="301"/>
      <c r="B587" s="301"/>
      <c r="C587" s="301"/>
      <c r="D587" s="301"/>
      <c r="E587" s="301"/>
      <c r="F587" s="301"/>
      <c r="G587" s="301"/>
      <c r="H587" s="301"/>
      <c r="I587" s="301"/>
      <c r="J587" s="301"/>
      <c r="K587" s="301"/>
      <c r="L587" s="301"/>
    </row>
    <row r="588" spans="1:12" x14ac:dyDescent="0.2">
      <c r="A588" s="301"/>
      <c r="B588" s="301"/>
      <c r="C588" s="301"/>
      <c r="D588" s="301"/>
      <c r="E588" s="301"/>
      <c r="F588" s="301"/>
      <c r="G588" s="301"/>
      <c r="H588" s="301"/>
      <c r="I588" s="301"/>
      <c r="J588" s="301"/>
      <c r="K588" s="301"/>
      <c r="L588" s="301"/>
    </row>
    <row r="589" spans="1:12" x14ac:dyDescent="0.2">
      <c r="A589" s="301"/>
      <c r="B589" s="301"/>
      <c r="C589" s="301"/>
      <c r="D589" s="301"/>
      <c r="E589" s="301"/>
      <c r="F589" s="301"/>
      <c r="G589" s="301"/>
      <c r="H589" s="301"/>
      <c r="I589" s="301"/>
      <c r="J589" s="301"/>
      <c r="K589" s="301"/>
      <c r="L589" s="301"/>
    </row>
    <row r="590" spans="1:12" x14ac:dyDescent="0.2">
      <c r="A590" s="301"/>
      <c r="B590" s="301"/>
      <c r="C590" s="301"/>
      <c r="D590" s="301"/>
      <c r="E590" s="301"/>
      <c r="F590" s="301"/>
      <c r="G590" s="301"/>
      <c r="H590" s="301"/>
      <c r="I590" s="301"/>
      <c r="J590" s="301"/>
      <c r="K590" s="301"/>
      <c r="L590" s="301"/>
    </row>
    <row r="591" spans="1:12" x14ac:dyDescent="0.2">
      <c r="A591" s="301"/>
      <c r="B591" s="301"/>
      <c r="C591" s="301"/>
      <c r="D591" s="301"/>
      <c r="E591" s="301"/>
      <c r="F591" s="301"/>
      <c r="G591" s="301"/>
      <c r="H591" s="301"/>
      <c r="I591" s="301"/>
      <c r="J591" s="301"/>
      <c r="K591" s="301"/>
      <c r="L591" s="301"/>
    </row>
    <row r="592" spans="1:12" x14ac:dyDescent="0.2">
      <c r="A592" s="301"/>
      <c r="B592" s="301"/>
      <c r="C592" s="301"/>
      <c r="D592" s="301"/>
      <c r="E592" s="301"/>
      <c r="F592" s="301"/>
      <c r="G592" s="301"/>
      <c r="H592" s="301"/>
      <c r="I592" s="301"/>
      <c r="J592" s="301"/>
      <c r="K592" s="301"/>
      <c r="L592" s="301"/>
    </row>
    <row r="593" spans="1:12" x14ac:dyDescent="0.2">
      <c r="A593" s="301"/>
      <c r="B593" s="301"/>
      <c r="C593" s="301"/>
      <c r="D593" s="301"/>
      <c r="E593" s="301"/>
      <c r="F593" s="301"/>
      <c r="G593" s="301"/>
      <c r="H593" s="301"/>
      <c r="I593" s="301"/>
      <c r="J593" s="301"/>
      <c r="K593" s="301"/>
      <c r="L593" s="301"/>
    </row>
    <row r="594" spans="1:12" x14ac:dyDescent="0.2">
      <c r="A594" s="301"/>
      <c r="B594" s="301"/>
      <c r="C594" s="301"/>
      <c r="D594" s="301"/>
      <c r="E594" s="301"/>
      <c r="F594" s="301"/>
      <c r="G594" s="301"/>
      <c r="H594" s="301"/>
      <c r="I594" s="301"/>
      <c r="J594" s="301"/>
      <c r="K594" s="301"/>
      <c r="L594" s="301"/>
    </row>
    <row r="595" spans="1:12" x14ac:dyDescent="0.2">
      <c r="A595" s="301"/>
      <c r="B595" s="301"/>
      <c r="C595" s="301"/>
      <c r="D595" s="301"/>
      <c r="E595" s="301"/>
      <c r="F595" s="301"/>
      <c r="G595" s="301"/>
      <c r="H595" s="301"/>
      <c r="I595" s="301"/>
      <c r="J595" s="301"/>
      <c r="K595" s="301"/>
      <c r="L595" s="301"/>
    </row>
    <row r="596" spans="1:12" x14ac:dyDescent="0.2">
      <c r="A596" s="301"/>
      <c r="B596" s="301"/>
      <c r="C596" s="301"/>
      <c r="D596" s="301"/>
      <c r="E596" s="301"/>
      <c r="F596" s="301"/>
      <c r="G596" s="301"/>
      <c r="H596" s="301"/>
      <c r="I596" s="301"/>
      <c r="J596" s="301"/>
      <c r="K596" s="301"/>
      <c r="L596" s="301"/>
    </row>
    <row r="597" spans="1:12" x14ac:dyDescent="0.2">
      <c r="A597" s="301"/>
      <c r="B597" s="301"/>
      <c r="C597" s="301"/>
      <c r="D597" s="301"/>
      <c r="E597" s="301"/>
      <c r="F597" s="301"/>
      <c r="G597" s="301"/>
      <c r="H597" s="301"/>
      <c r="I597" s="301"/>
      <c r="J597" s="301"/>
      <c r="K597" s="301"/>
      <c r="L597" s="301"/>
    </row>
    <row r="598" spans="1:12" x14ac:dyDescent="0.2">
      <c r="A598" s="301"/>
      <c r="B598" s="301"/>
      <c r="C598" s="301"/>
      <c r="D598" s="301"/>
      <c r="E598" s="301"/>
      <c r="F598" s="301"/>
      <c r="G598" s="301"/>
      <c r="H598" s="301"/>
      <c r="I598" s="301"/>
      <c r="J598" s="301"/>
      <c r="K598" s="301"/>
      <c r="L598" s="301"/>
    </row>
    <row r="599" spans="1:12" x14ac:dyDescent="0.2">
      <c r="A599" s="301"/>
      <c r="B599" s="301"/>
      <c r="C599" s="301"/>
      <c r="D599" s="301"/>
      <c r="E599" s="301"/>
      <c r="F599" s="301"/>
      <c r="G599" s="301"/>
      <c r="H599" s="301"/>
      <c r="I599" s="301"/>
      <c r="J599" s="301"/>
      <c r="K599" s="301"/>
      <c r="L599" s="301"/>
    </row>
    <row r="600" spans="1:12" x14ac:dyDescent="0.2">
      <c r="A600" s="301"/>
      <c r="B600" s="301"/>
      <c r="C600" s="301"/>
      <c r="D600" s="301"/>
      <c r="E600" s="301"/>
      <c r="F600" s="301"/>
      <c r="G600" s="301"/>
      <c r="H600" s="301"/>
      <c r="I600" s="301"/>
      <c r="J600" s="301"/>
      <c r="K600" s="301"/>
      <c r="L600" s="301"/>
    </row>
    <row r="601" spans="1:12" x14ac:dyDescent="0.2">
      <c r="A601" s="301"/>
      <c r="B601" s="301"/>
      <c r="C601" s="301"/>
      <c r="D601" s="301"/>
      <c r="E601" s="301"/>
      <c r="F601" s="301"/>
      <c r="G601" s="301"/>
      <c r="H601" s="301"/>
      <c r="I601" s="301"/>
      <c r="J601" s="301"/>
      <c r="K601" s="301"/>
      <c r="L601" s="301"/>
    </row>
    <row r="602" spans="1:12" x14ac:dyDescent="0.2">
      <c r="A602" s="301"/>
      <c r="B602" s="301"/>
      <c r="C602" s="301"/>
      <c r="D602" s="301"/>
      <c r="E602" s="301"/>
      <c r="F602" s="301"/>
      <c r="G602" s="301"/>
      <c r="H602" s="301"/>
      <c r="I602" s="301"/>
      <c r="J602" s="301"/>
      <c r="K602" s="301"/>
      <c r="L602" s="301"/>
    </row>
    <row r="603" spans="1:12" x14ac:dyDescent="0.2">
      <c r="A603" s="301"/>
      <c r="B603" s="301"/>
      <c r="C603" s="301"/>
      <c r="D603" s="301"/>
      <c r="E603" s="301"/>
      <c r="F603" s="301"/>
      <c r="G603" s="301"/>
      <c r="H603" s="301"/>
      <c r="I603" s="301"/>
      <c r="J603" s="301"/>
      <c r="K603" s="301"/>
      <c r="L603" s="301"/>
    </row>
    <row r="604" spans="1:12" x14ac:dyDescent="0.2">
      <c r="A604" s="301"/>
      <c r="B604" s="301"/>
      <c r="C604" s="301"/>
      <c r="D604" s="301"/>
      <c r="E604" s="301"/>
      <c r="F604" s="301"/>
      <c r="G604" s="301"/>
      <c r="H604" s="301"/>
      <c r="I604" s="301"/>
      <c r="J604" s="301"/>
      <c r="K604" s="301"/>
      <c r="L604" s="301"/>
    </row>
    <row r="605" spans="1:12" x14ac:dyDescent="0.2">
      <c r="A605" s="301"/>
      <c r="B605" s="301"/>
      <c r="C605" s="301"/>
      <c r="D605" s="301"/>
      <c r="E605" s="301"/>
      <c r="F605" s="301"/>
      <c r="G605" s="301"/>
      <c r="H605" s="301"/>
      <c r="I605" s="301"/>
      <c r="J605" s="301"/>
      <c r="K605" s="301"/>
      <c r="L605" s="301"/>
    </row>
    <row r="606" spans="1:12" x14ac:dyDescent="0.2">
      <c r="A606" s="301"/>
      <c r="B606" s="301"/>
      <c r="C606" s="301"/>
      <c r="D606" s="301"/>
      <c r="E606" s="301"/>
      <c r="F606" s="301"/>
      <c r="G606" s="301"/>
      <c r="H606" s="301"/>
      <c r="I606" s="301"/>
      <c r="J606" s="301"/>
      <c r="K606" s="301"/>
      <c r="L606" s="301"/>
    </row>
    <row r="607" spans="1:12" x14ac:dyDescent="0.2">
      <c r="A607" s="301"/>
      <c r="B607" s="301"/>
      <c r="C607" s="301"/>
      <c r="D607" s="301"/>
      <c r="E607" s="301"/>
      <c r="F607" s="301"/>
      <c r="G607" s="301"/>
      <c r="H607" s="301"/>
      <c r="I607" s="301"/>
      <c r="J607" s="301"/>
      <c r="K607" s="301"/>
      <c r="L607" s="301"/>
    </row>
    <row r="608" spans="1:12" x14ac:dyDescent="0.2">
      <c r="A608" s="301"/>
      <c r="B608" s="301"/>
      <c r="C608" s="301"/>
      <c r="D608" s="301"/>
      <c r="E608" s="301"/>
      <c r="F608" s="301"/>
      <c r="G608" s="301"/>
      <c r="H608" s="301"/>
      <c r="I608" s="301"/>
      <c r="J608" s="301"/>
      <c r="K608" s="301"/>
      <c r="L608" s="301"/>
    </row>
    <row r="609" spans="1:12" x14ac:dyDescent="0.2">
      <c r="A609" s="301"/>
      <c r="B609" s="301"/>
      <c r="C609" s="301"/>
      <c r="D609" s="301"/>
      <c r="E609" s="301"/>
      <c r="F609" s="301"/>
      <c r="G609" s="301"/>
      <c r="H609" s="301"/>
      <c r="I609" s="301"/>
      <c r="J609" s="301"/>
      <c r="K609" s="301"/>
      <c r="L609" s="301"/>
    </row>
    <row r="610" spans="1:12" x14ac:dyDescent="0.2">
      <c r="A610" s="301"/>
      <c r="B610" s="301"/>
      <c r="C610" s="301"/>
      <c r="D610" s="301"/>
      <c r="E610" s="301"/>
      <c r="F610" s="301"/>
      <c r="G610" s="301"/>
      <c r="H610" s="301"/>
      <c r="I610" s="301"/>
      <c r="J610" s="301"/>
      <c r="K610" s="301"/>
      <c r="L610" s="301"/>
    </row>
    <row r="611" spans="1:12" x14ac:dyDescent="0.2">
      <c r="A611" s="301"/>
      <c r="B611" s="301"/>
      <c r="C611" s="301"/>
      <c r="D611" s="301"/>
      <c r="E611" s="301"/>
      <c r="F611" s="301"/>
      <c r="G611" s="301"/>
      <c r="H611" s="301"/>
      <c r="I611" s="301"/>
      <c r="J611" s="301"/>
      <c r="K611" s="301"/>
      <c r="L611" s="301"/>
    </row>
    <row r="612" spans="1:12" x14ac:dyDescent="0.2">
      <c r="A612" s="301"/>
      <c r="B612" s="301"/>
      <c r="C612" s="301"/>
      <c r="D612" s="301"/>
      <c r="E612" s="301"/>
      <c r="F612" s="301"/>
      <c r="G612" s="301"/>
      <c r="H612" s="301"/>
      <c r="I612" s="301"/>
      <c r="J612" s="301"/>
      <c r="K612" s="301"/>
      <c r="L612" s="301"/>
    </row>
    <row r="613" spans="1:12" x14ac:dyDescent="0.2">
      <c r="A613" s="301"/>
      <c r="B613" s="301"/>
      <c r="C613" s="301"/>
      <c r="D613" s="301"/>
      <c r="E613" s="301"/>
      <c r="F613" s="301"/>
      <c r="G613" s="301"/>
      <c r="H613" s="301"/>
      <c r="I613" s="301"/>
      <c r="J613" s="301"/>
      <c r="K613" s="301"/>
      <c r="L613" s="301"/>
    </row>
    <row r="614" spans="1:12" x14ac:dyDescent="0.2">
      <c r="A614" s="301"/>
      <c r="B614" s="301"/>
      <c r="C614" s="301"/>
      <c r="D614" s="301"/>
      <c r="E614" s="301"/>
      <c r="F614" s="301"/>
      <c r="G614" s="301"/>
      <c r="H614" s="301"/>
      <c r="I614" s="301"/>
      <c r="J614" s="301"/>
      <c r="K614" s="301"/>
      <c r="L614" s="301"/>
    </row>
    <row r="615" spans="1:12" x14ac:dyDescent="0.2">
      <c r="A615" s="301"/>
      <c r="B615" s="301"/>
      <c r="C615" s="301"/>
      <c r="D615" s="301"/>
      <c r="E615" s="301"/>
      <c r="F615" s="301"/>
      <c r="G615" s="301"/>
      <c r="H615" s="301"/>
      <c r="I615" s="301"/>
      <c r="J615" s="301"/>
      <c r="K615" s="301"/>
      <c r="L615" s="301"/>
    </row>
    <row r="616" spans="1:12" x14ac:dyDescent="0.2">
      <c r="A616" s="301"/>
      <c r="B616" s="301"/>
      <c r="C616" s="301"/>
      <c r="D616" s="301"/>
      <c r="E616" s="301"/>
      <c r="F616" s="301"/>
      <c r="G616" s="301"/>
      <c r="H616" s="301"/>
      <c r="I616" s="301"/>
      <c r="J616" s="301"/>
      <c r="K616" s="301"/>
      <c r="L616" s="301"/>
    </row>
    <row r="617" spans="1:12" x14ac:dyDescent="0.2">
      <c r="A617" s="301"/>
      <c r="B617" s="301"/>
      <c r="C617" s="301"/>
      <c r="D617" s="301"/>
      <c r="E617" s="301"/>
      <c r="F617" s="301"/>
      <c r="G617" s="301"/>
      <c r="H617" s="301"/>
      <c r="I617" s="301"/>
      <c r="J617" s="301"/>
      <c r="K617" s="301"/>
      <c r="L617" s="301"/>
    </row>
    <row r="618" spans="1:12" x14ac:dyDescent="0.2">
      <c r="A618" s="301"/>
      <c r="B618" s="301"/>
      <c r="C618" s="301"/>
      <c r="D618" s="301"/>
      <c r="E618" s="301"/>
      <c r="F618" s="301"/>
      <c r="G618" s="301"/>
      <c r="H618" s="301"/>
      <c r="I618" s="301"/>
      <c r="J618" s="301"/>
      <c r="K618" s="301"/>
      <c r="L618" s="301"/>
    </row>
    <row r="619" spans="1:12" x14ac:dyDescent="0.2">
      <c r="A619" s="301"/>
      <c r="B619" s="301"/>
      <c r="C619" s="301"/>
      <c r="D619" s="301"/>
      <c r="E619" s="301"/>
      <c r="F619" s="301"/>
      <c r="G619" s="301"/>
      <c r="H619" s="301"/>
      <c r="I619" s="301"/>
      <c r="J619" s="301"/>
      <c r="K619" s="301"/>
      <c r="L619" s="301"/>
    </row>
    <row r="620" spans="1:12" x14ac:dyDescent="0.2">
      <c r="A620" s="301"/>
      <c r="B620" s="301"/>
      <c r="C620" s="301"/>
      <c r="D620" s="301"/>
      <c r="E620" s="301"/>
      <c r="F620" s="301"/>
      <c r="G620" s="301"/>
      <c r="H620" s="301"/>
      <c r="I620" s="301"/>
      <c r="J620" s="301"/>
      <c r="K620" s="301"/>
      <c r="L620" s="301"/>
    </row>
    <row r="621" spans="1:12" x14ac:dyDescent="0.2">
      <c r="A621" s="301"/>
      <c r="B621" s="301"/>
      <c r="C621" s="301"/>
      <c r="D621" s="301"/>
      <c r="E621" s="301"/>
      <c r="F621" s="301"/>
      <c r="G621" s="301"/>
      <c r="H621" s="301"/>
      <c r="I621" s="301"/>
      <c r="J621" s="301"/>
      <c r="K621" s="301"/>
      <c r="L621" s="301"/>
    </row>
    <row r="622" spans="1:12" x14ac:dyDescent="0.2">
      <c r="A622" s="301"/>
      <c r="B622" s="301"/>
      <c r="C622" s="301"/>
      <c r="D622" s="301"/>
      <c r="E622" s="301"/>
      <c r="F622" s="301"/>
      <c r="G622" s="301"/>
      <c r="H622" s="301"/>
      <c r="I622" s="301"/>
      <c r="J622" s="301"/>
      <c r="K622" s="301"/>
      <c r="L622" s="301"/>
    </row>
    <row r="623" spans="1:12" x14ac:dyDescent="0.2">
      <c r="A623" s="301"/>
      <c r="B623" s="301"/>
      <c r="C623" s="301"/>
      <c r="D623" s="301"/>
      <c r="E623" s="301"/>
      <c r="F623" s="301"/>
      <c r="G623" s="301"/>
      <c r="H623" s="301"/>
      <c r="I623" s="301"/>
      <c r="J623" s="301"/>
      <c r="K623" s="301"/>
      <c r="L623" s="301"/>
    </row>
    <row r="624" spans="1:12" x14ac:dyDescent="0.2">
      <c r="A624" s="301"/>
      <c r="B624" s="301"/>
      <c r="C624" s="301"/>
      <c r="D624" s="301"/>
      <c r="E624" s="301"/>
      <c r="F624" s="301"/>
      <c r="G624" s="301"/>
      <c r="H624" s="301"/>
      <c r="I624" s="301"/>
      <c r="J624" s="301"/>
      <c r="K624" s="301"/>
      <c r="L624" s="301"/>
    </row>
    <row r="625" spans="1:12" x14ac:dyDescent="0.2">
      <c r="A625" s="301"/>
      <c r="B625" s="301"/>
      <c r="C625" s="301"/>
      <c r="D625" s="301"/>
      <c r="E625" s="301"/>
      <c r="F625" s="301"/>
      <c r="G625" s="301"/>
      <c r="H625" s="301"/>
      <c r="I625" s="301"/>
      <c r="J625" s="301"/>
      <c r="K625" s="301"/>
      <c r="L625" s="301"/>
    </row>
    <row r="626" spans="1:12" x14ac:dyDescent="0.2">
      <c r="A626" s="301"/>
      <c r="B626" s="301"/>
      <c r="C626" s="301"/>
      <c r="D626" s="301"/>
      <c r="E626" s="301"/>
      <c r="F626" s="301"/>
      <c r="G626" s="301"/>
      <c r="H626" s="301"/>
      <c r="I626" s="301"/>
      <c r="J626" s="301"/>
      <c r="K626" s="301"/>
      <c r="L626" s="301"/>
    </row>
    <row r="627" spans="1:12" x14ac:dyDescent="0.2">
      <c r="A627" s="301"/>
      <c r="B627" s="301"/>
      <c r="C627" s="301"/>
      <c r="D627" s="301"/>
      <c r="E627" s="301"/>
      <c r="F627" s="301"/>
      <c r="G627" s="301"/>
      <c r="H627" s="301"/>
      <c r="I627" s="301"/>
      <c r="J627" s="301"/>
      <c r="K627" s="301"/>
      <c r="L627" s="301"/>
    </row>
    <row r="628" spans="1:12" x14ac:dyDescent="0.2">
      <c r="A628" s="301"/>
      <c r="B628" s="301"/>
      <c r="C628" s="301"/>
      <c r="D628" s="301"/>
      <c r="E628" s="301"/>
      <c r="F628" s="301"/>
      <c r="G628" s="301"/>
      <c r="H628" s="301"/>
      <c r="I628" s="301"/>
      <c r="J628" s="301"/>
      <c r="K628" s="301"/>
      <c r="L628" s="301"/>
    </row>
    <row r="629" spans="1:12" x14ac:dyDescent="0.2">
      <c r="A629" s="301"/>
      <c r="B629" s="301"/>
      <c r="C629" s="301"/>
      <c r="D629" s="301"/>
      <c r="E629" s="301"/>
      <c r="F629" s="301"/>
      <c r="G629" s="301"/>
      <c r="H629" s="301"/>
      <c r="I629" s="301"/>
      <c r="J629" s="301"/>
      <c r="K629" s="301"/>
      <c r="L629" s="301"/>
    </row>
    <row r="630" spans="1:12" x14ac:dyDescent="0.2">
      <c r="A630" s="301"/>
      <c r="B630" s="301"/>
      <c r="C630" s="301"/>
      <c r="D630" s="301"/>
      <c r="E630" s="301"/>
      <c r="F630" s="301"/>
      <c r="G630" s="301"/>
      <c r="H630" s="301"/>
      <c r="I630" s="301"/>
      <c r="J630" s="301"/>
      <c r="K630" s="301"/>
      <c r="L630" s="301"/>
    </row>
    <row r="631" spans="1:12" x14ac:dyDescent="0.2">
      <c r="A631" s="301"/>
      <c r="B631" s="301"/>
      <c r="C631" s="301"/>
      <c r="D631" s="301"/>
      <c r="E631" s="301"/>
      <c r="F631" s="301"/>
      <c r="G631" s="301"/>
      <c r="H631" s="301"/>
      <c r="I631" s="301"/>
      <c r="J631" s="301"/>
      <c r="K631" s="301"/>
      <c r="L631" s="301"/>
    </row>
    <row r="632" spans="1:12" x14ac:dyDescent="0.2">
      <c r="A632" s="301"/>
      <c r="B632" s="301"/>
      <c r="C632" s="301"/>
      <c r="D632" s="301"/>
      <c r="E632" s="301"/>
      <c r="F632" s="301"/>
      <c r="G632" s="301"/>
      <c r="H632" s="301"/>
      <c r="I632" s="301"/>
      <c r="J632" s="301"/>
      <c r="K632" s="301"/>
      <c r="L632" s="301"/>
    </row>
    <row r="633" spans="1:12" x14ac:dyDescent="0.2">
      <c r="A633" s="301"/>
      <c r="B633" s="301"/>
      <c r="C633" s="301"/>
      <c r="D633" s="301"/>
      <c r="E633" s="301"/>
      <c r="F633" s="301"/>
      <c r="G633" s="301"/>
      <c r="H633" s="301"/>
      <c r="I633" s="301"/>
      <c r="J633" s="301"/>
      <c r="K633" s="301"/>
      <c r="L633" s="301"/>
    </row>
    <row r="634" spans="1:12" x14ac:dyDescent="0.2">
      <c r="A634" s="301"/>
      <c r="B634" s="301"/>
      <c r="C634" s="301"/>
      <c r="D634" s="301"/>
      <c r="E634" s="301"/>
      <c r="F634" s="301"/>
      <c r="G634" s="301"/>
      <c r="H634" s="301"/>
      <c r="I634" s="301"/>
      <c r="J634" s="301"/>
      <c r="K634" s="301"/>
      <c r="L634" s="301"/>
    </row>
    <row r="635" spans="1:12" x14ac:dyDescent="0.2">
      <c r="A635" s="301"/>
      <c r="B635" s="301"/>
      <c r="C635" s="301"/>
      <c r="D635" s="301"/>
      <c r="E635" s="301"/>
      <c r="F635" s="301"/>
      <c r="G635" s="301"/>
      <c r="H635" s="301"/>
      <c r="I635" s="301"/>
      <c r="J635" s="301"/>
      <c r="K635" s="301"/>
      <c r="L635" s="301"/>
    </row>
    <row r="636" spans="1:12" x14ac:dyDescent="0.2">
      <c r="A636" s="301"/>
      <c r="B636" s="301"/>
      <c r="C636" s="301"/>
      <c r="D636" s="301"/>
      <c r="E636" s="301"/>
      <c r="F636" s="301"/>
      <c r="G636" s="301"/>
      <c r="H636" s="301"/>
      <c r="I636" s="301"/>
      <c r="J636" s="301"/>
      <c r="K636" s="301"/>
      <c r="L636" s="301"/>
    </row>
    <row r="637" spans="1:12" x14ac:dyDescent="0.2">
      <c r="A637" s="301"/>
      <c r="B637" s="301"/>
      <c r="C637" s="301"/>
      <c r="D637" s="301"/>
      <c r="E637" s="301"/>
      <c r="F637" s="301"/>
      <c r="G637" s="301"/>
      <c r="H637" s="301"/>
      <c r="I637" s="301"/>
      <c r="J637" s="301"/>
      <c r="K637" s="301"/>
      <c r="L637" s="301"/>
    </row>
    <row r="638" spans="1:12" x14ac:dyDescent="0.2">
      <c r="A638" s="301"/>
      <c r="B638" s="301"/>
      <c r="C638" s="301"/>
      <c r="D638" s="301"/>
      <c r="E638" s="301"/>
      <c r="F638" s="301"/>
      <c r="G638" s="301"/>
      <c r="H638" s="301"/>
      <c r="I638" s="301"/>
      <c r="J638" s="301"/>
      <c r="K638" s="301"/>
      <c r="L638" s="301"/>
    </row>
    <row r="639" spans="1:12" x14ac:dyDescent="0.2">
      <c r="A639" s="301"/>
      <c r="B639" s="301"/>
      <c r="C639" s="301"/>
      <c r="D639" s="301"/>
      <c r="E639" s="301"/>
      <c r="F639" s="301"/>
      <c r="G639" s="301"/>
      <c r="H639" s="301"/>
      <c r="I639" s="301"/>
      <c r="J639" s="301"/>
      <c r="K639" s="301"/>
      <c r="L639" s="301"/>
    </row>
    <row r="640" spans="1:12" x14ac:dyDescent="0.2">
      <c r="A640" s="301"/>
      <c r="B640" s="301"/>
      <c r="C640" s="301"/>
      <c r="D640" s="301"/>
      <c r="E640" s="301"/>
      <c r="F640" s="301"/>
      <c r="G640" s="301"/>
      <c r="H640" s="301"/>
      <c r="I640" s="301"/>
      <c r="J640" s="301"/>
      <c r="K640" s="301"/>
      <c r="L640" s="301"/>
    </row>
    <row r="641" spans="1:12" x14ac:dyDescent="0.2">
      <c r="A641" s="301"/>
      <c r="B641" s="301"/>
      <c r="C641" s="301"/>
      <c r="D641" s="301"/>
      <c r="E641" s="301"/>
      <c r="F641" s="301"/>
      <c r="G641" s="301"/>
      <c r="H641" s="301"/>
      <c r="I641" s="301"/>
      <c r="J641" s="301"/>
      <c r="K641" s="301"/>
      <c r="L641" s="301"/>
    </row>
    <row r="642" spans="1:12" x14ac:dyDescent="0.2">
      <c r="A642" s="301"/>
      <c r="B642" s="301"/>
      <c r="C642" s="301"/>
      <c r="D642" s="301"/>
      <c r="E642" s="301"/>
      <c r="F642" s="301"/>
      <c r="G642" s="301"/>
      <c r="H642" s="301"/>
      <c r="I642" s="301"/>
      <c r="J642" s="301"/>
      <c r="K642" s="301"/>
      <c r="L642" s="301"/>
    </row>
    <row r="643" spans="1:12" x14ac:dyDescent="0.2">
      <c r="A643" s="301"/>
      <c r="B643" s="301"/>
      <c r="C643" s="301"/>
      <c r="D643" s="301"/>
      <c r="E643" s="301"/>
      <c r="F643" s="301"/>
      <c r="G643" s="301"/>
      <c r="H643" s="301"/>
      <c r="I643" s="301"/>
      <c r="J643" s="301"/>
      <c r="K643" s="301"/>
      <c r="L643" s="301"/>
    </row>
    <row r="644" spans="1:12" x14ac:dyDescent="0.2">
      <c r="A644" s="301"/>
      <c r="B644" s="301"/>
      <c r="C644" s="301"/>
      <c r="D644" s="301"/>
      <c r="E644" s="301"/>
      <c r="F644" s="301"/>
      <c r="G644" s="301"/>
      <c r="H644" s="301"/>
      <c r="I644" s="301"/>
      <c r="J644" s="301"/>
      <c r="K644" s="301"/>
      <c r="L644" s="301"/>
    </row>
    <row r="645" spans="1:12" x14ac:dyDescent="0.2">
      <c r="A645" s="301"/>
      <c r="B645" s="301"/>
      <c r="C645" s="301"/>
      <c r="D645" s="301"/>
      <c r="E645" s="301"/>
      <c r="F645" s="301"/>
      <c r="G645" s="301"/>
      <c r="H645" s="301"/>
      <c r="I645" s="301"/>
      <c r="J645" s="301"/>
      <c r="K645" s="301"/>
      <c r="L645" s="301"/>
    </row>
    <row r="646" spans="1:12" x14ac:dyDescent="0.2">
      <c r="A646" s="301"/>
      <c r="B646" s="301"/>
      <c r="C646" s="301"/>
      <c r="D646" s="301"/>
      <c r="E646" s="301"/>
      <c r="F646" s="301"/>
      <c r="G646" s="301"/>
      <c r="H646" s="301"/>
      <c r="I646" s="301"/>
      <c r="J646" s="301"/>
      <c r="K646" s="301"/>
      <c r="L646" s="301"/>
    </row>
    <row r="647" spans="1:12" x14ac:dyDescent="0.2">
      <c r="A647" s="301"/>
      <c r="B647" s="301"/>
      <c r="C647" s="301"/>
      <c r="D647" s="301"/>
      <c r="E647" s="301"/>
      <c r="F647" s="301"/>
      <c r="G647" s="301"/>
      <c r="H647" s="301"/>
      <c r="I647" s="301"/>
      <c r="J647" s="301"/>
      <c r="K647" s="301"/>
      <c r="L647" s="301"/>
    </row>
    <row r="648" spans="1:12" x14ac:dyDescent="0.2">
      <c r="A648" s="301"/>
      <c r="B648" s="301"/>
      <c r="C648" s="301"/>
      <c r="D648" s="301"/>
      <c r="E648" s="301"/>
      <c r="F648" s="301"/>
      <c r="G648" s="301"/>
      <c r="H648" s="301"/>
      <c r="I648" s="301"/>
      <c r="J648" s="301"/>
      <c r="K648" s="301"/>
      <c r="L648" s="301"/>
    </row>
    <row r="649" spans="1:12" x14ac:dyDescent="0.2">
      <c r="A649" s="301"/>
      <c r="B649" s="301"/>
      <c r="C649" s="301"/>
      <c r="D649" s="301"/>
      <c r="E649" s="301"/>
      <c r="F649" s="301"/>
      <c r="G649" s="301"/>
      <c r="H649" s="301"/>
      <c r="I649" s="301"/>
      <c r="J649" s="301"/>
      <c r="K649" s="301"/>
      <c r="L649" s="301"/>
    </row>
    <row r="650" spans="1:12" x14ac:dyDescent="0.2">
      <c r="A650" s="301"/>
      <c r="B650" s="301"/>
      <c r="C650" s="301"/>
      <c r="D650" s="301"/>
      <c r="E650" s="301"/>
      <c r="F650" s="301"/>
      <c r="G650" s="301"/>
      <c r="H650" s="301"/>
      <c r="I650" s="301"/>
      <c r="J650" s="301"/>
      <c r="K650" s="301"/>
      <c r="L650" s="301"/>
    </row>
    <row r="651" spans="1:12" x14ac:dyDescent="0.2">
      <c r="A651" s="301"/>
      <c r="B651" s="301"/>
      <c r="C651" s="301"/>
      <c r="D651" s="301"/>
      <c r="E651" s="301"/>
      <c r="F651" s="301"/>
      <c r="G651" s="301"/>
      <c r="H651" s="301"/>
      <c r="I651" s="301"/>
      <c r="J651" s="301"/>
      <c r="K651" s="301"/>
      <c r="L651" s="301"/>
    </row>
    <row r="652" spans="1:12" x14ac:dyDescent="0.2">
      <c r="A652" s="301"/>
      <c r="B652" s="301"/>
      <c r="C652" s="301"/>
      <c r="D652" s="301"/>
      <c r="E652" s="301"/>
      <c r="F652" s="301"/>
      <c r="G652" s="301"/>
      <c r="H652" s="301"/>
      <c r="I652" s="301"/>
      <c r="J652" s="301"/>
      <c r="K652" s="301"/>
      <c r="L652" s="301"/>
    </row>
    <row r="653" spans="1:12" x14ac:dyDescent="0.2">
      <c r="A653" s="301"/>
      <c r="B653" s="301"/>
      <c r="C653" s="301"/>
      <c r="D653" s="301"/>
      <c r="E653" s="301"/>
      <c r="F653" s="301"/>
      <c r="G653" s="301"/>
      <c r="H653" s="301"/>
      <c r="I653" s="301"/>
      <c r="J653" s="301"/>
      <c r="K653" s="301"/>
      <c r="L653" s="301"/>
    </row>
    <row r="654" spans="1:12" x14ac:dyDescent="0.2">
      <c r="A654" s="301"/>
      <c r="B654" s="301"/>
      <c r="C654" s="301"/>
      <c r="D654" s="301"/>
      <c r="E654" s="301"/>
      <c r="F654" s="301"/>
      <c r="G654" s="301"/>
      <c r="H654" s="301"/>
      <c r="I654" s="301"/>
      <c r="J654" s="301"/>
      <c r="K654" s="301"/>
      <c r="L654" s="301"/>
    </row>
    <row r="655" spans="1:12" x14ac:dyDescent="0.2">
      <c r="A655" s="301"/>
      <c r="B655" s="301"/>
      <c r="C655" s="301"/>
      <c r="D655" s="301"/>
      <c r="E655" s="301"/>
      <c r="F655" s="301"/>
      <c r="G655" s="301"/>
      <c r="H655" s="301"/>
      <c r="I655" s="301"/>
      <c r="J655" s="301"/>
      <c r="K655" s="301"/>
      <c r="L655" s="301"/>
    </row>
    <row r="656" spans="1:12" x14ac:dyDescent="0.2">
      <c r="A656" s="301"/>
      <c r="B656" s="301"/>
      <c r="C656" s="301"/>
      <c r="D656" s="301"/>
      <c r="E656" s="301"/>
      <c r="F656" s="301"/>
      <c r="G656" s="301"/>
      <c r="H656" s="301"/>
      <c r="I656" s="301"/>
      <c r="J656" s="301"/>
      <c r="K656" s="301"/>
      <c r="L656" s="301"/>
    </row>
    <row r="657" spans="1:12" x14ac:dyDescent="0.2">
      <c r="A657" s="301"/>
      <c r="B657" s="301"/>
      <c r="C657" s="301"/>
      <c r="D657" s="301"/>
      <c r="E657" s="301"/>
      <c r="F657" s="301"/>
      <c r="G657" s="301"/>
      <c r="H657" s="301"/>
      <c r="I657" s="301"/>
      <c r="J657" s="301"/>
      <c r="K657" s="301"/>
      <c r="L657" s="301"/>
    </row>
    <row r="658" spans="1:12" x14ac:dyDescent="0.2">
      <c r="A658" s="301"/>
      <c r="B658" s="301"/>
      <c r="C658" s="301"/>
      <c r="D658" s="301"/>
      <c r="E658" s="301"/>
      <c r="F658" s="301"/>
      <c r="G658" s="301"/>
      <c r="H658" s="301"/>
      <c r="I658" s="301"/>
      <c r="J658" s="301"/>
      <c r="K658" s="301"/>
      <c r="L658" s="301"/>
    </row>
    <row r="659" spans="1:12" x14ac:dyDescent="0.2">
      <c r="A659" s="301"/>
      <c r="B659" s="301"/>
      <c r="C659" s="301"/>
      <c r="D659" s="301"/>
      <c r="E659" s="301"/>
      <c r="F659" s="301"/>
      <c r="G659" s="301"/>
      <c r="H659" s="301"/>
      <c r="I659" s="301"/>
      <c r="J659" s="301"/>
      <c r="K659" s="301"/>
      <c r="L659" s="301"/>
    </row>
    <row r="660" spans="1:12" x14ac:dyDescent="0.2">
      <c r="A660" s="301"/>
      <c r="B660" s="301"/>
      <c r="C660" s="301"/>
      <c r="D660" s="301"/>
      <c r="E660" s="301"/>
      <c r="F660" s="301"/>
      <c r="G660" s="301"/>
      <c r="H660" s="301"/>
      <c r="I660" s="301"/>
      <c r="J660" s="301"/>
      <c r="K660" s="301"/>
      <c r="L660" s="301"/>
    </row>
    <row r="661" spans="1:12" x14ac:dyDescent="0.2">
      <c r="A661" s="301"/>
      <c r="B661" s="301"/>
      <c r="C661" s="301"/>
      <c r="D661" s="301"/>
      <c r="E661" s="301"/>
      <c r="F661" s="301"/>
      <c r="G661" s="301"/>
      <c r="H661" s="301"/>
      <c r="I661" s="301"/>
      <c r="J661" s="301"/>
      <c r="K661" s="301"/>
      <c r="L661" s="301"/>
    </row>
    <row r="662" spans="1:12" x14ac:dyDescent="0.2">
      <c r="A662" s="301"/>
      <c r="B662" s="301"/>
      <c r="C662" s="301"/>
      <c r="D662" s="301"/>
      <c r="E662" s="301"/>
      <c r="F662" s="301"/>
      <c r="G662" s="301"/>
      <c r="H662" s="301"/>
      <c r="I662" s="301"/>
      <c r="J662" s="301"/>
      <c r="K662" s="301"/>
      <c r="L662" s="301"/>
    </row>
    <row r="663" spans="1:12" x14ac:dyDescent="0.2">
      <c r="A663" s="301"/>
      <c r="B663" s="301"/>
      <c r="C663" s="301"/>
      <c r="D663" s="301"/>
      <c r="E663" s="301"/>
      <c r="F663" s="301"/>
      <c r="G663" s="301"/>
      <c r="H663" s="301"/>
      <c r="I663" s="301"/>
      <c r="J663" s="301"/>
      <c r="K663" s="301"/>
      <c r="L663" s="301"/>
    </row>
    <row r="664" spans="1:12" x14ac:dyDescent="0.2">
      <c r="A664" s="301"/>
      <c r="B664" s="301"/>
      <c r="C664" s="301"/>
      <c r="D664" s="301"/>
      <c r="E664" s="301"/>
      <c r="F664" s="301"/>
      <c r="G664" s="301"/>
      <c r="H664" s="301"/>
      <c r="I664" s="301"/>
      <c r="J664" s="301"/>
      <c r="K664" s="301"/>
      <c r="L664" s="301"/>
    </row>
    <row r="665" spans="1:12" x14ac:dyDescent="0.2">
      <c r="A665" s="301"/>
      <c r="B665" s="301"/>
      <c r="C665" s="301"/>
      <c r="D665" s="301"/>
      <c r="E665" s="301"/>
      <c r="F665" s="301"/>
      <c r="G665" s="301"/>
      <c r="H665" s="301"/>
      <c r="I665" s="301"/>
      <c r="J665" s="301"/>
      <c r="K665" s="301"/>
      <c r="L665" s="301"/>
    </row>
    <row r="666" spans="1:12" x14ac:dyDescent="0.2">
      <c r="A666" s="301"/>
      <c r="B666" s="301"/>
      <c r="C666" s="301"/>
      <c r="D666" s="301"/>
      <c r="E666" s="301"/>
      <c r="F666" s="301"/>
      <c r="G666" s="301"/>
      <c r="H666" s="301"/>
      <c r="I666" s="301"/>
      <c r="J666" s="301"/>
      <c r="K666" s="301"/>
      <c r="L666" s="301"/>
    </row>
    <row r="667" spans="1:12" x14ac:dyDescent="0.2">
      <c r="A667" s="301"/>
      <c r="B667" s="301"/>
      <c r="C667" s="301"/>
      <c r="D667" s="301"/>
      <c r="E667" s="301"/>
      <c r="F667" s="301"/>
      <c r="G667" s="301"/>
      <c r="H667" s="301"/>
      <c r="I667" s="301"/>
      <c r="J667" s="301"/>
      <c r="K667" s="301"/>
      <c r="L667" s="301"/>
    </row>
    <row r="668" spans="1:12" x14ac:dyDescent="0.2">
      <c r="A668" s="301"/>
      <c r="B668" s="301"/>
      <c r="C668" s="301"/>
      <c r="D668" s="301"/>
      <c r="E668" s="301"/>
      <c r="F668" s="301"/>
      <c r="G668" s="301"/>
      <c r="H668" s="301"/>
      <c r="I668" s="301"/>
      <c r="J668" s="301"/>
      <c r="K668" s="301"/>
      <c r="L668" s="301"/>
    </row>
    <row r="669" spans="1:12" x14ac:dyDescent="0.2">
      <c r="A669" s="301"/>
      <c r="B669" s="301"/>
      <c r="C669" s="301"/>
      <c r="D669" s="301"/>
      <c r="E669" s="301"/>
      <c r="F669" s="301"/>
      <c r="G669" s="301"/>
      <c r="H669" s="301"/>
      <c r="I669" s="301"/>
      <c r="J669" s="301"/>
      <c r="K669" s="301"/>
      <c r="L669" s="301"/>
    </row>
    <row r="670" spans="1:12" x14ac:dyDescent="0.2">
      <c r="A670" s="301"/>
      <c r="B670" s="301"/>
      <c r="C670" s="301"/>
      <c r="D670" s="301"/>
      <c r="E670" s="301"/>
      <c r="F670" s="301"/>
      <c r="G670" s="301"/>
      <c r="H670" s="301"/>
      <c r="I670" s="301"/>
      <c r="J670" s="301"/>
      <c r="K670" s="301"/>
      <c r="L670" s="301"/>
    </row>
    <row r="671" spans="1:12" x14ac:dyDescent="0.2">
      <c r="A671" s="301"/>
      <c r="B671" s="301"/>
      <c r="C671" s="301"/>
      <c r="D671" s="301"/>
      <c r="E671" s="301"/>
      <c r="F671" s="301"/>
      <c r="G671" s="301"/>
      <c r="H671" s="301"/>
      <c r="I671" s="301"/>
      <c r="J671" s="301"/>
      <c r="K671" s="301"/>
      <c r="L671" s="301"/>
    </row>
    <row r="672" spans="1:12" x14ac:dyDescent="0.2">
      <c r="A672" s="301"/>
      <c r="B672" s="301"/>
      <c r="C672" s="301"/>
      <c r="D672" s="301"/>
      <c r="E672" s="301"/>
      <c r="F672" s="301"/>
      <c r="G672" s="301"/>
      <c r="H672" s="301"/>
      <c r="I672" s="301"/>
      <c r="J672" s="301"/>
      <c r="K672" s="301"/>
      <c r="L672" s="301"/>
    </row>
    <row r="673" spans="1:12" x14ac:dyDescent="0.2">
      <c r="A673" s="301"/>
      <c r="B673" s="301"/>
      <c r="C673" s="301"/>
      <c r="D673" s="301"/>
      <c r="E673" s="301"/>
      <c r="F673" s="301"/>
      <c r="G673" s="301"/>
      <c r="H673" s="301"/>
      <c r="I673" s="301"/>
      <c r="J673" s="301"/>
      <c r="K673" s="301"/>
      <c r="L673" s="301"/>
    </row>
    <row r="674" spans="1:12" x14ac:dyDescent="0.2">
      <c r="A674" s="301"/>
      <c r="B674" s="301"/>
      <c r="C674" s="301"/>
      <c r="D674" s="301"/>
      <c r="E674" s="301"/>
      <c r="F674" s="301"/>
      <c r="G674" s="301"/>
      <c r="H674" s="301"/>
      <c r="I674" s="301"/>
      <c r="J674" s="301"/>
      <c r="K674" s="301"/>
      <c r="L674" s="301"/>
    </row>
    <row r="675" spans="1:12" x14ac:dyDescent="0.2">
      <c r="A675" s="301"/>
      <c r="B675" s="301"/>
      <c r="C675" s="301"/>
      <c r="D675" s="301"/>
      <c r="E675" s="301"/>
      <c r="F675" s="301"/>
      <c r="G675" s="301"/>
      <c r="H675" s="301"/>
      <c r="I675" s="301"/>
      <c r="J675" s="301"/>
      <c r="K675" s="301"/>
      <c r="L675" s="301"/>
    </row>
    <row r="676" spans="1:12" x14ac:dyDescent="0.2">
      <c r="A676" s="301"/>
      <c r="B676" s="301"/>
      <c r="C676" s="301"/>
      <c r="D676" s="301"/>
      <c r="E676" s="301"/>
      <c r="F676" s="301"/>
      <c r="G676" s="301"/>
      <c r="H676" s="301"/>
      <c r="I676" s="301"/>
      <c r="J676" s="301"/>
      <c r="K676" s="301"/>
      <c r="L676" s="301"/>
    </row>
    <row r="677" spans="1:12" x14ac:dyDescent="0.2">
      <c r="A677" s="301"/>
      <c r="B677" s="301"/>
      <c r="C677" s="301"/>
      <c r="D677" s="301"/>
      <c r="E677" s="301"/>
      <c r="F677" s="301"/>
      <c r="G677" s="301"/>
      <c r="H677" s="301"/>
      <c r="I677" s="301"/>
      <c r="J677" s="301"/>
      <c r="K677" s="301"/>
      <c r="L677" s="301"/>
    </row>
    <row r="678" spans="1:12" x14ac:dyDescent="0.2">
      <c r="A678" s="301"/>
      <c r="B678" s="301"/>
      <c r="C678" s="301"/>
      <c r="D678" s="301"/>
      <c r="E678" s="301"/>
      <c r="F678" s="301"/>
      <c r="G678" s="301"/>
      <c r="H678" s="301"/>
      <c r="I678" s="301"/>
      <c r="J678" s="301"/>
      <c r="K678" s="301"/>
      <c r="L678" s="301"/>
    </row>
    <row r="679" spans="1:12" x14ac:dyDescent="0.2">
      <c r="A679" s="301"/>
      <c r="B679" s="301"/>
      <c r="C679" s="301"/>
      <c r="D679" s="301"/>
      <c r="E679" s="301"/>
      <c r="F679" s="301"/>
      <c r="G679" s="301"/>
      <c r="H679" s="301"/>
      <c r="I679" s="301"/>
      <c r="J679" s="301"/>
      <c r="K679" s="301"/>
      <c r="L679" s="301"/>
    </row>
    <row r="680" spans="1:12" x14ac:dyDescent="0.2">
      <c r="A680" s="301"/>
      <c r="B680" s="301"/>
      <c r="C680" s="301"/>
      <c r="D680" s="301"/>
      <c r="E680" s="301"/>
      <c r="F680" s="301"/>
      <c r="G680" s="301"/>
      <c r="H680" s="301"/>
      <c r="I680" s="301"/>
      <c r="J680" s="301"/>
      <c r="K680" s="301"/>
      <c r="L680" s="301"/>
    </row>
    <row r="681" spans="1:12" x14ac:dyDescent="0.2">
      <c r="A681" s="301"/>
      <c r="B681" s="301"/>
      <c r="C681" s="301"/>
      <c r="D681" s="301"/>
      <c r="E681" s="301"/>
      <c r="F681" s="301"/>
      <c r="G681" s="301"/>
      <c r="H681" s="301"/>
      <c r="I681" s="301"/>
      <c r="J681" s="301"/>
      <c r="K681" s="301"/>
      <c r="L681" s="301"/>
    </row>
    <row r="682" spans="1:12" x14ac:dyDescent="0.2">
      <c r="A682" s="301"/>
      <c r="B682" s="301"/>
      <c r="C682" s="301"/>
      <c r="D682" s="301"/>
      <c r="E682" s="301"/>
      <c r="F682" s="301"/>
      <c r="G682" s="301"/>
      <c r="H682" s="301"/>
      <c r="I682" s="301"/>
      <c r="J682" s="301"/>
      <c r="K682" s="301"/>
      <c r="L682" s="301"/>
    </row>
    <row r="683" spans="1:12" x14ac:dyDescent="0.2">
      <c r="A683" s="301"/>
      <c r="B683" s="301"/>
      <c r="C683" s="301"/>
      <c r="D683" s="301"/>
      <c r="E683" s="301"/>
      <c r="F683" s="301"/>
      <c r="G683" s="301"/>
      <c r="H683" s="301"/>
      <c r="I683" s="301"/>
      <c r="J683" s="301"/>
      <c r="K683" s="301"/>
      <c r="L683" s="301"/>
    </row>
    <row r="684" spans="1:12" x14ac:dyDescent="0.2">
      <c r="A684" s="301"/>
      <c r="B684" s="301"/>
      <c r="C684" s="301"/>
      <c r="D684" s="301"/>
      <c r="E684" s="301"/>
      <c r="F684" s="301"/>
      <c r="G684" s="301"/>
      <c r="H684" s="301"/>
      <c r="I684" s="301"/>
      <c r="J684" s="301"/>
      <c r="K684" s="301"/>
      <c r="L684" s="301"/>
    </row>
    <row r="685" spans="1:12" x14ac:dyDescent="0.2">
      <c r="A685" s="301"/>
      <c r="B685" s="301"/>
      <c r="C685" s="301"/>
      <c r="D685" s="301"/>
      <c r="E685" s="301"/>
      <c r="F685" s="301"/>
      <c r="G685" s="301"/>
      <c r="H685" s="301"/>
      <c r="I685" s="301"/>
      <c r="J685" s="301"/>
      <c r="K685" s="301"/>
      <c r="L685" s="301"/>
    </row>
    <row r="686" spans="1:12" x14ac:dyDescent="0.2">
      <c r="A686" s="301"/>
      <c r="B686" s="301"/>
      <c r="C686" s="301"/>
      <c r="D686" s="301"/>
      <c r="E686" s="301"/>
      <c r="F686" s="301"/>
      <c r="G686" s="301"/>
      <c r="H686" s="301"/>
      <c r="I686" s="301"/>
      <c r="J686" s="301"/>
      <c r="K686" s="301"/>
      <c r="L686" s="301"/>
    </row>
    <row r="687" spans="1:12" x14ac:dyDescent="0.2">
      <c r="A687" s="301"/>
      <c r="B687" s="301"/>
      <c r="C687" s="301"/>
      <c r="D687" s="301"/>
      <c r="E687" s="301"/>
      <c r="F687" s="301"/>
      <c r="G687" s="301"/>
      <c r="H687" s="301"/>
      <c r="I687" s="301"/>
      <c r="J687" s="301"/>
      <c r="K687" s="301"/>
      <c r="L687" s="301"/>
    </row>
    <row r="688" spans="1:12" x14ac:dyDescent="0.2">
      <c r="A688" s="301"/>
      <c r="B688" s="301"/>
      <c r="C688" s="301"/>
      <c r="D688" s="301"/>
      <c r="E688" s="301"/>
      <c r="F688" s="301"/>
      <c r="G688" s="301"/>
      <c r="H688" s="301"/>
      <c r="I688" s="301"/>
      <c r="J688" s="301"/>
      <c r="K688" s="301"/>
      <c r="L688" s="301"/>
    </row>
    <row r="689" spans="1:12" x14ac:dyDescent="0.2">
      <c r="A689" s="301"/>
      <c r="B689" s="301"/>
      <c r="C689" s="301"/>
      <c r="D689" s="301"/>
      <c r="E689" s="301"/>
      <c r="F689" s="301"/>
      <c r="G689" s="301"/>
      <c r="H689" s="301"/>
      <c r="I689" s="301"/>
      <c r="J689" s="301"/>
      <c r="K689" s="301"/>
      <c r="L689" s="301"/>
    </row>
    <row r="690" spans="1:12" x14ac:dyDescent="0.2">
      <c r="A690" s="301"/>
      <c r="B690" s="301"/>
      <c r="C690" s="301"/>
      <c r="D690" s="301"/>
      <c r="E690" s="301"/>
      <c r="F690" s="301"/>
      <c r="G690" s="301"/>
      <c r="H690" s="301"/>
      <c r="I690" s="301"/>
      <c r="J690" s="301"/>
      <c r="K690" s="301"/>
      <c r="L690" s="301"/>
    </row>
    <row r="691" spans="1:12" x14ac:dyDescent="0.2">
      <c r="A691" s="301"/>
      <c r="B691" s="301"/>
      <c r="C691" s="301"/>
      <c r="D691" s="301"/>
      <c r="E691" s="301"/>
      <c r="F691" s="301"/>
      <c r="G691" s="301"/>
      <c r="H691" s="301"/>
      <c r="I691" s="301"/>
      <c r="J691" s="301"/>
      <c r="K691" s="301"/>
      <c r="L691" s="301"/>
    </row>
    <row r="692" spans="1:12" x14ac:dyDescent="0.2">
      <c r="A692" s="301"/>
      <c r="B692" s="301"/>
      <c r="C692" s="301"/>
      <c r="D692" s="301"/>
      <c r="E692" s="301"/>
      <c r="F692" s="301"/>
      <c r="G692" s="301"/>
      <c r="H692" s="301"/>
      <c r="I692" s="301"/>
      <c r="J692" s="301"/>
      <c r="K692" s="301"/>
      <c r="L692" s="301"/>
    </row>
    <row r="693" spans="1:12" x14ac:dyDescent="0.2">
      <c r="A693" s="301"/>
      <c r="B693" s="301"/>
      <c r="C693" s="301"/>
      <c r="D693" s="301"/>
      <c r="E693" s="301"/>
      <c r="F693" s="301"/>
      <c r="G693" s="301"/>
      <c r="H693" s="301"/>
      <c r="I693" s="301"/>
      <c r="J693" s="301"/>
      <c r="K693" s="301"/>
      <c r="L693" s="301"/>
    </row>
    <row r="694" spans="1:12" x14ac:dyDescent="0.2">
      <c r="A694" s="301"/>
      <c r="B694" s="301"/>
      <c r="C694" s="301"/>
      <c r="D694" s="301"/>
      <c r="E694" s="301"/>
      <c r="F694" s="301"/>
      <c r="G694" s="301"/>
      <c r="H694" s="301"/>
      <c r="I694" s="301"/>
      <c r="J694" s="301"/>
      <c r="K694" s="301"/>
      <c r="L694" s="301"/>
    </row>
    <row r="695" spans="1:12" x14ac:dyDescent="0.2">
      <c r="A695" s="301"/>
      <c r="B695" s="301"/>
      <c r="C695" s="301"/>
      <c r="D695" s="301"/>
      <c r="E695" s="301"/>
      <c r="F695" s="301"/>
      <c r="G695" s="301"/>
      <c r="H695" s="301"/>
      <c r="I695" s="301"/>
      <c r="J695" s="301"/>
      <c r="K695" s="301"/>
      <c r="L695" s="301"/>
    </row>
    <row r="696" spans="1:12" x14ac:dyDescent="0.2">
      <c r="A696" s="301"/>
      <c r="B696" s="301"/>
      <c r="C696" s="301"/>
      <c r="D696" s="301"/>
      <c r="E696" s="301"/>
      <c r="F696" s="301"/>
      <c r="G696" s="301"/>
      <c r="H696" s="301"/>
      <c r="I696" s="301"/>
      <c r="J696" s="301"/>
      <c r="K696" s="301"/>
      <c r="L696" s="301"/>
    </row>
    <row r="697" spans="1:12" x14ac:dyDescent="0.2">
      <c r="A697" s="301"/>
      <c r="B697" s="301"/>
      <c r="C697" s="301"/>
      <c r="D697" s="301"/>
      <c r="E697" s="301"/>
      <c r="F697" s="301"/>
      <c r="G697" s="301"/>
      <c r="H697" s="301"/>
      <c r="I697" s="301"/>
      <c r="J697" s="301"/>
      <c r="K697" s="301"/>
      <c r="L697" s="301"/>
    </row>
    <row r="698" spans="1:12" x14ac:dyDescent="0.2">
      <c r="A698" s="301"/>
      <c r="B698" s="301"/>
      <c r="C698" s="301"/>
      <c r="D698" s="301"/>
      <c r="E698" s="301"/>
      <c r="F698" s="301"/>
      <c r="G698" s="301"/>
      <c r="H698" s="301"/>
      <c r="I698" s="301"/>
      <c r="J698" s="301"/>
      <c r="K698" s="301"/>
      <c r="L698" s="301"/>
    </row>
    <row r="699" spans="1:12" x14ac:dyDescent="0.2">
      <c r="A699" s="301"/>
      <c r="B699" s="301"/>
      <c r="C699" s="301"/>
      <c r="D699" s="301"/>
      <c r="E699" s="301"/>
      <c r="F699" s="301"/>
      <c r="G699" s="301"/>
      <c r="H699" s="301"/>
      <c r="I699" s="301"/>
      <c r="J699" s="301"/>
      <c r="K699" s="301"/>
      <c r="L699" s="301"/>
    </row>
    <row r="700" spans="1:12" x14ac:dyDescent="0.2">
      <c r="A700" s="301"/>
      <c r="B700" s="301"/>
      <c r="C700" s="301"/>
      <c r="D700" s="301"/>
      <c r="E700" s="301"/>
      <c r="F700" s="301"/>
      <c r="G700" s="301"/>
      <c r="H700" s="301"/>
      <c r="I700" s="301"/>
      <c r="J700" s="301"/>
      <c r="K700" s="301"/>
      <c r="L700" s="301"/>
    </row>
    <row r="701" spans="1:12" x14ac:dyDescent="0.2">
      <c r="A701" s="301"/>
      <c r="B701" s="301"/>
      <c r="C701" s="301"/>
      <c r="D701" s="301"/>
      <c r="E701" s="301"/>
      <c r="F701" s="301"/>
      <c r="G701" s="301"/>
      <c r="H701" s="301"/>
      <c r="I701" s="301"/>
      <c r="J701" s="301"/>
      <c r="K701" s="301"/>
      <c r="L701" s="301"/>
    </row>
    <row r="702" spans="1:12" x14ac:dyDescent="0.2">
      <c r="A702" s="301"/>
      <c r="B702" s="301"/>
      <c r="C702" s="301"/>
      <c r="D702" s="301"/>
      <c r="E702" s="301"/>
      <c r="F702" s="301"/>
      <c r="G702" s="301"/>
      <c r="H702" s="301"/>
      <c r="I702" s="301"/>
      <c r="J702" s="301"/>
      <c r="K702" s="301"/>
      <c r="L702" s="301"/>
    </row>
    <row r="703" spans="1:12" x14ac:dyDescent="0.2">
      <c r="A703" s="301"/>
      <c r="B703" s="301"/>
      <c r="C703" s="301"/>
      <c r="D703" s="301"/>
      <c r="E703" s="301"/>
      <c r="F703" s="301"/>
      <c r="G703" s="301"/>
      <c r="H703" s="301"/>
      <c r="I703" s="301"/>
      <c r="J703" s="301"/>
      <c r="K703" s="301"/>
      <c r="L703" s="301"/>
    </row>
    <row r="704" spans="1:12" x14ac:dyDescent="0.2">
      <c r="A704" s="301"/>
      <c r="B704" s="301"/>
      <c r="C704" s="301"/>
      <c r="D704" s="301"/>
      <c r="E704" s="301"/>
      <c r="F704" s="301"/>
      <c r="G704" s="301"/>
      <c r="H704" s="301"/>
      <c r="I704" s="301"/>
      <c r="J704" s="301"/>
      <c r="K704" s="301"/>
      <c r="L704" s="301"/>
    </row>
    <row r="705" spans="1:12" x14ac:dyDescent="0.2">
      <c r="A705" s="301"/>
      <c r="B705" s="301"/>
      <c r="C705" s="301"/>
      <c r="D705" s="301"/>
      <c r="E705" s="301"/>
      <c r="F705" s="301"/>
      <c r="G705" s="301"/>
      <c r="H705" s="301"/>
      <c r="I705" s="301"/>
      <c r="J705" s="301"/>
      <c r="K705" s="301"/>
      <c r="L705" s="301"/>
    </row>
    <row r="706" spans="1:12" x14ac:dyDescent="0.2">
      <c r="A706" s="301"/>
      <c r="B706" s="301"/>
      <c r="C706" s="301"/>
      <c r="D706" s="301"/>
      <c r="E706" s="301"/>
      <c r="F706" s="301"/>
      <c r="G706" s="301"/>
      <c r="H706" s="301"/>
      <c r="I706" s="301"/>
      <c r="J706" s="301"/>
      <c r="K706" s="301"/>
      <c r="L706" s="301"/>
    </row>
    <row r="707" spans="1:12" x14ac:dyDescent="0.2">
      <c r="A707" s="301"/>
      <c r="B707" s="301"/>
      <c r="C707" s="301"/>
      <c r="D707" s="301"/>
      <c r="E707" s="301"/>
      <c r="F707" s="301"/>
      <c r="G707" s="301"/>
      <c r="H707" s="301"/>
      <c r="I707" s="301"/>
      <c r="J707" s="301"/>
      <c r="K707" s="301"/>
      <c r="L707" s="301"/>
    </row>
    <row r="708" spans="1:12" x14ac:dyDescent="0.2">
      <c r="A708" s="301"/>
      <c r="B708" s="301"/>
      <c r="C708" s="301"/>
      <c r="D708" s="301"/>
      <c r="E708" s="301"/>
      <c r="F708" s="301"/>
      <c r="G708" s="301"/>
      <c r="H708" s="301"/>
      <c r="I708" s="301"/>
      <c r="J708" s="301"/>
      <c r="K708" s="301"/>
      <c r="L708" s="301"/>
    </row>
    <row r="709" spans="1:12" x14ac:dyDescent="0.2">
      <c r="A709" s="301"/>
      <c r="B709" s="301"/>
      <c r="C709" s="301"/>
      <c r="D709" s="301"/>
      <c r="E709" s="301"/>
      <c r="F709" s="301"/>
      <c r="G709" s="301"/>
      <c r="H709" s="301"/>
      <c r="I709" s="301"/>
      <c r="J709" s="301"/>
      <c r="K709" s="301"/>
      <c r="L709" s="301"/>
    </row>
    <row r="710" spans="1:12" x14ac:dyDescent="0.2">
      <c r="A710" s="301"/>
      <c r="B710" s="301"/>
      <c r="C710" s="301"/>
      <c r="D710" s="301"/>
      <c r="E710" s="301"/>
      <c r="F710" s="301"/>
      <c r="G710" s="301"/>
      <c r="H710" s="301"/>
      <c r="I710" s="301"/>
      <c r="J710" s="301"/>
      <c r="K710" s="301"/>
      <c r="L710" s="301"/>
    </row>
    <row r="711" spans="1:12" x14ac:dyDescent="0.2">
      <c r="A711" s="301"/>
      <c r="B711" s="301"/>
      <c r="C711" s="301"/>
      <c r="D711" s="301"/>
      <c r="E711" s="301"/>
      <c r="F711" s="301"/>
      <c r="G711" s="301"/>
      <c r="H711" s="301"/>
      <c r="I711" s="301"/>
      <c r="J711" s="301"/>
      <c r="K711" s="301"/>
      <c r="L711" s="301"/>
    </row>
    <row r="712" spans="1:12" x14ac:dyDescent="0.2">
      <c r="A712" s="301"/>
      <c r="B712" s="301"/>
      <c r="C712" s="301"/>
      <c r="D712" s="301"/>
      <c r="E712" s="301"/>
      <c r="F712" s="301"/>
      <c r="G712" s="301"/>
      <c r="H712" s="301"/>
      <c r="I712" s="301"/>
      <c r="J712" s="301"/>
      <c r="K712" s="301"/>
      <c r="L712" s="301"/>
    </row>
    <row r="713" spans="1:12" x14ac:dyDescent="0.2">
      <c r="A713" s="301"/>
      <c r="B713" s="301"/>
      <c r="C713" s="301"/>
      <c r="D713" s="301"/>
      <c r="E713" s="301"/>
      <c r="F713" s="301"/>
      <c r="G713" s="301"/>
      <c r="H713" s="301"/>
      <c r="I713" s="301"/>
      <c r="J713" s="301"/>
      <c r="K713" s="301"/>
      <c r="L713" s="301"/>
    </row>
    <row r="714" spans="1:12" x14ac:dyDescent="0.2">
      <c r="A714" s="301"/>
      <c r="B714" s="301"/>
      <c r="C714" s="301"/>
      <c r="D714" s="301"/>
      <c r="E714" s="301"/>
      <c r="F714" s="301"/>
      <c r="G714" s="301"/>
      <c r="H714" s="301"/>
      <c r="I714" s="301"/>
      <c r="J714" s="301"/>
      <c r="K714" s="301"/>
      <c r="L714" s="301"/>
    </row>
    <row r="715" spans="1:12" x14ac:dyDescent="0.2">
      <c r="A715" s="301"/>
      <c r="B715" s="301"/>
      <c r="C715" s="301"/>
      <c r="D715" s="301"/>
      <c r="E715" s="301"/>
      <c r="F715" s="301"/>
      <c r="G715" s="301"/>
      <c r="H715" s="301"/>
      <c r="I715" s="301"/>
      <c r="J715" s="301"/>
      <c r="K715" s="301"/>
      <c r="L715" s="301"/>
    </row>
    <row r="716" spans="1:12" x14ac:dyDescent="0.2">
      <c r="A716" s="301"/>
      <c r="B716" s="301"/>
      <c r="C716" s="301"/>
      <c r="D716" s="301"/>
      <c r="E716" s="301"/>
      <c r="F716" s="301"/>
      <c r="G716" s="301"/>
      <c r="H716" s="301"/>
      <c r="I716" s="301"/>
      <c r="J716" s="301"/>
      <c r="K716" s="301"/>
      <c r="L716" s="301"/>
    </row>
    <row r="717" spans="1:12" x14ac:dyDescent="0.2">
      <c r="A717" s="301"/>
      <c r="B717" s="301"/>
      <c r="C717" s="301"/>
      <c r="D717" s="301"/>
      <c r="E717" s="301"/>
      <c r="F717" s="301"/>
      <c r="G717" s="301"/>
      <c r="H717" s="301"/>
      <c r="I717" s="301"/>
      <c r="J717" s="301"/>
      <c r="K717" s="301"/>
      <c r="L717" s="301"/>
    </row>
    <row r="718" spans="1:12" x14ac:dyDescent="0.2">
      <c r="A718" s="301"/>
      <c r="B718" s="301"/>
      <c r="C718" s="301"/>
      <c r="D718" s="301"/>
      <c r="E718" s="301"/>
      <c r="F718" s="301"/>
      <c r="G718" s="301"/>
      <c r="H718" s="301"/>
      <c r="I718" s="301"/>
      <c r="J718" s="301"/>
      <c r="K718" s="301"/>
      <c r="L718" s="301"/>
    </row>
    <row r="719" spans="1:12" x14ac:dyDescent="0.2">
      <c r="A719" s="301"/>
      <c r="B719" s="301"/>
      <c r="C719" s="301"/>
      <c r="D719" s="301"/>
      <c r="E719" s="301"/>
      <c r="F719" s="301"/>
      <c r="G719" s="301"/>
      <c r="H719" s="301"/>
      <c r="I719" s="301"/>
      <c r="J719" s="301"/>
      <c r="K719" s="301"/>
      <c r="L719" s="301"/>
    </row>
    <row r="720" spans="1:12" x14ac:dyDescent="0.2">
      <c r="A720" s="301"/>
      <c r="B720" s="301"/>
      <c r="C720" s="301"/>
      <c r="D720" s="301"/>
      <c r="E720" s="301"/>
      <c r="F720" s="301"/>
      <c r="G720" s="301"/>
      <c r="H720" s="301"/>
      <c r="I720" s="301"/>
      <c r="J720" s="301"/>
      <c r="K720" s="301"/>
      <c r="L720" s="301"/>
    </row>
    <row r="721" spans="1:12" x14ac:dyDescent="0.2">
      <c r="A721" s="301"/>
      <c r="B721" s="301"/>
      <c r="C721" s="301"/>
      <c r="D721" s="301"/>
      <c r="E721" s="301"/>
      <c r="F721" s="301"/>
      <c r="G721" s="301"/>
      <c r="H721" s="301"/>
      <c r="I721" s="301"/>
      <c r="J721" s="301"/>
      <c r="K721" s="301"/>
      <c r="L721" s="301"/>
    </row>
    <row r="722" spans="1:12" x14ac:dyDescent="0.2">
      <c r="A722" s="301"/>
      <c r="B722" s="301"/>
      <c r="C722" s="301"/>
      <c r="D722" s="301"/>
      <c r="E722" s="301"/>
      <c r="F722" s="301"/>
      <c r="G722" s="301"/>
      <c r="H722" s="301"/>
      <c r="I722" s="301"/>
      <c r="J722" s="301"/>
      <c r="K722" s="301"/>
      <c r="L722" s="301"/>
    </row>
    <row r="723" spans="1:12" x14ac:dyDescent="0.2">
      <c r="A723" s="301"/>
      <c r="B723" s="301"/>
      <c r="C723" s="301"/>
      <c r="D723" s="301"/>
      <c r="E723" s="301"/>
      <c r="F723" s="301"/>
      <c r="G723" s="301"/>
      <c r="H723" s="301"/>
      <c r="I723" s="301"/>
      <c r="J723" s="301"/>
      <c r="K723" s="301"/>
      <c r="L723" s="301"/>
    </row>
    <row r="724" spans="1:12" x14ac:dyDescent="0.2">
      <c r="A724" s="301"/>
      <c r="B724" s="301"/>
      <c r="C724" s="301"/>
      <c r="D724" s="301"/>
      <c r="E724" s="301"/>
      <c r="F724" s="301"/>
      <c r="G724" s="301"/>
      <c r="H724" s="301"/>
      <c r="I724" s="301"/>
      <c r="J724" s="301"/>
      <c r="K724" s="301"/>
      <c r="L724" s="301"/>
    </row>
    <row r="725" spans="1:12" x14ac:dyDescent="0.2">
      <c r="A725" s="301"/>
      <c r="B725" s="301"/>
      <c r="C725" s="301"/>
      <c r="D725" s="301"/>
      <c r="E725" s="301"/>
      <c r="F725" s="301"/>
      <c r="G725" s="301"/>
      <c r="H725" s="301"/>
      <c r="I725" s="301"/>
      <c r="J725" s="301"/>
      <c r="K725" s="301"/>
      <c r="L725" s="301"/>
    </row>
    <row r="726" spans="1:12" x14ac:dyDescent="0.2">
      <c r="A726" s="301"/>
      <c r="B726" s="301"/>
      <c r="C726" s="301"/>
      <c r="D726" s="301"/>
      <c r="E726" s="301"/>
      <c r="F726" s="301"/>
      <c r="G726" s="301"/>
      <c r="H726" s="301"/>
      <c r="I726" s="301"/>
      <c r="J726" s="301"/>
      <c r="K726" s="301"/>
      <c r="L726" s="301"/>
    </row>
    <row r="727" spans="1:12" x14ac:dyDescent="0.2">
      <c r="A727" s="301"/>
      <c r="B727" s="301"/>
      <c r="C727" s="301"/>
      <c r="D727" s="301"/>
      <c r="E727" s="301"/>
      <c r="F727" s="301"/>
      <c r="G727" s="301"/>
      <c r="H727" s="301"/>
      <c r="I727" s="301"/>
      <c r="J727" s="301"/>
      <c r="K727" s="301"/>
      <c r="L727" s="301"/>
    </row>
    <row r="728" spans="1:12" x14ac:dyDescent="0.2">
      <c r="A728" s="301"/>
      <c r="B728" s="301"/>
      <c r="C728" s="301"/>
      <c r="D728" s="301"/>
      <c r="E728" s="301"/>
      <c r="F728" s="301"/>
      <c r="G728" s="301"/>
      <c r="H728" s="301"/>
      <c r="I728" s="301"/>
      <c r="J728" s="301"/>
      <c r="K728" s="301"/>
      <c r="L728" s="301"/>
    </row>
    <row r="729" spans="1:12" x14ac:dyDescent="0.2">
      <c r="A729" s="301"/>
      <c r="B729" s="301"/>
      <c r="C729" s="301"/>
      <c r="D729" s="301"/>
      <c r="E729" s="301"/>
      <c r="F729" s="301"/>
      <c r="G729" s="301"/>
      <c r="H729" s="301"/>
      <c r="I729" s="301"/>
      <c r="J729" s="301"/>
      <c r="K729" s="301"/>
      <c r="L729" s="301"/>
    </row>
    <row r="730" spans="1:12" x14ac:dyDescent="0.2">
      <c r="A730" s="301"/>
      <c r="B730" s="301"/>
      <c r="C730" s="301"/>
      <c r="D730" s="301"/>
      <c r="E730" s="301"/>
      <c r="F730" s="301"/>
      <c r="G730" s="301"/>
      <c r="H730" s="301"/>
      <c r="I730" s="301"/>
      <c r="J730" s="301"/>
      <c r="K730" s="301"/>
      <c r="L730" s="301"/>
    </row>
    <row r="731" spans="1:12" x14ac:dyDescent="0.2">
      <c r="A731" s="301"/>
      <c r="B731" s="301"/>
      <c r="C731" s="301"/>
      <c r="D731" s="301"/>
      <c r="E731" s="301"/>
      <c r="F731" s="301"/>
      <c r="G731" s="301"/>
      <c r="H731" s="301"/>
      <c r="I731" s="301"/>
      <c r="J731" s="301"/>
      <c r="K731" s="301"/>
      <c r="L731" s="301"/>
    </row>
    <row r="732" spans="1:12" x14ac:dyDescent="0.2">
      <c r="A732" s="301"/>
      <c r="B732" s="301"/>
      <c r="C732" s="301"/>
      <c r="D732" s="301"/>
      <c r="E732" s="301"/>
      <c r="F732" s="301"/>
      <c r="G732" s="301"/>
      <c r="H732" s="301"/>
      <c r="I732" s="301"/>
      <c r="J732" s="301"/>
      <c r="K732" s="301"/>
      <c r="L732" s="301"/>
    </row>
    <row r="733" spans="1:12" x14ac:dyDescent="0.2">
      <c r="A733" s="301"/>
      <c r="B733" s="301"/>
      <c r="C733" s="301"/>
      <c r="D733" s="301"/>
      <c r="E733" s="301"/>
      <c r="F733" s="301"/>
      <c r="G733" s="301"/>
      <c r="H733" s="301"/>
      <c r="I733" s="301"/>
      <c r="J733" s="301"/>
      <c r="K733" s="301"/>
      <c r="L733" s="301"/>
    </row>
    <row r="734" spans="1:12" x14ac:dyDescent="0.2">
      <c r="A734" s="301"/>
      <c r="B734" s="301"/>
      <c r="C734" s="301"/>
      <c r="D734" s="301"/>
      <c r="E734" s="301"/>
      <c r="F734" s="301"/>
      <c r="G734" s="301"/>
      <c r="H734" s="301"/>
      <c r="I734" s="301"/>
      <c r="J734" s="301"/>
      <c r="K734" s="301"/>
      <c r="L734" s="301"/>
    </row>
    <row r="735" spans="1:12" x14ac:dyDescent="0.2">
      <c r="A735" s="301"/>
      <c r="B735" s="301"/>
      <c r="C735" s="301"/>
      <c r="D735" s="301"/>
      <c r="E735" s="301"/>
      <c r="F735" s="301"/>
      <c r="G735" s="301"/>
      <c r="H735" s="301"/>
      <c r="I735" s="301"/>
      <c r="J735" s="301"/>
      <c r="K735" s="301"/>
      <c r="L735" s="301"/>
    </row>
    <row r="736" spans="1:12" x14ac:dyDescent="0.2">
      <c r="A736" s="301"/>
      <c r="B736" s="301"/>
      <c r="C736" s="301"/>
      <c r="D736" s="301"/>
      <c r="E736" s="301"/>
      <c r="F736" s="301"/>
      <c r="G736" s="301"/>
      <c r="H736" s="301"/>
      <c r="I736" s="301"/>
      <c r="J736" s="301"/>
      <c r="K736" s="301"/>
      <c r="L736" s="301"/>
    </row>
    <row r="737" spans="1:12" x14ac:dyDescent="0.2">
      <c r="A737" s="301"/>
      <c r="B737" s="301"/>
      <c r="C737" s="301"/>
      <c r="D737" s="301"/>
      <c r="E737" s="301"/>
      <c r="F737" s="301"/>
      <c r="G737" s="301"/>
      <c r="H737" s="301"/>
      <c r="I737" s="301"/>
      <c r="J737" s="301"/>
      <c r="K737" s="301"/>
      <c r="L737" s="301"/>
    </row>
    <row r="738" spans="1:12" x14ac:dyDescent="0.2">
      <c r="A738" s="301"/>
      <c r="B738" s="301"/>
      <c r="C738" s="301"/>
      <c r="D738" s="301"/>
      <c r="E738" s="301"/>
      <c r="F738" s="301"/>
      <c r="G738" s="301"/>
      <c r="H738" s="301"/>
      <c r="I738" s="301"/>
      <c r="J738" s="301"/>
      <c r="K738" s="301"/>
      <c r="L738" s="301"/>
    </row>
    <row r="739" spans="1:12" x14ac:dyDescent="0.2">
      <c r="A739" s="301"/>
      <c r="B739" s="301"/>
      <c r="C739" s="301"/>
      <c r="D739" s="301"/>
      <c r="E739" s="301"/>
      <c r="F739" s="301"/>
      <c r="G739" s="301"/>
      <c r="H739" s="301"/>
      <c r="I739" s="301"/>
      <c r="J739" s="301"/>
      <c r="K739" s="301"/>
      <c r="L739" s="301"/>
    </row>
    <row r="740" spans="1:12" x14ac:dyDescent="0.2">
      <c r="A740" s="301"/>
      <c r="B740" s="301"/>
      <c r="C740" s="301"/>
      <c r="D740" s="301"/>
      <c r="E740" s="301"/>
      <c r="F740" s="301"/>
      <c r="G740" s="301"/>
      <c r="H740" s="301"/>
      <c r="I740" s="301"/>
      <c r="J740" s="301"/>
      <c r="K740" s="301"/>
      <c r="L740" s="301"/>
    </row>
    <row r="741" spans="1:12" x14ac:dyDescent="0.2">
      <c r="A741" s="301"/>
      <c r="B741" s="301"/>
      <c r="C741" s="301"/>
      <c r="D741" s="301"/>
      <c r="E741" s="301"/>
      <c r="F741" s="301"/>
      <c r="G741" s="301"/>
      <c r="H741" s="301"/>
      <c r="I741" s="301"/>
      <c r="J741" s="301"/>
      <c r="K741" s="301"/>
      <c r="L741" s="301"/>
    </row>
    <row r="742" spans="1:12" x14ac:dyDescent="0.2">
      <c r="A742" s="301"/>
      <c r="B742" s="301"/>
      <c r="C742" s="301"/>
      <c r="D742" s="301"/>
      <c r="E742" s="301"/>
      <c r="F742" s="301"/>
      <c r="G742" s="301"/>
      <c r="H742" s="301"/>
      <c r="I742" s="301"/>
      <c r="J742" s="301"/>
      <c r="K742" s="301"/>
      <c r="L742" s="301"/>
    </row>
    <row r="743" spans="1:12" x14ac:dyDescent="0.2">
      <c r="A743" s="301"/>
      <c r="B743" s="301"/>
      <c r="C743" s="301"/>
      <c r="D743" s="301"/>
      <c r="E743" s="301"/>
      <c r="F743" s="301"/>
      <c r="G743" s="301"/>
      <c r="H743" s="301"/>
      <c r="I743" s="301"/>
      <c r="J743" s="301"/>
      <c r="K743" s="301"/>
      <c r="L743" s="301"/>
    </row>
    <row r="744" spans="1:12" x14ac:dyDescent="0.2">
      <c r="A744" s="301"/>
      <c r="B744" s="301"/>
      <c r="C744" s="301"/>
      <c r="D744" s="301"/>
      <c r="E744" s="301"/>
      <c r="F744" s="301"/>
      <c r="G744" s="301"/>
      <c r="H744" s="301"/>
      <c r="I744" s="301"/>
      <c r="J744" s="301"/>
      <c r="K744" s="301"/>
      <c r="L744" s="301"/>
    </row>
    <row r="745" spans="1:12" x14ac:dyDescent="0.2">
      <c r="A745" s="301"/>
      <c r="B745" s="301"/>
      <c r="C745" s="301"/>
      <c r="D745" s="301"/>
      <c r="E745" s="301"/>
      <c r="F745" s="301"/>
      <c r="G745" s="301"/>
      <c r="H745" s="301"/>
      <c r="I745" s="301"/>
      <c r="J745" s="301"/>
      <c r="K745" s="301"/>
      <c r="L745" s="301"/>
    </row>
    <row r="746" spans="1:12" x14ac:dyDescent="0.2">
      <c r="A746" s="301"/>
      <c r="B746" s="301"/>
      <c r="C746" s="301"/>
      <c r="D746" s="301"/>
      <c r="E746" s="301"/>
      <c r="F746" s="301"/>
      <c r="G746" s="301"/>
      <c r="H746" s="301"/>
      <c r="I746" s="301"/>
      <c r="J746" s="301"/>
      <c r="K746" s="301"/>
      <c r="L746" s="301"/>
    </row>
    <row r="747" spans="1:12" x14ac:dyDescent="0.2">
      <c r="A747" s="301"/>
      <c r="B747" s="301"/>
      <c r="C747" s="301"/>
      <c r="D747" s="301"/>
      <c r="E747" s="301"/>
      <c r="F747" s="301"/>
      <c r="G747" s="301"/>
      <c r="H747" s="301"/>
      <c r="I747" s="301"/>
      <c r="J747" s="301"/>
      <c r="K747" s="301"/>
      <c r="L747" s="301"/>
    </row>
    <row r="748" spans="1:12" x14ac:dyDescent="0.2">
      <c r="A748" s="301"/>
      <c r="B748" s="301"/>
      <c r="C748" s="301"/>
      <c r="D748" s="301"/>
      <c r="E748" s="301"/>
      <c r="F748" s="301"/>
      <c r="G748" s="301"/>
      <c r="H748" s="301"/>
      <c r="I748" s="301"/>
      <c r="J748" s="301"/>
      <c r="K748" s="301"/>
      <c r="L748" s="301"/>
    </row>
    <row r="749" spans="1:12" x14ac:dyDescent="0.2">
      <c r="A749" s="301"/>
      <c r="B749" s="301"/>
      <c r="C749" s="301"/>
      <c r="D749" s="301"/>
      <c r="E749" s="301"/>
      <c r="F749" s="301"/>
      <c r="G749" s="301"/>
      <c r="H749" s="301"/>
      <c r="I749" s="301"/>
      <c r="J749" s="301"/>
      <c r="K749" s="301"/>
      <c r="L749" s="301"/>
    </row>
    <row r="750" spans="1:12" x14ac:dyDescent="0.2">
      <c r="A750" s="301"/>
      <c r="B750" s="301"/>
      <c r="C750" s="301"/>
      <c r="D750" s="301"/>
      <c r="E750" s="301"/>
      <c r="F750" s="301"/>
      <c r="G750" s="301"/>
      <c r="H750" s="301"/>
      <c r="I750" s="301"/>
      <c r="J750" s="301"/>
      <c r="K750" s="301"/>
      <c r="L750" s="301"/>
    </row>
    <row r="751" spans="1:12" x14ac:dyDescent="0.2">
      <c r="A751" s="301"/>
      <c r="B751" s="301"/>
      <c r="C751" s="301"/>
      <c r="D751" s="301"/>
      <c r="E751" s="301"/>
      <c r="F751" s="301"/>
      <c r="G751" s="301"/>
      <c r="H751" s="301"/>
      <c r="I751" s="301"/>
      <c r="J751" s="301"/>
      <c r="K751" s="301"/>
      <c r="L751" s="301"/>
    </row>
    <row r="752" spans="1:12" x14ac:dyDescent="0.2">
      <c r="A752" s="301"/>
      <c r="B752" s="301"/>
      <c r="C752" s="301"/>
      <c r="D752" s="301"/>
      <c r="E752" s="301"/>
      <c r="F752" s="301"/>
      <c r="G752" s="301"/>
      <c r="H752" s="301"/>
      <c r="I752" s="301"/>
      <c r="J752" s="301"/>
      <c r="K752" s="301"/>
      <c r="L752" s="301"/>
    </row>
    <row r="753" spans="1:12" x14ac:dyDescent="0.2">
      <c r="A753" s="301"/>
      <c r="B753" s="301"/>
      <c r="C753" s="301"/>
      <c r="D753" s="301"/>
      <c r="E753" s="301"/>
      <c r="F753" s="301"/>
      <c r="G753" s="301"/>
      <c r="H753" s="301"/>
      <c r="I753" s="301"/>
      <c r="J753" s="301"/>
      <c r="K753" s="301"/>
      <c r="L753" s="301"/>
    </row>
    <row r="754" spans="1:12" x14ac:dyDescent="0.2">
      <c r="A754" s="301"/>
      <c r="B754" s="301"/>
      <c r="C754" s="301"/>
      <c r="D754" s="301"/>
      <c r="E754" s="301"/>
      <c r="F754" s="301"/>
      <c r="G754" s="301"/>
      <c r="H754" s="301"/>
      <c r="I754" s="301"/>
      <c r="J754" s="301"/>
      <c r="K754" s="301"/>
      <c r="L754" s="301"/>
    </row>
    <row r="755" spans="1:12" x14ac:dyDescent="0.2">
      <c r="A755" s="301"/>
      <c r="B755" s="301"/>
      <c r="C755" s="301"/>
      <c r="D755" s="301"/>
      <c r="E755" s="301"/>
      <c r="F755" s="301"/>
      <c r="G755" s="301"/>
      <c r="H755" s="301"/>
      <c r="I755" s="301"/>
      <c r="J755" s="301"/>
      <c r="K755" s="301"/>
      <c r="L755" s="301"/>
    </row>
    <row r="756" spans="1:12" x14ac:dyDescent="0.2">
      <c r="A756" s="301"/>
      <c r="B756" s="301"/>
      <c r="C756" s="301"/>
      <c r="D756" s="301"/>
      <c r="E756" s="301"/>
      <c r="F756" s="301"/>
      <c r="G756" s="301"/>
      <c r="H756" s="301"/>
      <c r="I756" s="301"/>
      <c r="J756" s="301"/>
      <c r="K756" s="301"/>
      <c r="L756" s="301"/>
    </row>
    <row r="757" spans="1:12" x14ac:dyDescent="0.2">
      <c r="A757" s="301"/>
      <c r="B757" s="301"/>
      <c r="C757" s="301"/>
      <c r="D757" s="301"/>
      <c r="E757" s="301"/>
      <c r="F757" s="301"/>
      <c r="G757" s="301"/>
      <c r="H757" s="301"/>
      <c r="I757" s="301"/>
      <c r="J757" s="301"/>
      <c r="K757" s="301"/>
      <c r="L757" s="301"/>
    </row>
    <row r="758" spans="1:12" x14ac:dyDescent="0.2">
      <c r="A758" s="301"/>
      <c r="B758" s="301"/>
      <c r="C758" s="301"/>
      <c r="D758" s="301"/>
      <c r="E758" s="301"/>
      <c r="F758" s="301"/>
      <c r="G758" s="301"/>
      <c r="H758" s="301"/>
      <c r="I758" s="301"/>
      <c r="J758" s="301"/>
      <c r="K758" s="301"/>
      <c r="L758" s="301"/>
    </row>
    <row r="759" spans="1:12" x14ac:dyDescent="0.2">
      <c r="A759" s="301"/>
      <c r="B759" s="301"/>
      <c r="C759" s="301"/>
      <c r="D759" s="301"/>
      <c r="E759" s="301"/>
      <c r="F759" s="301"/>
      <c r="G759" s="301"/>
      <c r="H759" s="301"/>
      <c r="I759" s="301"/>
      <c r="J759" s="301"/>
      <c r="K759" s="301"/>
      <c r="L759" s="301"/>
    </row>
    <row r="760" spans="1:12" x14ac:dyDescent="0.2">
      <c r="A760" s="301"/>
      <c r="B760" s="301"/>
      <c r="C760" s="301"/>
      <c r="D760" s="301"/>
      <c r="E760" s="301"/>
      <c r="F760" s="301"/>
      <c r="G760" s="301"/>
      <c r="H760" s="301"/>
      <c r="I760" s="301"/>
      <c r="J760" s="301"/>
      <c r="K760" s="301"/>
      <c r="L760" s="301"/>
    </row>
    <row r="761" spans="1:12" x14ac:dyDescent="0.2">
      <c r="A761" s="301"/>
      <c r="B761" s="301"/>
      <c r="C761" s="301"/>
      <c r="D761" s="301"/>
      <c r="E761" s="301"/>
      <c r="F761" s="301"/>
      <c r="G761" s="301"/>
      <c r="H761" s="301"/>
      <c r="I761" s="301"/>
      <c r="J761" s="301"/>
      <c r="K761" s="301"/>
      <c r="L761" s="301"/>
    </row>
    <row r="762" spans="1:12" x14ac:dyDescent="0.2">
      <c r="A762" s="301"/>
      <c r="B762" s="301"/>
      <c r="C762" s="301"/>
      <c r="D762" s="301"/>
      <c r="E762" s="301"/>
      <c r="F762" s="301"/>
      <c r="G762" s="301"/>
      <c r="H762" s="301"/>
      <c r="I762" s="301"/>
      <c r="J762" s="301"/>
      <c r="K762" s="301"/>
      <c r="L762" s="301"/>
    </row>
    <row r="763" spans="1:12" x14ac:dyDescent="0.2">
      <c r="A763" s="301"/>
      <c r="B763" s="301"/>
      <c r="C763" s="301"/>
      <c r="D763" s="301"/>
      <c r="E763" s="301"/>
      <c r="F763" s="301"/>
      <c r="G763" s="301"/>
      <c r="H763" s="301"/>
      <c r="I763" s="301"/>
      <c r="J763" s="301"/>
      <c r="K763" s="301"/>
      <c r="L763" s="301"/>
    </row>
    <row r="764" spans="1:12" x14ac:dyDescent="0.2">
      <c r="A764" s="301"/>
      <c r="B764" s="301"/>
      <c r="C764" s="301"/>
      <c r="D764" s="301"/>
      <c r="E764" s="301"/>
      <c r="F764" s="301"/>
      <c r="G764" s="301"/>
      <c r="H764" s="301"/>
      <c r="I764" s="301"/>
      <c r="J764" s="301"/>
      <c r="K764" s="301"/>
      <c r="L764" s="301"/>
    </row>
    <row r="765" spans="1:12" x14ac:dyDescent="0.2">
      <c r="A765" s="301"/>
      <c r="B765" s="301"/>
      <c r="C765" s="301"/>
      <c r="D765" s="301"/>
      <c r="E765" s="301"/>
      <c r="F765" s="301"/>
      <c r="G765" s="301"/>
      <c r="H765" s="301"/>
      <c r="I765" s="301"/>
      <c r="J765" s="301"/>
      <c r="K765" s="301"/>
      <c r="L765" s="301"/>
    </row>
    <row r="766" spans="1:12" x14ac:dyDescent="0.2">
      <c r="A766" s="301"/>
      <c r="B766" s="301"/>
      <c r="C766" s="301"/>
      <c r="D766" s="301"/>
      <c r="E766" s="301"/>
      <c r="F766" s="301"/>
      <c r="G766" s="301"/>
      <c r="H766" s="301"/>
      <c r="I766" s="301"/>
      <c r="J766" s="301"/>
      <c r="K766" s="301"/>
      <c r="L766" s="301"/>
    </row>
    <row r="767" spans="1:12" x14ac:dyDescent="0.2">
      <c r="A767" s="301"/>
      <c r="B767" s="301"/>
      <c r="C767" s="301"/>
      <c r="D767" s="301"/>
      <c r="E767" s="301"/>
      <c r="F767" s="301"/>
      <c r="G767" s="301"/>
      <c r="H767" s="301"/>
      <c r="I767" s="301"/>
      <c r="J767" s="301"/>
      <c r="K767" s="301"/>
      <c r="L767" s="301"/>
    </row>
    <row r="768" spans="1:12" x14ac:dyDescent="0.2">
      <c r="A768" s="301"/>
      <c r="B768" s="301"/>
      <c r="C768" s="301"/>
      <c r="D768" s="301"/>
      <c r="E768" s="301"/>
      <c r="F768" s="301"/>
      <c r="G768" s="301"/>
      <c r="H768" s="301"/>
      <c r="I768" s="301"/>
      <c r="J768" s="301"/>
      <c r="K768" s="301"/>
      <c r="L768" s="301"/>
    </row>
    <row r="769" spans="1:12" x14ac:dyDescent="0.2">
      <c r="A769" s="301"/>
      <c r="B769" s="301"/>
      <c r="C769" s="301"/>
      <c r="D769" s="301"/>
      <c r="E769" s="301"/>
      <c r="F769" s="301"/>
      <c r="G769" s="301"/>
      <c r="H769" s="301"/>
      <c r="I769" s="301"/>
      <c r="J769" s="301"/>
      <c r="K769" s="301"/>
      <c r="L769" s="301"/>
    </row>
    <row r="770" spans="1:12" x14ac:dyDescent="0.2">
      <c r="A770" s="301"/>
      <c r="B770" s="301"/>
      <c r="C770" s="301"/>
      <c r="D770" s="301"/>
      <c r="E770" s="301"/>
      <c r="F770" s="301"/>
      <c r="G770" s="301"/>
      <c r="H770" s="301"/>
      <c r="I770" s="301"/>
      <c r="J770" s="301"/>
      <c r="K770" s="301"/>
      <c r="L770" s="301"/>
    </row>
    <row r="771" spans="1:12" x14ac:dyDescent="0.2">
      <c r="A771" s="301"/>
      <c r="B771" s="301"/>
      <c r="C771" s="301"/>
      <c r="D771" s="301"/>
      <c r="E771" s="301"/>
      <c r="F771" s="301"/>
      <c r="G771" s="301"/>
      <c r="H771" s="301"/>
      <c r="I771" s="301"/>
      <c r="J771" s="301"/>
      <c r="K771" s="301"/>
      <c r="L771" s="301"/>
    </row>
    <row r="772" spans="1:12" x14ac:dyDescent="0.2">
      <c r="A772" s="301"/>
      <c r="B772" s="301"/>
      <c r="C772" s="301"/>
      <c r="D772" s="301"/>
      <c r="E772" s="301"/>
      <c r="F772" s="301"/>
      <c r="G772" s="301"/>
      <c r="H772" s="301"/>
      <c r="I772" s="301"/>
      <c r="J772" s="301"/>
      <c r="K772" s="301"/>
      <c r="L772" s="301"/>
    </row>
    <row r="773" spans="1:12" x14ac:dyDescent="0.2">
      <c r="A773" s="301"/>
      <c r="B773" s="301"/>
      <c r="C773" s="301"/>
      <c r="D773" s="301"/>
      <c r="E773" s="301"/>
      <c r="F773" s="301"/>
      <c r="G773" s="301"/>
      <c r="H773" s="301"/>
      <c r="I773" s="301"/>
      <c r="J773" s="301"/>
      <c r="K773" s="301"/>
      <c r="L773" s="301"/>
    </row>
    <row r="774" spans="1:12" x14ac:dyDescent="0.2">
      <c r="A774" s="301"/>
      <c r="B774" s="301"/>
      <c r="C774" s="301"/>
      <c r="D774" s="301"/>
      <c r="E774" s="301"/>
      <c r="F774" s="301"/>
      <c r="G774" s="301"/>
      <c r="H774" s="301"/>
      <c r="I774" s="301"/>
      <c r="J774" s="301"/>
      <c r="K774" s="301"/>
      <c r="L774" s="301"/>
    </row>
    <row r="775" spans="1:12" x14ac:dyDescent="0.2">
      <c r="A775" s="301"/>
      <c r="B775" s="301"/>
      <c r="C775" s="301"/>
      <c r="D775" s="301"/>
      <c r="E775" s="301"/>
      <c r="F775" s="301"/>
      <c r="G775" s="301"/>
      <c r="H775" s="301"/>
      <c r="I775" s="301"/>
      <c r="J775" s="301"/>
      <c r="K775" s="301"/>
      <c r="L775" s="301"/>
    </row>
    <row r="776" spans="1:12" x14ac:dyDescent="0.2">
      <c r="A776" s="301"/>
      <c r="B776" s="301"/>
      <c r="C776" s="301"/>
      <c r="D776" s="301"/>
      <c r="E776" s="301"/>
      <c r="F776" s="301"/>
      <c r="G776" s="301"/>
      <c r="H776" s="301"/>
      <c r="I776" s="301"/>
      <c r="J776" s="301"/>
      <c r="K776" s="301"/>
      <c r="L776" s="301"/>
    </row>
    <row r="777" spans="1:12" x14ac:dyDescent="0.2">
      <c r="A777" s="301"/>
      <c r="B777" s="301"/>
      <c r="C777" s="301"/>
      <c r="D777" s="301"/>
      <c r="E777" s="301"/>
      <c r="F777" s="301"/>
      <c r="G777" s="301"/>
      <c r="H777" s="301"/>
      <c r="I777" s="301"/>
      <c r="J777" s="301"/>
      <c r="K777" s="301"/>
      <c r="L777" s="301"/>
    </row>
    <row r="778" spans="1:12" x14ac:dyDescent="0.2">
      <c r="A778" s="301"/>
      <c r="B778" s="301"/>
      <c r="C778" s="301"/>
      <c r="D778" s="301"/>
      <c r="E778" s="301"/>
      <c r="F778" s="301"/>
      <c r="G778" s="301"/>
      <c r="H778" s="301"/>
      <c r="I778" s="301"/>
      <c r="J778" s="301"/>
      <c r="K778" s="301"/>
      <c r="L778" s="301"/>
    </row>
    <row r="779" spans="1:12" x14ac:dyDescent="0.2">
      <c r="A779" s="301"/>
      <c r="B779" s="301"/>
      <c r="C779" s="301"/>
      <c r="D779" s="301"/>
      <c r="E779" s="301"/>
      <c r="F779" s="301"/>
      <c r="G779" s="301"/>
      <c r="H779" s="301"/>
      <c r="I779" s="301"/>
      <c r="J779" s="301"/>
      <c r="K779" s="301"/>
      <c r="L779" s="301"/>
    </row>
    <row r="780" spans="1:12" x14ac:dyDescent="0.2">
      <c r="A780" s="301"/>
      <c r="B780" s="301"/>
      <c r="C780" s="301"/>
      <c r="D780" s="301"/>
      <c r="E780" s="301"/>
      <c r="F780" s="301"/>
      <c r="G780" s="301"/>
      <c r="H780" s="301"/>
      <c r="I780" s="301"/>
      <c r="J780" s="301"/>
      <c r="K780" s="301"/>
      <c r="L780" s="301"/>
    </row>
    <row r="781" spans="1:12" x14ac:dyDescent="0.2">
      <c r="A781" s="301"/>
      <c r="B781" s="301"/>
      <c r="C781" s="301"/>
      <c r="D781" s="301"/>
      <c r="E781" s="301"/>
      <c r="F781" s="301"/>
      <c r="G781" s="301"/>
      <c r="H781" s="301"/>
      <c r="I781" s="301"/>
      <c r="J781" s="301"/>
      <c r="K781" s="301"/>
      <c r="L781" s="301"/>
    </row>
    <row r="782" spans="1:12" x14ac:dyDescent="0.2">
      <c r="A782" s="301"/>
      <c r="B782" s="301"/>
      <c r="C782" s="301"/>
      <c r="D782" s="301"/>
      <c r="E782" s="301"/>
      <c r="F782" s="301"/>
      <c r="G782" s="301"/>
      <c r="H782" s="301"/>
      <c r="I782" s="301"/>
      <c r="J782" s="301"/>
      <c r="K782" s="301"/>
      <c r="L782" s="301"/>
    </row>
    <row r="783" spans="1:12" x14ac:dyDescent="0.2">
      <c r="A783" s="301"/>
      <c r="B783" s="301"/>
      <c r="C783" s="301"/>
      <c r="D783" s="301"/>
      <c r="E783" s="301"/>
      <c r="F783" s="301"/>
      <c r="G783" s="301"/>
      <c r="H783" s="301"/>
      <c r="I783" s="301"/>
      <c r="J783" s="301"/>
      <c r="K783" s="301"/>
      <c r="L783" s="301"/>
    </row>
    <row r="784" spans="1:12" x14ac:dyDescent="0.2">
      <c r="A784" s="301"/>
      <c r="B784" s="301"/>
      <c r="C784" s="301"/>
      <c r="D784" s="301"/>
      <c r="E784" s="301"/>
      <c r="F784" s="301"/>
      <c r="G784" s="301"/>
      <c r="H784" s="301"/>
      <c r="I784" s="301"/>
      <c r="J784" s="301"/>
      <c r="K784" s="301"/>
      <c r="L784" s="301"/>
    </row>
    <row r="785" spans="1:12" x14ac:dyDescent="0.2">
      <c r="A785" s="301"/>
      <c r="B785" s="301"/>
      <c r="C785" s="301"/>
      <c r="D785" s="301"/>
      <c r="E785" s="301"/>
      <c r="F785" s="301"/>
      <c r="G785" s="301"/>
      <c r="H785" s="301"/>
      <c r="I785" s="301"/>
      <c r="J785" s="301"/>
      <c r="K785" s="301"/>
      <c r="L785" s="301"/>
    </row>
    <row r="786" spans="1:12" x14ac:dyDescent="0.2">
      <c r="A786" s="301"/>
      <c r="B786" s="301"/>
      <c r="C786" s="301"/>
      <c r="D786" s="301"/>
      <c r="E786" s="301"/>
      <c r="F786" s="301"/>
      <c r="G786" s="301"/>
      <c r="H786" s="301"/>
      <c r="I786" s="301"/>
      <c r="J786" s="301"/>
      <c r="K786" s="301"/>
      <c r="L786" s="301"/>
    </row>
    <row r="787" spans="1:12" x14ac:dyDescent="0.2">
      <c r="A787" s="301"/>
      <c r="B787" s="301"/>
      <c r="C787" s="301"/>
      <c r="D787" s="301"/>
      <c r="E787" s="301"/>
      <c r="F787" s="301"/>
      <c r="G787" s="301"/>
      <c r="H787" s="301"/>
      <c r="I787" s="301"/>
      <c r="J787" s="301"/>
      <c r="K787" s="301"/>
      <c r="L787" s="301"/>
    </row>
    <row r="788" spans="1:12" x14ac:dyDescent="0.2">
      <c r="A788" s="301"/>
      <c r="B788" s="301"/>
      <c r="C788" s="301"/>
      <c r="D788" s="301"/>
      <c r="E788" s="301"/>
      <c r="F788" s="301"/>
      <c r="G788" s="301"/>
      <c r="H788" s="301"/>
      <c r="I788" s="301"/>
      <c r="J788" s="301"/>
      <c r="K788" s="301"/>
      <c r="L788" s="301"/>
    </row>
    <row r="789" spans="1:12" x14ac:dyDescent="0.2">
      <c r="A789" s="301"/>
      <c r="B789" s="301"/>
      <c r="C789" s="301"/>
      <c r="D789" s="301"/>
      <c r="E789" s="301"/>
      <c r="F789" s="301"/>
      <c r="G789" s="301"/>
      <c r="H789" s="301"/>
      <c r="I789" s="301"/>
      <c r="J789" s="301"/>
      <c r="K789" s="301"/>
      <c r="L789" s="301"/>
    </row>
    <row r="790" spans="1:12" x14ac:dyDescent="0.2">
      <c r="A790" s="301"/>
      <c r="B790" s="301"/>
      <c r="C790" s="301"/>
      <c r="D790" s="301"/>
      <c r="E790" s="301"/>
      <c r="F790" s="301"/>
      <c r="G790" s="301"/>
      <c r="H790" s="301"/>
      <c r="I790" s="301"/>
      <c r="J790" s="301"/>
      <c r="K790" s="301"/>
      <c r="L790" s="301"/>
    </row>
    <row r="791" spans="1:12" x14ac:dyDescent="0.2">
      <c r="A791" s="301"/>
      <c r="B791" s="301"/>
      <c r="C791" s="301"/>
      <c r="D791" s="301"/>
      <c r="E791" s="301"/>
      <c r="F791" s="301"/>
      <c r="G791" s="301"/>
      <c r="H791" s="301"/>
      <c r="I791" s="301"/>
      <c r="J791" s="301"/>
      <c r="K791" s="301"/>
      <c r="L791" s="301"/>
    </row>
    <row r="792" spans="1:12" x14ac:dyDescent="0.2">
      <c r="A792" s="301"/>
      <c r="B792" s="301"/>
      <c r="C792" s="301"/>
      <c r="D792" s="301"/>
      <c r="E792" s="301"/>
      <c r="F792" s="301"/>
      <c r="G792" s="301"/>
      <c r="H792" s="301"/>
      <c r="I792" s="301"/>
      <c r="J792" s="301"/>
      <c r="K792" s="301"/>
      <c r="L792" s="301"/>
    </row>
    <row r="793" spans="1:12" x14ac:dyDescent="0.2">
      <c r="A793" s="301"/>
      <c r="B793" s="301"/>
      <c r="C793" s="301"/>
      <c r="D793" s="301"/>
      <c r="E793" s="301"/>
      <c r="F793" s="301"/>
      <c r="G793" s="301"/>
      <c r="H793" s="301"/>
      <c r="I793" s="301"/>
      <c r="J793" s="301"/>
      <c r="K793" s="301"/>
      <c r="L793" s="301"/>
    </row>
    <row r="794" spans="1:12" x14ac:dyDescent="0.2">
      <c r="A794" s="301"/>
      <c r="B794" s="301"/>
      <c r="C794" s="301"/>
      <c r="D794" s="301"/>
      <c r="E794" s="301"/>
      <c r="F794" s="301"/>
      <c r="G794" s="301"/>
      <c r="H794" s="301"/>
      <c r="I794" s="301"/>
      <c r="J794" s="301"/>
      <c r="K794" s="301"/>
      <c r="L794" s="301"/>
    </row>
    <row r="795" spans="1:12" x14ac:dyDescent="0.2">
      <c r="A795" s="301"/>
      <c r="B795" s="301"/>
      <c r="C795" s="301"/>
      <c r="D795" s="301"/>
      <c r="E795" s="301"/>
      <c r="F795" s="301"/>
      <c r="G795" s="301"/>
      <c r="H795" s="301"/>
      <c r="I795" s="301"/>
      <c r="J795" s="301"/>
      <c r="K795" s="301"/>
      <c r="L795" s="301"/>
    </row>
    <row r="796" spans="1:12" x14ac:dyDescent="0.2">
      <c r="A796" s="301"/>
      <c r="B796" s="301"/>
      <c r="C796" s="301"/>
      <c r="D796" s="301"/>
      <c r="E796" s="301"/>
      <c r="F796" s="301"/>
      <c r="G796" s="301"/>
      <c r="H796" s="301"/>
      <c r="I796" s="301"/>
      <c r="J796" s="301"/>
      <c r="K796" s="301"/>
      <c r="L796" s="301"/>
    </row>
    <row r="797" spans="1:12" x14ac:dyDescent="0.2">
      <c r="A797" s="301"/>
      <c r="B797" s="301"/>
      <c r="C797" s="301"/>
      <c r="D797" s="301"/>
      <c r="E797" s="301"/>
      <c r="F797" s="301"/>
      <c r="G797" s="301"/>
      <c r="H797" s="301"/>
      <c r="I797" s="301"/>
      <c r="J797" s="301"/>
      <c r="K797" s="301"/>
      <c r="L797" s="301"/>
    </row>
    <row r="798" spans="1:12" x14ac:dyDescent="0.2">
      <c r="A798" s="301"/>
      <c r="B798" s="301"/>
      <c r="C798" s="301"/>
      <c r="D798" s="301"/>
      <c r="E798" s="301"/>
      <c r="F798" s="301"/>
      <c r="G798" s="301"/>
      <c r="H798" s="301"/>
      <c r="I798" s="301"/>
      <c r="J798" s="301"/>
      <c r="K798" s="301"/>
      <c r="L798" s="301"/>
    </row>
    <row r="799" spans="1:12" x14ac:dyDescent="0.2">
      <c r="A799" s="301"/>
      <c r="B799" s="301"/>
      <c r="C799" s="301"/>
      <c r="D799" s="301"/>
      <c r="E799" s="301"/>
      <c r="F799" s="301"/>
      <c r="G799" s="301"/>
      <c r="H799" s="301"/>
      <c r="I799" s="301"/>
      <c r="J799" s="301"/>
      <c r="K799" s="301"/>
      <c r="L799" s="301"/>
    </row>
    <row r="800" spans="1:12" x14ac:dyDescent="0.2">
      <c r="A800" s="301"/>
      <c r="B800" s="301"/>
      <c r="C800" s="301"/>
      <c r="D800" s="301"/>
      <c r="E800" s="301"/>
      <c r="F800" s="301"/>
      <c r="G800" s="301"/>
      <c r="H800" s="301"/>
      <c r="I800" s="301"/>
      <c r="J800" s="301"/>
      <c r="K800" s="301"/>
      <c r="L800" s="301"/>
    </row>
    <row r="801" spans="1:12" x14ac:dyDescent="0.2">
      <c r="A801" s="301"/>
      <c r="B801" s="301"/>
      <c r="C801" s="301"/>
      <c r="D801" s="301"/>
      <c r="E801" s="301"/>
      <c r="F801" s="301"/>
      <c r="G801" s="301"/>
      <c r="H801" s="301"/>
      <c r="I801" s="301"/>
      <c r="J801" s="301"/>
      <c r="K801" s="301"/>
      <c r="L801" s="301"/>
    </row>
    <row r="802" spans="1:12" x14ac:dyDescent="0.2">
      <c r="A802" s="301"/>
      <c r="B802" s="301"/>
      <c r="C802" s="301"/>
      <c r="D802" s="301"/>
      <c r="E802" s="301"/>
      <c r="F802" s="301"/>
      <c r="G802" s="301"/>
      <c r="H802" s="301"/>
      <c r="I802" s="301"/>
      <c r="J802" s="301"/>
      <c r="K802" s="301"/>
      <c r="L802" s="301"/>
    </row>
    <row r="803" spans="1:12" x14ac:dyDescent="0.2">
      <c r="A803" s="301"/>
      <c r="B803" s="301"/>
      <c r="C803" s="301"/>
      <c r="D803" s="301"/>
      <c r="E803" s="301"/>
      <c r="F803" s="301"/>
      <c r="G803" s="301"/>
      <c r="H803" s="301"/>
      <c r="I803" s="301"/>
      <c r="J803" s="301"/>
      <c r="K803" s="301"/>
      <c r="L803" s="301"/>
    </row>
    <row r="804" spans="1:12" x14ac:dyDescent="0.2">
      <c r="A804" s="301"/>
      <c r="B804" s="301"/>
      <c r="C804" s="301"/>
      <c r="D804" s="301"/>
      <c r="E804" s="301"/>
      <c r="F804" s="301"/>
      <c r="G804" s="301"/>
      <c r="H804" s="301"/>
      <c r="I804" s="301"/>
      <c r="J804" s="301"/>
      <c r="K804" s="301"/>
      <c r="L804" s="301"/>
    </row>
    <row r="805" spans="1:12" x14ac:dyDescent="0.2">
      <c r="A805" s="301"/>
      <c r="B805" s="301"/>
      <c r="C805" s="301"/>
      <c r="D805" s="301"/>
      <c r="E805" s="301"/>
      <c r="F805" s="301"/>
      <c r="G805" s="301"/>
      <c r="H805" s="301"/>
      <c r="I805" s="301"/>
      <c r="J805" s="301"/>
      <c r="K805" s="301"/>
      <c r="L805" s="301"/>
    </row>
    <row r="806" spans="1:12" x14ac:dyDescent="0.2">
      <c r="A806" s="301"/>
      <c r="B806" s="301"/>
      <c r="C806" s="301"/>
      <c r="D806" s="301"/>
      <c r="E806" s="301"/>
      <c r="F806" s="301"/>
      <c r="G806" s="301"/>
      <c r="H806" s="301"/>
      <c r="I806" s="301"/>
      <c r="J806" s="301"/>
      <c r="K806" s="301"/>
      <c r="L806" s="301"/>
    </row>
    <row r="807" spans="1:12" x14ac:dyDescent="0.2">
      <c r="A807" s="301"/>
      <c r="B807" s="301"/>
      <c r="C807" s="301"/>
      <c r="D807" s="301"/>
      <c r="E807" s="301"/>
      <c r="F807" s="301"/>
      <c r="G807" s="301"/>
      <c r="H807" s="301"/>
      <c r="I807" s="301"/>
      <c r="J807" s="301"/>
      <c r="K807" s="301"/>
      <c r="L807" s="301"/>
    </row>
    <row r="808" spans="1:12" x14ac:dyDescent="0.2">
      <c r="A808" s="301"/>
      <c r="B808" s="301"/>
      <c r="C808" s="301"/>
      <c r="D808" s="301"/>
      <c r="E808" s="301"/>
      <c r="F808" s="301"/>
      <c r="G808" s="301"/>
      <c r="H808" s="301"/>
      <c r="I808" s="301"/>
      <c r="J808" s="301"/>
      <c r="K808" s="301"/>
      <c r="L808" s="301"/>
    </row>
    <row r="809" spans="1:12" x14ac:dyDescent="0.2">
      <c r="A809" s="301"/>
      <c r="B809" s="301"/>
      <c r="C809" s="301"/>
      <c r="D809" s="301"/>
      <c r="E809" s="301"/>
      <c r="F809" s="301"/>
      <c r="G809" s="301"/>
      <c r="H809" s="301"/>
      <c r="I809" s="301"/>
      <c r="J809" s="301"/>
      <c r="K809" s="301"/>
      <c r="L809" s="301"/>
    </row>
    <row r="810" spans="1:12" x14ac:dyDescent="0.2">
      <c r="A810" s="301"/>
      <c r="B810" s="301"/>
      <c r="C810" s="301"/>
      <c r="D810" s="301"/>
      <c r="E810" s="301"/>
      <c r="F810" s="301"/>
      <c r="G810" s="301"/>
      <c r="H810" s="301"/>
      <c r="I810" s="301"/>
      <c r="J810" s="301"/>
      <c r="K810" s="301"/>
      <c r="L810" s="301"/>
    </row>
    <row r="811" spans="1:12" x14ac:dyDescent="0.2">
      <c r="A811" s="301"/>
      <c r="B811" s="301"/>
      <c r="C811" s="301"/>
      <c r="D811" s="301"/>
      <c r="E811" s="301"/>
      <c r="F811" s="301"/>
      <c r="G811" s="301"/>
      <c r="H811" s="301"/>
      <c r="I811" s="301"/>
      <c r="J811" s="301"/>
      <c r="K811" s="301"/>
      <c r="L811" s="301"/>
    </row>
    <row r="812" spans="1:12" x14ac:dyDescent="0.2">
      <c r="A812" s="301"/>
      <c r="B812" s="301"/>
      <c r="C812" s="301"/>
      <c r="D812" s="301"/>
      <c r="E812" s="301"/>
      <c r="F812" s="301"/>
      <c r="G812" s="301"/>
      <c r="H812" s="301"/>
      <c r="I812" s="301"/>
      <c r="J812" s="301"/>
      <c r="K812" s="301"/>
      <c r="L812" s="301"/>
    </row>
    <row r="813" spans="1:12" x14ac:dyDescent="0.2">
      <c r="A813" s="301"/>
      <c r="B813" s="301"/>
      <c r="C813" s="301"/>
      <c r="D813" s="301"/>
      <c r="E813" s="301"/>
      <c r="F813" s="301"/>
      <c r="G813" s="301"/>
      <c r="H813" s="301"/>
      <c r="I813" s="301"/>
      <c r="J813" s="301"/>
      <c r="K813" s="301"/>
      <c r="L813" s="301"/>
    </row>
    <row r="814" spans="1:12" x14ac:dyDescent="0.2">
      <c r="A814" s="301"/>
      <c r="B814" s="301"/>
      <c r="C814" s="301"/>
      <c r="D814" s="301"/>
      <c r="E814" s="301"/>
      <c r="F814" s="301"/>
      <c r="G814" s="301"/>
      <c r="H814" s="301"/>
      <c r="I814" s="301"/>
      <c r="J814" s="301"/>
      <c r="K814" s="301"/>
      <c r="L814" s="301"/>
    </row>
    <row r="815" spans="1:12" x14ac:dyDescent="0.2">
      <c r="A815" s="301"/>
      <c r="B815" s="301"/>
      <c r="C815" s="301"/>
      <c r="D815" s="301"/>
      <c r="E815" s="301"/>
      <c r="F815" s="301"/>
      <c r="G815" s="301"/>
      <c r="H815" s="301"/>
      <c r="I815" s="301"/>
      <c r="J815" s="301"/>
      <c r="K815" s="301"/>
      <c r="L815" s="301"/>
    </row>
    <row r="816" spans="1:12" x14ac:dyDescent="0.2">
      <c r="A816" s="301"/>
      <c r="B816" s="301"/>
      <c r="C816" s="301"/>
      <c r="D816" s="301"/>
      <c r="E816" s="301"/>
      <c r="F816" s="301"/>
      <c r="G816" s="301"/>
      <c r="H816" s="301"/>
      <c r="I816" s="301"/>
      <c r="J816" s="301"/>
      <c r="K816" s="301"/>
      <c r="L816" s="301"/>
    </row>
    <row r="817" spans="1:12" x14ac:dyDescent="0.2">
      <c r="A817" s="301"/>
      <c r="B817" s="301"/>
      <c r="C817" s="301"/>
      <c r="D817" s="301"/>
      <c r="E817" s="301"/>
      <c r="F817" s="301"/>
      <c r="G817" s="301"/>
      <c r="H817" s="301"/>
      <c r="I817" s="301"/>
      <c r="J817" s="301"/>
      <c r="K817" s="301"/>
      <c r="L817" s="301"/>
    </row>
    <row r="818" spans="1:12" x14ac:dyDescent="0.2">
      <c r="A818" s="301"/>
      <c r="B818" s="301"/>
      <c r="C818" s="301"/>
      <c r="D818" s="301"/>
      <c r="E818" s="301"/>
      <c r="F818" s="301"/>
      <c r="G818" s="301"/>
      <c r="H818" s="301"/>
      <c r="I818" s="301"/>
      <c r="J818" s="301"/>
      <c r="K818" s="301"/>
      <c r="L818" s="301"/>
    </row>
    <row r="819" spans="1:12" x14ac:dyDescent="0.2">
      <c r="A819" s="301"/>
      <c r="B819" s="301"/>
      <c r="C819" s="301"/>
      <c r="D819" s="301"/>
      <c r="E819" s="301"/>
      <c r="F819" s="301"/>
      <c r="G819" s="301"/>
      <c r="H819" s="301"/>
      <c r="I819" s="301"/>
      <c r="J819" s="301"/>
      <c r="K819" s="301"/>
      <c r="L819" s="301"/>
    </row>
    <row r="820" spans="1:12" x14ac:dyDescent="0.2">
      <c r="A820" s="301"/>
      <c r="B820" s="301"/>
      <c r="C820" s="301"/>
      <c r="D820" s="301"/>
      <c r="E820" s="301"/>
      <c r="F820" s="301"/>
      <c r="G820" s="301"/>
      <c r="H820" s="301"/>
      <c r="I820" s="301"/>
      <c r="J820" s="301"/>
      <c r="K820" s="301"/>
      <c r="L820" s="301"/>
    </row>
    <row r="821" spans="1:12" x14ac:dyDescent="0.2">
      <c r="A821" s="301"/>
      <c r="B821" s="301"/>
      <c r="C821" s="301"/>
      <c r="D821" s="301"/>
      <c r="E821" s="301"/>
      <c r="F821" s="301"/>
      <c r="G821" s="301"/>
      <c r="H821" s="301"/>
      <c r="I821" s="301"/>
      <c r="J821" s="301"/>
      <c r="K821" s="301"/>
      <c r="L821" s="301"/>
    </row>
    <row r="822" spans="1:12" x14ac:dyDescent="0.2">
      <c r="A822" s="301"/>
      <c r="B822" s="301"/>
      <c r="C822" s="301"/>
      <c r="D822" s="301"/>
      <c r="E822" s="301"/>
      <c r="F822" s="301"/>
      <c r="G822" s="301"/>
      <c r="H822" s="301"/>
      <c r="I822" s="301"/>
      <c r="J822" s="301"/>
      <c r="K822" s="301"/>
      <c r="L822" s="301"/>
    </row>
    <row r="823" spans="1:12" x14ac:dyDescent="0.2">
      <c r="A823" s="301"/>
      <c r="B823" s="301"/>
      <c r="C823" s="301"/>
      <c r="D823" s="301"/>
      <c r="E823" s="301"/>
      <c r="F823" s="301"/>
      <c r="G823" s="301"/>
      <c r="H823" s="301"/>
      <c r="I823" s="301"/>
      <c r="J823" s="301"/>
      <c r="K823" s="301"/>
      <c r="L823" s="301"/>
    </row>
    <row r="824" spans="1:12" x14ac:dyDescent="0.2">
      <c r="A824" s="301"/>
      <c r="B824" s="301"/>
      <c r="C824" s="301"/>
      <c r="D824" s="301"/>
      <c r="E824" s="301"/>
      <c r="F824" s="301"/>
      <c r="G824" s="301"/>
      <c r="H824" s="301"/>
      <c r="I824" s="301"/>
      <c r="J824" s="301"/>
      <c r="K824" s="301"/>
      <c r="L824" s="301"/>
    </row>
    <row r="825" spans="1:12" x14ac:dyDescent="0.2">
      <c r="A825" s="301"/>
      <c r="B825" s="301"/>
      <c r="C825" s="301"/>
      <c r="D825" s="301"/>
      <c r="E825" s="301"/>
      <c r="F825" s="301"/>
      <c r="G825" s="301"/>
      <c r="H825" s="301"/>
      <c r="I825" s="301"/>
      <c r="J825" s="301"/>
      <c r="K825" s="301"/>
      <c r="L825" s="301"/>
    </row>
    <row r="826" spans="1:12" x14ac:dyDescent="0.2">
      <c r="A826" s="301"/>
      <c r="B826" s="301"/>
      <c r="C826" s="301"/>
      <c r="D826" s="301"/>
      <c r="E826" s="301"/>
      <c r="F826" s="301"/>
      <c r="G826" s="301"/>
      <c r="H826" s="301"/>
      <c r="I826" s="301"/>
      <c r="J826" s="301"/>
      <c r="K826" s="301"/>
      <c r="L826" s="301"/>
    </row>
    <row r="827" spans="1:12" x14ac:dyDescent="0.2">
      <c r="A827" s="301"/>
      <c r="B827" s="301"/>
      <c r="C827" s="301"/>
      <c r="D827" s="301"/>
      <c r="E827" s="301"/>
      <c r="F827" s="301"/>
      <c r="G827" s="301"/>
      <c r="H827" s="301"/>
      <c r="I827" s="301"/>
      <c r="J827" s="301"/>
      <c r="K827" s="301"/>
      <c r="L827" s="301"/>
    </row>
    <row r="828" spans="1:12" x14ac:dyDescent="0.2">
      <c r="A828" s="301"/>
      <c r="B828" s="301"/>
      <c r="C828" s="301"/>
      <c r="D828" s="301"/>
      <c r="E828" s="301"/>
      <c r="F828" s="301"/>
      <c r="G828" s="301"/>
      <c r="H828" s="301"/>
      <c r="I828" s="301"/>
      <c r="J828" s="301"/>
      <c r="K828" s="301"/>
      <c r="L828" s="301"/>
    </row>
    <row r="829" spans="1:12" x14ac:dyDescent="0.2">
      <c r="A829" s="301"/>
      <c r="B829" s="301"/>
      <c r="C829" s="301"/>
      <c r="D829" s="301"/>
      <c r="E829" s="301"/>
      <c r="F829" s="301"/>
      <c r="G829" s="301"/>
      <c r="H829" s="301"/>
      <c r="I829" s="301"/>
      <c r="J829" s="301"/>
      <c r="K829" s="301"/>
      <c r="L829" s="301"/>
    </row>
    <row r="830" spans="1:12" x14ac:dyDescent="0.2">
      <c r="A830" s="301"/>
      <c r="B830" s="301"/>
      <c r="C830" s="301"/>
      <c r="D830" s="301"/>
      <c r="E830" s="301"/>
      <c r="F830" s="301"/>
      <c r="G830" s="301"/>
      <c r="H830" s="301"/>
      <c r="I830" s="301"/>
      <c r="J830" s="301"/>
      <c r="K830" s="301"/>
      <c r="L830" s="301"/>
    </row>
    <row r="831" spans="1:12" x14ac:dyDescent="0.2">
      <c r="A831" s="301"/>
      <c r="B831" s="301"/>
      <c r="C831" s="301"/>
      <c r="D831" s="301"/>
      <c r="E831" s="301"/>
      <c r="F831" s="301"/>
      <c r="G831" s="301"/>
      <c r="H831" s="301"/>
      <c r="I831" s="301"/>
      <c r="J831" s="301"/>
      <c r="K831" s="301"/>
      <c r="L831" s="301"/>
    </row>
    <row r="832" spans="1:12" x14ac:dyDescent="0.2">
      <c r="A832" s="301"/>
      <c r="B832" s="301"/>
      <c r="C832" s="301"/>
      <c r="D832" s="301"/>
      <c r="E832" s="301"/>
      <c r="F832" s="301"/>
      <c r="G832" s="301"/>
      <c r="H832" s="301"/>
      <c r="I832" s="301"/>
      <c r="J832" s="301"/>
      <c r="K832" s="301"/>
      <c r="L832" s="301"/>
    </row>
    <row r="833" spans="1:12" x14ac:dyDescent="0.2">
      <c r="A833" s="301"/>
      <c r="B833" s="301"/>
      <c r="C833" s="301"/>
      <c r="D833" s="301"/>
      <c r="E833" s="301"/>
      <c r="F833" s="301"/>
      <c r="G833" s="301"/>
      <c r="H833" s="301"/>
      <c r="I833" s="301"/>
      <c r="J833" s="301"/>
      <c r="K833" s="301"/>
      <c r="L833" s="301"/>
    </row>
    <row r="834" spans="1:12" x14ac:dyDescent="0.2">
      <c r="A834" s="301"/>
      <c r="B834" s="301"/>
      <c r="C834" s="301"/>
      <c r="D834" s="301"/>
      <c r="E834" s="301"/>
      <c r="F834" s="301"/>
      <c r="G834" s="301"/>
      <c r="H834" s="301"/>
      <c r="I834" s="301"/>
      <c r="J834" s="301"/>
      <c r="K834" s="301"/>
      <c r="L834" s="301"/>
    </row>
    <row r="835" spans="1:12" x14ac:dyDescent="0.2">
      <c r="A835" s="301"/>
      <c r="B835" s="301"/>
      <c r="C835" s="301"/>
      <c r="D835" s="301"/>
      <c r="E835" s="301"/>
      <c r="F835" s="301"/>
      <c r="G835" s="301"/>
      <c r="H835" s="301"/>
      <c r="I835" s="301"/>
      <c r="J835" s="301"/>
      <c r="K835" s="301"/>
      <c r="L835" s="301"/>
    </row>
    <row r="836" spans="1:12" x14ac:dyDescent="0.2">
      <c r="A836" s="301"/>
      <c r="B836" s="301"/>
      <c r="C836" s="301"/>
      <c r="D836" s="301"/>
      <c r="E836" s="301"/>
      <c r="F836" s="301"/>
      <c r="G836" s="301"/>
      <c r="H836" s="301"/>
      <c r="I836" s="301"/>
      <c r="J836" s="301"/>
      <c r="K836" s="301"/>
      <c r="L836" s="301"/>
    </row>
    <row r="837" spans="1:12" x14ac:dyDescent="0.2">
      <c r="A837" s="301"/>
      <c r="B837" s="301"/>
      <c r="C837" s="301"/>
      <c r="D837" s="301"/>
      <c r="E837" s="301"/>
      <c r="F837" s="301"/>
      <c r="G837" s="301"/>
      <c r="H837" s="301"/>
      <c r="I837" s="301"/>
      <c r="J837" s="301"/>
      <c r="K837" s="301"/>
      <c r="L837" s="301"/>
    </row>
    <row r="838" spans="1:12" x14ac:dyDescent="0.2">
      <c r="A838" s="301"/>
      <c r="B838" s="301"/>
      <c r="C838" s="301"/>
      <c r="D838" s="301"/>
      <c r="E838" s="301"/>
      <c r="F838" s="301"/>
      <c r="G838" s="301"/>
      <c r="H838" s="301"/>
      <c r="I838" s="301"/>
      <c r="J838" s="301"/>
      <c r="K838" s="301"/>
      <c r="L838" s="301"/>
    </row>
    <row r="839" spans="1:12" x14ac:dyDescent="0.2">
      <c r="A839" s="301"/>
      <c r="B839" s="301"/>
      <c r="C839" s="301"/>
      <c r="D839" s="301"/>
      <c r="E839" s="301"/>
      <c r="F839" s="301"/>
      <c r="G839" s="301"/>
      <c r="H839" s="301"/>
      <c r="I839" s="301"/>
      <c r="J839" s="301"/>
      <c r="K839" s="301"/>
      <c r="L839" s="301"/>
    </row>
    <row r="840" spans="1:12" x14ac:dyDescent="0.2">
      <c r="A840" s="301"/>
      <c r="B840" s="301"/>
      <c r="C840" s="301"/>
      <c r="D840" s="301"/>
      <c r="E840" s="301"/>
      <c r="F840" s="301"/>
      <c r="G840" s="301"/>
      <c r="H840" s="301"/>
      <c r="I840" s="301"/>
      <c r="J840" s="301"/>
      <c r="K840" s="301"/>
      <c r="L840" s="301"/>
    </row>
    <row r="841" spans="1:12" x14ac:dyDescent="0.2">
      <c r="A841" s="301"/>
      <c r="B841" s="301"/>
      <c r="C841" s="301"/>
      <c r="D841" s="301"/>
      <c r="E841" s="301"/>
      <c r="F841" s="301"/>
      <c r="G841" s="301"/>
      <c r="H841" s="301"/>
      <c r="I841" s="301"/>
      <c r="J841" s="301"/>
      <c r="K841" s="301"/>
      <c r="L841" s="301"/>
    </row>
    <row r="842" spans="1:12" x14ac:dyDescent="0.2">
      <c r="A842" s="301"/>
      <c r="B842" s="301"/>
      <c r="C842" s="301"/>
      <c r="D842" s="301"/>
      <c r="E842" s="301"/>
      <c r="F842" s="301"/>
      <c r="G842" s="301"/>
      <c r="H842" s="301"/>
      <c r="I842" s="301"/>
      <c r="J842" s="301"/>
      <c r="K842" s="301"/>
      <c r="L842" s="301"/>
    </row>
    <row r="843" spans="1:12" x14ac:dyDescent="0.2">
      <c r="A843" s="301"/>
      <c r="B843" s="301"/>
      <c r="C843" s="301"/>
      <c r="D843" s="301"/>
      <c r="E843" s="301"/>
      <c r="F843" s="301"/>
      <c r="G843" s="301"/>
      <c r="H843" s="301"/>
      <c r="I843" s="301"/>
      <c r="J843" s="301"/>
      <c r="K843" s="301"/>
      <c r="L843" s="301"/>
    </row>
    <row r="844" spans="1:12" x14ac:dyDescent="0.2">
      <c r="A844" s="301"/>
      <c r="B844" s="301"/>
      <c r="C844" s="301"/>
      <c r="D844" s="301"/>
      <c r="E844" s="301"/>
      <c r="F844" s="301"/>
      <c r="G844" s="301"/>
      <c r="H844" s="301"/>
      <c r="I844" s="301"/>
      <c r="J844" s="301"/>
      <c r="K844" s="301"/>
      <c r="L844" s="301"/>
    </row>
    <row r="845" spans="1:12" x14ac:dyDescent="0.2">
      <c r="A845" s="301"/>
      <c r="B845" s="301"/>
      <c r="C845" s="301"/>
      <c r="D845" s="301"/>
      <c r="E845" s="301"/>
      <c r="F845" s="301"/>
      <c r="G845" s="301"/>
      <c r="H845" s="301"/>
      <c r="I845" s="301"/>
      <c r="J845" s="301"/>
      <c r="K845" s="301"/>
      <c r="L845" s="301"/>
    </row>
    <row r="846" spans="1:12" x14ac:dyDescent="0.2">
      <c r="A846" s="301"/>
      <c r="B846" s="301"/>
      <c r="C846" s="301"/>
      <c r="D846" s="301"/>
      <c r="E846" s="301"/>
      <c r="F846" s="301"/>
      <c r="G846" s="301"/>
      <c r="H846" s="301"/>
      <c r="I846" s="301"/>
      <c r="J846" s="301"/>
      <c r="K846" s="301"/>
      <c r="L846" s="301"/>
    </row>
    <row r="847" spans="1:12" x14ac:dyDescent="0.2">
      <c r="A847" s="301"/>
      <c r="B847" s="301"/>
      <c r="C847" s="301"/>
      <c r="D847" s="301"/>
      <c r="E847" s="301"/>
      <c r="F847" s="301"/>
      <c r="G847" s="301"/>
      <c r="H847" s="301"/>
      <c r="I847" s="301"/>
      <c r="J847" s="301"/>
      <c r="K847" s="301"/>
      <c r="L847" s="301"/>
    </row>
    <row r="848" spans="1:12" x14ac:dyDescent="0.2">
      <c r="A848" s="301"/>
      <c r="B848" s="301"/>
      <c r="C848" s="301"/>
      <c r="D848" s="301"/>
      <c r="E848" s="301"/>
      <c r="F848" s="301"/>
      <c r="G848" s="301"/>
      <c r="H848" s="301"/>
      <c r="I848" s="301"/>
      <c r="J848" s="301"/>
      <c r="K848" s="301"/>
      <c r="L848" s="301"/>
    </row>
    <row r="849" spans="1:12" x14ac:dyDescent="0.2">
      <c r="A849" s="301"/>
      <c r="B849" s="301"/>
      <c r="C849" s="301"/>
      <c r="D849" s="301"/>
      <c r="E849" s="301"/>
      <c r="F849" s="301"/>
      <c r="G849" s="301"/>
      <c r="H849" s="301"/>
      <c r="I849" s="301"/>
      <c r="J849" s="301"/>
      <c r="K849" s="301"/>
      <c r="L849" s="301"/>
    </row>
    <row r="850" spans="1:12" x14ac:dyDescent="0.2">
      <c r="A850" s="301"/>
      <c r="B850" s="301"/>
      <c r="C850" s="301"/>
      <c r="D850" s="301"/>
      <c r="E850" s="301"/>
      <c r="F850" s="301"/>
      <c r="G850" s="301"/>
      <c r="H850" s="301"/>
      <c r="I850" s="301"/>
      <c r="J850" s="301"/>
      <c r="K850" s="301"/>
      <c r="L850" s="301"/>
    </row>
    <row r="851" spans="1:12" x14ac:dyDescent="0.2">
      <c r="A851" s="301"/>
      <c r="B851" s="301"/>
      <c r="C851" s="301"/>
      <c r="D851" s="301"/>
      <c r="E851" s="301"/>
      <c r="F851" s="301"/>
      <c r="G851" s="301"/>
      <c r="H851" s="301"/>
      <c r="I851" s="301"/>
      <c r="J851" s="301"/>
      <c r="K851" s="301"/>
      <c r="L851" s="301"/>
    </row>
    <row r="852" spans="1:12" x14ac:dyDescent="0.2">
      <c r="A852" s="301"/>
      <c r="B852" s="301"/>
      <c r="C852" s="301"/>
      <c r="D852" s="301"/>
      <c r="E852" s="301"/>
      <c r="F852" s="301"/>
      <c r="G852" s="301"/>
      <c r="H852" s="301"/>
      <c r="I852" s="301"/>
      <c r="J852" s="301"/>
      <c r="K852" s="301"/>
      <c r="L852" s="301"/>
    </row>
    <row r="853" spans="1:12" x14ac:dyDescent="0.2">
      <c r="A853" s="301"/>
      <c r="B853" s="301"/>
      <c r="C853" s="301"/>
      <c r="D853" s="301"/>
      <c r="E853" s="301"/>
      <c r="F853" s="301"/>
      <c r="G853" s="301"/>
      <c r="H853" s="301"/>
      <c r="I853" s="301"/>
      <c r="J853" s="301"/>
      <c r="K853" s="301"/>
      <c r="L853" s="301"/>
    </row>
    <row r="854" spans="1:12" x14ac:dyDescent="0.2">
      <c r="A854" s="301"/>
      <c r="B854" s="301"/>
      <c r="C854" s="301"/>
      <c r="D854" s="301"/>
      <c r="E854" s="301"/>
      <c r="F854" s="301"/>
      <c r="G854" s="301"/>
      <c r="H854" s="301"/>
      <c r="I854" s="301"/>
      <c r="J854" s="301"/>
      <c r="K854" s="301"/>
      <c r="L854" s="301"/>
    </row>
    <row r="855" spans="1:12" x14ac:dyDescent="0.2">
      <c r="A855" s="301"/>
      <c r="B855" s="301"/>
      <c r="C855" s="301"/>
      <c r="D855" s="301"/>
      <c r="E855" s="301"/>
      <c r="F855" s="301"/>
      <c r="G855" s="301"/>
      <c r="H855" s="301"/>
      <c r="I855" s="301"/>
      <c r="J855" s="301"/>
      <c r="K855" s="301"/>
      <c r="L855" s="301"/>
    </row>
    <row r="856" spans="1:12" x14ac:dyDescent="0.2">
      <c r="A856" s="301"/>
      <c r="B856" s="301"/>
      <c r="C856" s="301"/>
      <c r="D856" s="301"/>
      <c r="E856" s="301"/>
      <c r="F856" s="301"/>
      <c r="G856" s="301"/>
      <c r="H856" s="301"/>
      <c r="I856" s="301"/>
      <c r="J856" s="301"/>
      <c r="K856" s="301"/>
      <c r="L856" s="301"/>
    </row>
    <row r="857" spans="1:12" x14ac:dyDescent="0.2">
      <c r="A857" s="301"/>
      <c r="B857" s="301"/>
      <c r="C857" s="301"/>
      <c r="D857" s="301"/>
      <c r="E857" s="301"/>
      <c r="F857" s="301"/>
      <c r="G857" s="301"/>
      <c r="H857" s="301"/>
      <c r="I857" s="301"/>
      <c r="J857" s="301"/>
      <c r="K857" s="301"/>
      <c r="L857" s="301"/>
    </row>
    <row r="858" spans="1:12" x14ac:dyDescent="0.2">
      <c r="A858" s="301"/>
      <c r="B858" s="301"/>
      <c r="C858" s="301"/>
      <c r="D858" s="301"/>
      <c r="E858" s="301"/>
      <c r="F858" s="301"/>
      <c r="G858" s="301"/>
      <c r="H858" s="301"/>
      <c r="I858" s="301"/>
      <c r="J858" s="301"/>
      <c r="K858" s="301"/>
      <c r="L858" s="301"/>
    </row>
    <row r="859" spans="1:12" x14ac:dyDescent="0.2">
      <c r="A859" s="301"/>
      <c r="B859" s="301"/>
      <c r="C859" s="301"/>
      <c r="D859" s="301"/>
      <c r="E859" s="301"/>
      <c r="F859" s="301"/>
      <c r="G859" s="301"/>
      <c r="H859" s="301"/>
      <c r="I859" s="301"/>
      <c r="J859" s="301"/>
      <c r="K859" s="301"/>
      <c r="L859" s="301"/>
    </row>
    <row r="860" spans="1:12" x14ac:dyDescent="0.2">
      <c r="A860" s="301"/>
      <c r="B860" s="301"/>
      <c r="C860" s="301"/>
      <c r="D860" s="301"/>
      <c r="E860" s="301"/>
      <c r="F860" s="301"/>
      <c r="G860" s="301"/>
      <c r="H860" s="301"/>
      <c r="I860" s="301"/>
      <c r="J860" s="301"/>
      <c r="K860" s="301"/>
      <c r="L860" s="301"/>
    </row>
    <row r="861" spans="1:12" x14ac:dyDescent="0.2">
      <c r="A861" s="301"/>
      <c r="B861" s="301"/>
      <c r="C861" s="301"/>
      <c r="D861" s="301"/>
      <c r="E861" s="301"/>
      <c r="F861" s="301"/>
      <c r="G861" s="301"/>
      <c r="H861" s="301"/>
      <c r="I861" s="301"/>
      <c r="J861" s="301"/>
      <c r="K861" s="301"/>
      <c r="L861" s="301"/>
    </row>
    <row r="862" spans="1:12" x14ac:dyDescent="0.2">
      <c r="A862" s="301"/>
      <c r="B862" s="301"/>
      <c r="C862" s="301"/>
      <c r="D862" s="301"/>
      <c r="E862" s="301"/>
      <c r="F862" s="301"/>
      <c r="G862" s="301"/>
      <c r="H862" s="301"/>
      <c r="I862" s="301"/>
      <c r="J862" s="301"/>
      <c r="K862" s="301"/>
      <c r="L862" s="301"/>
    </row>
    <row r="863" spans="1:12" x14ac:dyDescent="0.2">
      <c r="A863" s="301"/>
      <c r="B863" s="301"/>
      <c r="C863" s="301"/>
      <c r="D863" s="301"/>
      <c r="E863" s="301"/>
      <c r="F863" s="301"/>
      <c r="G863" s="301"/>
      <c r="H863" s="301"/>
      <c r="I863" s="301"/>
      <c r="J863" s="301"/>
      <c r="K863" s="301"/>
      <c r="L863" s="301"/>
    </row>
    <row r="864" spans="1:12" x14ac:dyDescent="0.2">
      <c r="A864" s="301"/>
      <c r="B864" s="301"/>
      <c r="C864" s="301"/>
      <c r="D864" s="301"/>
      <c r="E864" s="301"/>
      <c r="F864" s="301"/>
      <c r="G864" s="301"/>
      <c r="H864" s="301"/>
      <c r="I864" s="301"/>
      <c r="J864" s="301"/>
      <c r="K864" s="301"/>
      <c r="L864" s="301"/>
    </row>
    <row r="865" spans="1:12" x14ac:dyDescent="0.2">
      <c r="A865" s="301"/>
      <c r="B865" s="301"/>
      <c r="C865" s="301"/>
      <c r="D865" s="301"/>
      <c r="E865" s="301"/>
      <c r="F865" s="301"/>
      <c r="G865" s="301"/>
      <c r="H865" s="301"/>
      <c r="I865" s="301"/>
      <c r="J865" s="301"/>
      <c r="K865" s="301"/>
      <c r="L865" s="301"/>
    </row>
    <row r="866" spans="1:12" x14ac:dyDescent="0.2">
      <c r="A866" s="301"/>
      <c r="B866" s="301"/>
      <c r="C866" s="301"/>
      <c r="D866" s="301"/>
      <c r="E866" s="301"/>
      <c r="F866" s="301"/>
      <c r="G866" s="301"/>
      <c r="H866" s="301"/>
      <c r="I866" s="301"/>
      <c r="J866" s="301"/>
      <c r="K866" s="301"/>
      <c r="L866" s="301"/>
    </row>
    <row r="867" spans="1:12" x14ac:dyDescent="0.2">
      <c r="A867" s="301"/>
      <c r="B867" s="301"/>
      <c r="C867" s="301"/>
      <c r="D867" s="301"/>
      <c r="E867" s="301"/>
      <c r="F867" s="301"/>
      <c r="G867" s="301"/>
      <c r="H867" s="301"/>
      <c r="I867" s="301"/>
      <c r="J867" s="301"/>
      <c r="K867" s="301"/>
      <c r="L867" s="301"/>
    </row>
    <row r="868" spans="1:12" x14ac:dyDescent="0.2">
      <c r="A868" s="301"/>
      <c r="B868" s="301"/>
      <c r="C868" s="301"/>
      <c r="D868" s="301"/>
      <c r="E868" s="301"/>
      <c r="F868" s="301"/>
      <c r="G868" s="301"/>
      <c r="H868" s="301"/>
      <c r="I868" s="301"/>
      <c r="J868" s="301"/>
      <c r="K868" s="301"/>
      <c r="L868" s="301"/>
    </row>
    <row r="869" spans="1:12" x14ac:dyDescent="0.2">
      <c r="A869" s="301"/>
      <c r="B869" s="301"/>
      <c r="C869" s="301"/>
      <c r="D869" s="301"/>
      <c r="E869" s="301"/>
      <c r="F869" s="301"/>
      <c r="G869" s="301"/>
      <c r="H869" s="301"/>
      <c r="I869" s="301"/>
      <c r="J869" s="301"/>
      <c r="K869" s="301"/>
      <c r="L869" s="301"/>
    </row>
    <row r="870" spans="1:12" x14ac:dyDescent="0.2">
      <c r="A870" s="301"/>
      <c r="B870" s="301"/>
      <c r="C870" s="301"/>
      <c r="D870" s="301"/>
      <c r="E870" s="301"/>
      <c r="F870" s="301"/>
      <c r="G870" s="301"/>
      <c r="H870" s="301"/>
      <c r="I870" s="301"/>
      <c r="J870" s="301"/>
      <c r="K870" s="301"/>
      <c r="L870" s="301"/>
    </row>
    <row r="871" spans="1:12" x14ac:dyDescent="0.2">
      <c r="A871" s="301"/>
      <c r="B871" s="301"/>
      <c r="C871" s="301"/>
      <c r="D871" s="301"/>
      <c r="E871" s="301"/>
      <c r="F871" s="301"/>
      <c r="G871" s="301"/>
      <c r="H871" s="301"/>
      <c r="I871" s="301"/>
      <c r="J871" s="301"/>
      <c r="K871" s="301"/>
      <c r="L871" s="301"/>
    </row>
    <row r="872" spans="1:12" x14ac:dyDescent="0.2">
      <c r="A872" s="301"/>
      <c r="B872" s="301"/>
      <c r="C872" s="301"/>
      <c r="D872" s="301"/>
      <c r="E872" s="301"/>
      <c r="F872" s="301"/>
      <c r="G872" s="301"/>
      <c r="H872" s="301"/>
      <c r="I872" s="301"/>
      <c r="J872" s="301"/>
      <c r="K872" s="301"/>
      <c r="L872" s="301"/>
    </row>
    <row r="873" spans="1:12" x14ac:dyDescent="0.2">
      <c r="A873" s="301"/>
      <c r="B873" s="301"/>
      <c r="C873" s="301"/>
      <c r="D873" s="301"/>
      <c r="E873" s="301"/>
      <c r="F873" s="301"/>
      <c r="G873" s="301"/>
      <c r="H873" s="301"/>
      <c r="I873" s="301"/>
      <c r="J873" s="301"/>
      <c r="K873" s="301"/>
      <c r="L873" s="301"/>
    </row>
    <row r="874" spans="1:12" x14ac:dyDescent="0.2">
      <c r="A874" s="301"/>
      <c r="B874" s="301"/>
      <c r="C874" s="301"/>
      <c r="D874" s="301"/>
      <c r="E874" s="301"/>
      <c r="F874" s="301"/>
      <c r="G874" s="301"/>
      <c r="H874" s="301"/>
      <c r="I874" s="301"/>
      <c r="J874" s="301"/>
      <c r="K874" s="301"/>
      <c r="L874" s="301"/>
    </row>
    <row r="875" spans="1:12" x14ac:dyDescent="0.2">
      <c r="A875" s="301"/>
      <c r="B875" s="301"/>
      <c r="C875" s="301"/>
      <c r="D875" s="301"/>
      <c r="E875" s="301"/>
      <c r="F875" s="301"/>
      <c r="G875" s="301"/>
      <c r="H875" s="301"/>
      <c r="I875" s="301"/>
      <c r="J875" s="301"/>
      <c r="K875" s="301"/>
      <c r="L875" s="301"/>
    </row>
    <row r="876" spans="1:12" x14ac:dyDescent="0.2">
      <c r="A876" s="301"/>
      <c r="B876" s="301"/>
      <c r="C876" s="301"/>
      <c r="D876" s="301"/>
      <c r="E876" s="301"/>
      <c r="F876" s="301"/>
      <c r="G876" s="301"/>
      <c r="H876" s="301"/>
      <c r="I876" s="301"/>
      <c r="J876" s="301"/>
      <c r="K876" s="301"/>
      <c r="L876" s="301"/>
    </row>
    <row r="877" spans="1:12" x14ac:dyDescent="0.2">
      <c r="A877" s="301"/>
      <c r="B877" s="301"/>
      <c r="C877" s="301"/>
      <c r="D877" s="301"/>
      <c r="E877" s="301"/>
      <c r="F877" s="301"/>
      <c r="G877" s="301"/>
      <c r="H877" s="301"/>
      <c r="I877" s="301"/>
      <c r="J877" s="301"/>
      <c r="K877" s="301"/>
      <c r="L877" s="301"/>
    </row>
    <row r="878" spans="1:12" x14ac:dyDescent="0.2">
      <c r="A878" s="301"/>
      <c r="B878" s="301"/>
      <c r="C878" s="301"/>
      <c r="D878" s="301"/>
      <c r="E878" s="301"/>
      <c r="F878" s="301"/>
      <c r="G878" s="301"/>
      <c r="H878" s="301"/>
      <c r="I878" s="301"/>
      <c r="J878" s="301"/>
      <c r="K878" s="301"/>
      <c r="L878" s="301"/>
    </row>
    <row r="879" spans="1:12" x14ac:dyDescent="0.2">
      <c r="A879" s="301"/>
      <c r="B879" s="301"/>
      <c r="C879" s="301"/>
      <c r="D879" s="301"/>
      <c r="E879" s="301"/>
      <c r="F879" s="301"/>
      <c r="G879" s="301"/>
      <c r="H879" s="301"/>
      <c r="I879" s="301"/>
      <c r="J879" s="301"/>
      <c r="K879" s="301"/>
      <c r="L879" s="301"/>
    </row>
    <row r="880" spans="1:12" x14ac:dyDescent="0.2">
      <c r="A880" s="301"/>
      <c r="B880" s="301"/>
      <c r="C880" s="301"/>
      <c r="D880" s="301"/>
      <c r="E880" s="301"/>
      <c r="F880" s="301"/>
      <c r="G880" s="301"/>
      <c r="H880" s="301"/>
      <c r="I880" s="301"/>
      <c r="J880" s="301"/>
      <c r="K880" s="301"/>
      <c r="L880" s="301"/>
    </row>
    <row r="881" spans="1:12" x14ac:dyDescent="0.2">
      <c r="A881" s="301"/>
      <c r="B881" s="301"/>
      <c r="C881" s="301"/>
      <c r="D881" s="301"/>
      <c r="E881" s="301"/>
      <c r="F881" s="301"/>
      <c r="G881" s="301"/>
      <c r="H881" s="301"/>
      <c r="I881" s="301"/>
      <c r="J881" s="301"/>
      <c r="K881" s="301"/>
      <c r="L881" s="301"/>
    </row>
    <row r="882" spans="1:12" x14ac:dyDescent="0.2">
      <c r="A882" s="301"/>
      <c r="B882" s="301"/>
      <c r="C882" s="301"/>
      <c r="D882" s="301"/>
      <c r="E882" s="301"/>
      <c r="F882" s="301"/>
      <c r="G882" s="301"/>
      <c r="H882" s="301"/>
      <c r="I882" s="301"/>
      <c r="J882" s="301"/>
      <c r="K882" s="301"/>
      <c r="L882" s="301"/>
    </row>
    <row r="883" spans="1:12" x14ac:dyDescent="0.2">
      <c r="A883" s="301"/>
      <c r="B883" s="301"/>
      <c r="C883" s="301"/>
      <c r="D883" s="301"/>
      <c r="E883" s="301"/>
      <c r="F883" s="301"/>
      <c r="G883" s="301"/>
      <c r="H883" s="301"/>
      <c r="I883" s="301"/>
      <c r="J883" s="301"/>
      <c r="K883" s="301"/>
      <c r="L883" s="301"/>
    </row>
    <row r="884" spans="1:12" x14ac:dyDescent="0.2">
      <c r="A884" s="301"/>
      <c r="B884" s="301"/>
      <c r="C884" s="301"/>
      <c r="D884" s="301"/>
      <c r="E884" s="301"/>
      <c r="F884" s="301"/>
      <c r="G884" s="301"/>
      <c r="H884" s="301"/>
      <c r="I884" s="301"/>
      <c r="J884" s="301"/>
      <c r="K884" s="301"/>
      <c r="L884" s="301"/>
    </row>
    <row r="885" spans="1:12" x14ac:dyDescent="0.2">
      <c r="A885" s="301"/>
      <c r="B885" s="301"/>
      <c r="C885" s="301"/>
      <c r="D885" s="301"/>
      <c r="E885" s="301"/>
      <c r="F885" s="301"/>
      <c r="G885" s="301"/>
      <c r="H885" s="301"/>
      <c r="I885" s="301"/>
      <c r="J885" s="301"/>
      <c r="K885" s="301"/>
      <c r="L885" s="301"/>
    </row>
    <row r="886" spans="1:12" x14ac:dyDescent="0.2">
      <c r="A886" s="301"/>
      <c r="B886" s="301"/>
      <c r="C886" s="301"/>
      <c r="D886" s="301"/>
      <c r="E886" s="301"/>
      <c r="F886" s="301"/>
      <c r="G886" s="301"/>
      <c r="H886" s="301"/>
      <c r="I886" s="301"/>
      <c r="J886" s="301"/>
      <c r="K886" s="301"/>
      <c r="L886" s="301"/>
    </row>
    <row r="887" spans="1:12" x14ac:dyDescent="0.2">
      <c r="A887" s="301"/>
      <c r="B887" s="301"/>
      <c r="C887" s="301"/>
      <c r="D887" s="301"/>
      <c r="E887" s="301"/>
      <c r="F887" s="301"/>
      <c r="G887" s="301"/>
      <c r="H887" s="301"/>
      <c r="I887" s="301"/>
      <c r="J887" s="301"/>
      <c r="K887" s="301"/>
      <c r="L887" s="301"/>
    </row>
    <row r="888" spans="1:12" x14ac:dyDescent="0.2">
      <c r="A888" s="301"/>
      <c r="B888" s="301"/>
      <c r="C888" s="301"/>
      <c r="D888" s="301"/>
      <c r="E888" s="301"/>
      <c r="F888" s="301"/>
      <c r="G888" s="301"/>
      <c r="H888" s="301"/>
      <c r="I888" s="301"/>
      <c r="J888" s="301"/>
      <c r="K888" s="301"/>
      <c r="L888" s="301"/>
    </row>
    <row r="889" spans="1:12" x14ac:dyDescent="0.2">
      <c r="A889" s="301"/>
      <c r="B889" s="301"/>
      <c r="C889" s="301"/>
      <c r="D889" s="301"/>
      <c r="E889" s="301"/>
      <c r="F889" s="301"/>
      <c r="G889" s="301"/>
      <c r="H889" s="301"/>
      <c r="I889" s="301"/>
      <c r="J889" s="301"/>
      <c r="K889" s="301"/>
      <c r="L889" s="301"/>
    </row>
    <row r="890" spans="1:12" x14ac:dyDescent="0.2">
      <c r="A890" s="301"/>
      <c r="B890" s="301"/>
      <c r="C890" s="301"/>
      <c r="D890" s="301"/>
      <c r="E890" s="301"/>
      <c r="F890" s="301"/>
      <c r="G890" s="301"/>
      <c r="H890" s="301"/>
      <c r="I890" s="301"/>
      <c r="J890" s="301"/>
      <c r="K890" s="301"/>
      <c r="L890" s="301"/>
    </row>
    <row r="891" spans="1:12" x14ac:dyDescent="0.2">
      <c r="A891" s="301"/>
      <c r="B891" s="301"/>
      <c r="C891" s="301"/>
      <c r="D891" s="301"/>
      <c r="E891" s="301"/>
      <c r="F891" s="301"/>
      <c r="G891" s="301"/>
      <c r="H891" s="301"/>
      <c r="I891" s="301"/>
      <c r="J891" s="301"/>
      <c r="K891" s="301"/>
      <c r="L891" s="301"/>
    </row>
    <row r="892" spans="1:12" x14ac:dyDescent="0.2">
      <c r="A892" s="301"/>
      <c r="B892" s="301"/>
      <c r="C892" s="301"/>
      <c r="D892" s="301"/>
      <c r="E892" s="301"/>
      <c r="F892" s="301"/>
      <c r="G892" s="301"/>
      <c r="H892" s="301"/>
      <c r="I892" s="301"/>
      <c r="J892" s="301"/>
      <c r="K892" s="301"/>
      <c r="L892" s="301"/>
    </row>
    <row r="893" spans="1:12" x14ac:dyDescent="0.2">
      <c r="A893" s="301"/>
      <c r="B893" s="301"/>
      <c r="C893" s="301"/>
      <c r="D893" s="301"/>
      <c r="E893" s="301"/>
      <c r="F893" s="301"/>
      <c r="G893" s="301"/>
      <c r="H893" s="301"/>
      <c r="I893" s="301"/>
      <c r="J893" s="301"/>
      <c r="K893" s="301"/>
      <c r="L893" s="301"/>
    </row>
    <row r="894" spans="1:12" x14ac:dyDescent="0.2">
      <c r="A894" s="301"/>
      <c r="B894" s="301"/>
      <c r="C894" s="301"/>
      <c r="D894" s="301"/>
      <c r="E894" s="301"/>
      <c r="F894" s="301"/>
      <c r="G894" s="301"/>
      <c r="H894" s="301"/>
      <c r="I894" s="301"/>
      <c r="J894" s="301"/>
      <c r="K894" s="301"/>
      <c r="L894" s="301"/>
    </row>
    <row r="895" spans="1:12" x14ac:dyDescent="0.2">
      <c r="A895" s="301"/>
      <c r="B895" s="301"/>
      <c r="C895" s="301"/>
      <c r="D895" s="301"/>
      <c r="E895" s="301"/>
      <c r="F895" s="301"/>
      <c r="G895" s="301"/>
      <c r="H895" s="301"/>
      <c r="I895" s="301"/>
      <c r="J895" s="301"/>
      <c r="K895" s="301"/>
      <c r="L895" s="301"/>
    </row>
    <row r="896" spans="1:12" x14ac:dyDescent="0.2">
      <c r="A896" s="301"/>
      <c r="B896" s="301"/>
      <c r="C896" s="301"/>
      <c r="D896" s="301"/>
      <c r="E896" s="301"/>
      <c r="F896" s="301"/>
      <c r="G896" s="301"/>
      <c r="H896" s="301"/>
      <c r="I896" s="301"/>
      <c r="J896" s="301"/>
      <c r="K896" s="301"/>
      <c r="L896" s="301"/>
    </row>
    <row r="897" spans="1:12" x14ac:dyDescent="0.2">
      <c r="A897" s="301"/>
      <c r="B897" s="301"/>
      <c r="C897" s="301"/>
      <c r="D897" s="301"/>
      <c r="E897" s="301"/>
      <c r="F897" s="301"/>
      <c r="G897" s="301"/>
      <c r="H897" s="301"/>
      <c r="I897" s="301"/>
      <c r="J897" s="301"/>
      <c r="K897" s="301"/>
      <c r="L897" s="301"/>
    </row>
    <row r="898" spans="1:12" x14ac:dyDescent="0.2">
      <c r="A898" s="301"/>
      <c r="B898" s="301"/>
      <c r="C898" s="301"/>
      <c r="D898" s="301"/>
      <c r="E898" s="301"/>
      <c r="F898" s="301"/>
      <c r="G898" s="301"/>
      <c r="H898" s="301"/>
      <c r="I898" s="301"/>
      <c r="J898" s="301"/>
      <c r="K898" s="301"/>
      <c r="L898" s="301"/>
    </row>
    <row r="899" spans="1:12" x14ac:dyDescent="0.2">
      <c r="A899" s="301"/>
      <c r="B899" s="301"/>
      <c r="C899" s="301"/>
      <c r="D899" s="301"/>
      <c r="E899" s="301"/>
      <c r="F899" s="301"/>
      <c r="G899" s="301"/>
      <c r="H899" s="301"/>
      <c r="I899" s="301"/>
      <c r="J899" s="301"/>
      <c r="K899" s="301"/>
      <c r="L899" s="301"/>
    </row>
    <row r="900" spans="1:12" x14ac:dyDescent="0.2">
      <c r="A900" s="301"/>
      <c r="B900" s="301"/>
      <c r="C900" s="301"/>
      <c r="D900" s="301"/>
      <c r="E900" s="301"/>
      <c r="F900" s="301"/>
      <c r="G900" s="301"/>
      <c r="H900" s="301"/>
      <c r="I900" s="301"/>
      <c r="J900" s="301"/>
      <c r="K900" s="301"/>
      <c r="L900" s="301"/>
    </row>
    <row r="901" spans="1:12" x14ac:dyDescent="0.2">
      <c r="A901" s="301"/>
      <c r="B901" s="301"/>
      <c r="C901" s="301"/>
      <c r="D901" s="301"/>
      <c r="E901" s="301"/>
      <c r="F901" s="301"/>
      <c r="G901" s="301"/>
      <c r="H901" s="301"/>
      <c r="I901" s="301"/>
      <c r="J901" s="301"/>
      <c r="K901" s="301"/>
      <c r="L901" s="301"/>
    </row>
    <row r="902" spans="1:12" x14ac:dyDescent="0.2">
      <c r="A902" s="301"/>
      <c r="B902" s="301"/>
      <c r="C902" s="301"/>
      <c r="D902" s="301"/>
      <c r="E902" s="301"/>
      <c r="F902" s="301"/>
      <c r="G902" s="301"/>
      <c r="H902" s="301"/>
      <c r="I902" s="301"/>
      <c r="J902" s="301"/>
      <c r="K902" s="301"/>
      <c r="L902" s="301"/>
    </row>
    <row r="903" spans="1:12" x14ac:dyDescent="0.2">
      <c r="A903" s="301"/>
      <c r="B903" s="301"/>
      <c r="C903" s="301"/>
      <c r="D903" s="301"/>
      <c r="E903" s="301"/>
      <c r="F903" s="301"/>
      <c r="G903" s="301"/>
      <c r="H903" s="301"/>
      <c r="I903" s="301"/>
      <c r="J903" s="301"/>
      <c r="K903" s="301"/>
      <c r="L903" s="301"/>
    </row>
    <row r="904" spans="1:12" x14ac:dyDescent="0.2">
      <c r="A904" s="301"/>
      <c r="B904" s="301"/>
      <c r="C904" s="301"/>
      <c r="D904" s="301"/>
      <c r="E904" s="301"/>
      <c r="F904" s="301"/>
      <c r="G904" s="301"/>
      <c r="H904" s="301"/>
      <c r="I904" s="301"/>
      <c r="J904" s="301"/>
      <c r="K904" s="301"/>
      <c r="L904" s="301"/>
    </row>
    <row r="905" spans="1:12" x14ac:dyDescent="0.2">
      <c r="A905" s="301"/>
      <c r="B905" s="301"/>
      <c r="C905" s="301"/>
      <c r="D905" s="301"/>
      <c r="E905" s="301"/>
      <c r="F905" s="301"/>
      <c r="G905" s="301"/>
      <c r="H905" s="301"/>
      <c r="I905" s="301"/>
      <c r="J905" s="301"/>
      <c r="K905" s="301"/>
      <c r="L905" s="301"/>
    </row>
    <row r="906" spans="1:12" x14ac:dyDescent="0.2">
      <c r="A906" s="301"/>
      <c r="B906" s="301"/>
      <c r="C906" s="301"/>
      <c r="D906" s="301"/>
      <c r="E906" s="301"/>
      <c r="F906" s="301"/>
      <c r="G906" s="301"/>
      <c r="H906" s="301"/>
      <c r="I906" s="301"/>
      <c r="J906" s="301"/>
      <c r="K906" s="301"/>
      <c r="L906" s="301"/>
    </row>
    <row r="907" spans="1:12" x14ac:dyDescent="0.2">
      <c r="A907" s="301"/>
      <c r="B907" s="301"/>
      <c r="C907" s="301"/>
      <c r="D907" s="301"/>
      <c r="E907" s="301"/>
      <c r="F907" s="301"/>
      <c r="G907" s="301"/>
      <c r="H907" s="301"/>
      <c r="I907" s="301"/>
      <c r="J907" s="301"/>
      <c r="K907" s="301"/>
      <c r="L907" s="301"/>
    </row>
    <row r="908" spans="1:12" x14ac:dyDescent="0.2">
      <c r="A908" s="301"/>
      <c r="B908" s="301"/>
      <c r="C908" s="301"/>
      <c r="D908" s="301"/>
      <c r="E908" s="301"/>
      <c r="F908" s="301"/>
      <c r="G908" s="301"/>
      <c r="H908" s="301"/>
      <c r="I908" s="301"/>
      <c r="J908" s="301"/>
      <c r="K908" s="301"/>
      <c r="L908" s="301"/>
    </row>
    <row r="909" spans="1:12" x14ac:dyDescent="0.2">
      <c r="A909" s="301"/>
      <c r="B909" s="301"/>
      <c r="C909" s="301"/>
      <c r="D909" s="301"/>
      <c r="E909" s="301"/>
      <c r="F909" s="301"/>
      <c r="G909" s="301"/>
      <c r="H909" s="301"/>
      <c r="I909" s="301"/>
      <c r="J909" s="301"/>
      <c r="K909" s="301"/>
      <c r="L909" s="301"/>
    </row>
    <row r="910" spans="1:12" x14ac:dyDescent="0.2">
      <c r="A910" s="301"/>
      <c r="B910" s="301"/>
      <c r="C910" s="301"/>
      <c r="D910" s="301"/>
      <c r="E910" s="301"/>
      <c r="F910" s="301"/>
      <c r="G910" s="301"/>
      <c r="H910" s="301"/>
      <c r="I910" s="301"/>
      <c r="J910" s="301"/>
      <c r="K910" s="301"/>
      <c r="L910" s="301"/>
    </row>
    <row r="911" spans="1:12" x14ac:dyDescent="0.2">
      <c r="A911" s="301"/>
      <c r="B911" s="301"/>
      <c r="C911" s="301"/>
      <c r="D911" s="301"/>
      <c r="E911" s="301"/>
      <c r="F911" s="301"/>
      <c r="G911" s="301"/>
      <c r="H911" s="301"/>
      <c r="I911" s="301"/>
      <c r="J911" s="301"/>
      <c r="K911" s="301"/>
      <c r="L911" s="301"/>
    </row>
    <row r="912" spans="1:12" x14ac:dyDescent="0.2">
      <c r="A912" s="301"/>
      <c r="B912" s="301"/>
      <c r="C912" s="301"/>
      <c r="D912" s="301"/>
      <c r="E912" s="301"/>
      <c r="F912" s="301"/>
      <c r="G912" s="301"/>
      <c r="H912" s="301"/>
      <c r="I912" s="301"/>
      <c r="J912" s="301"/>
      <c r="K912" s="301"/>
      <c r="L912" s="301"/>
    </row>
    <row r="913" spans="1:12" x14ac:dyDescent="0.2">
      <c r="A913" s="301"/>
      <c r="B913" s="301"/>
      <c r="C913" s="301"/>
      <c r="D913" s="301"/>
      <c r="E913" s="301"/>
      <c r="F913" s="301"/>
      <c r="G913" s="301"/>
      <c r="H913" s="301"/>
      <c r="I913" s="301"/>
      <c r="J913" s="301"/>
      <c r="K913" s="301"/>
      <c r="L913" s="301"/>
    </row>
    <row r="914" spans="1:12" x14ac:dyDescent="0.2">
      <c r="A914" s="301"/>
      <c r="B914" s="301"/>
      <c r="C914" s="301"/>
      <c r="D914" s="301"/>
      <c r="E914" s="301"/>
      <c r="F914" s="301"/>
      <c r="G914" s="301"/>
      <c r="H914" s="301"/>
      <c r="I914" s="301"/>
      <c r="J914" s="301"/>
      <c r="K914" s="301"/>
      <c r="L914" s="301"/>
    </row>
    <row r="915" spans="1:12" x14ac:dyDescent="0.2">
      <c r="A915" s="301"/>
      <c r="B915" s="301"/>
      <c r="C915" s="301"/>
      <c r="D915" s="301"/>
      <c r="E915" s="301"/>
      <c r="F915" s="301"/>
      <c r="G915" s="301"/>
      <c r="H915" s="301"/>
      <c r="I915" s="301"/>
      <c r="J915" s="301"/>
      <c r="K915" s="301"/>
      <c r="L915" s="301"/>
    </row>
    <row r="916" spans="1:12" x14ac:dyDescent="0.2">
      <c r="A916" s="301"/>
      <c r="B916" s="301"/>
      <c r="C916" s="301"/>
      <c r="D916" s="301"/>
      <c r="E916" s="301"/>
      <c r="F916" s="301"/>
      <c r="G916" s="301"/>
      <c r="H916" s="301"/>
      <c r="I916" s="301"/>
      <c r="J916" s="301"/>
      <c r="K916" s="301"/>
      <c r="L916" s="301"/>
    </row>
    <row r="917" spans="1:12" x14ac:dyDescent="0.2">
      <c r="A917" s="301"/>
      <c r="B917" s="301"/>
      <c r="C917" s="301"/>
      <c r="D917" s="301"/>
      <c r="E917" s="301"/>
      <c r="F917" s="301"/>
      <c r="G917" s="301"/>
      <c r="H917" s="301"/>
      <c r="I917" s="301"/>
      <c r="J917" s="301"/>
      <c r="K917" s="301"/>
      <c r="L917" s="301"/>
    </row>
    <row r="918" spans="1:12" x14ac:dyDescent="0.2">
      <c r="A918" s="301"/>
      <c r="B918" s="301"/>
      <c r="C918" s="301"/>
      <c r="D918" s="301"/>
      <c r="E918" s="301"/>
      <c r="F918" s="301"/>
      <c r="G918" s="301"/>
      <c r="H918" s="301"/>
      <c r="I918" s="301"/>
      <c r="J918" s="301"/>
      <c r="K918" s="301"/>
      <c r="L918" s="301"/>
    </row>
    <row r="919" spans="1:12" x14ac:dyDescent="0.2">
      <c r="A919" s="301"/>
      <c r="B919" s="301"/>
      <c r="C919" s="301"/>
      <c r="D919" s="301"/>
      <c r="E919" s="301"/>
      <c r="F919" s="301"/>
      <c r="G919" s="301"/>
      <c r="H919" s="301"/>
      <c r="I919" s="301"/>
      <c r="J919" s="301"/>
      <c r="K919" s="301"/>
      <c r="L919" s="301"/>
    </row>
    <row r="920" spans="1:12" x14ac:dyDescent="0.2">
      <c r="A920" s="301"/>
      <c r="B920" s="301"/>
      <c r="C920" s="301"/>
      <c r="D920" s="301"/>
      <c r="E920" s="301"/>
      <c r="F920" s="301"/>
      <c r="G920" s="301"/>
      <c r="H920" s="301"/>
      <c r="I920" s="301"/>
      <c r="J920" s="301"/>
      <c r="K920" s="301"/>
      <c r="L920" s="301"/>
    </row>
    <row r="921" spans="1:12" x14ac:dyDescent="0.2">
      <c r="A921" s="301"/>
      <c r="B921" s="301"/>
      <c r="C921" s="301"/>
      <c r="D921" s="301"/>
      <c r="E921" s="301"/>
      <c r="F921" s="301"/>
      <c r="G921" s="301"/>
      <c r="H921" s="301"/>
      <c r="I921" s="301"/>
      <c r="J921" s="301"/>
      <c r="K921" s="301"/>
      <c r="L921" s="301"/>
    </row>
    <row r="922" spans="1:12" x14ac:dyDescent="0.2">
      <c r="A922" s="301"/>
      <c r="B922" s="301"/>
      <c r="C922" s="301"/>
      <c r="D922" s="301"/>
      <c r="E922" s="301"/>
      <c r="F922" s="301"/>
      <c r="G922" s="301"/>
      <c r="H922" s="301"/>
      <c r="I922" s="301"/>
      <c r="J922" s="301"/>
      <c r="K922" s="301"/>
      <c r="L922" s="301"/>
    </row>
    <row r="923" spans="1:12" x14ac:dyDescent="0.2">
      <c r="A923" s="301"/>
      <c r="B923" s="301"/>
      <c r="C923" s="301"/>
      <c r="D923" s="301"/>
      <c r="E923" s="301"/>
      <c r="F923" s="301"/>
      <c r="G923" s="301"/>
      <c r="H923" s="301"/>
      <c r="I923" s="301"/>
      <c r="J923" s="301"/>
      <c r="K923" s="301"/>
      <c r="L923" s="301"/>
    </row>
    <row r="924" spans="1:12" x14ac:dyDescent="0.2">
      <c r="A924" s="301"/>
      <c r="B924" s="301"/>
      <c r="C924" s="301"/>
      <c r="D924" s="301"/>
      <c r="E924" s="301"/>
      <c r="F924" s="301"/>
      <c r="G924" s="301"/>
      <c r="H924" s="301"/>
      <c r="I924" s="301"/>
      <c r="J924" s="301"/>
      <c r="K924" s="301"/>
      <c r="L924" s="301"/>
    </row>
    <row r="925" spans="1:12" x14ac:dyDescent="0.2">
      <c r="A925" s="301"/>
      <c r="B925" s="301"/>
      <c r="C925" s="301"/>
      <c r="D925" s="301"/>
      <c r="E925" s="301"/>
      <c r="F925" s="301"/>
      <c r="G925" s="301"/>
      <c r="H925" s="301"/>
      <c r="I925" s="301"/>
      <c r="J925" s="301"/>
      <c r="K925" s="301"/>
      <c r="L925" s="301"/>
    </row>
    <row r="926" spans="1:12" x14ac:dyDescent="0.2">
      <c r="A926" s="301"/>
      <c r="B926" s="301"/>
      <c r="C926" s="301"/>
      <c r="D926" s="301"/>
      <c r="E926" s="301"/>
      <c r="F926" s="301"/>
      <c r="G926" s="301"/>
      <c r="H926" s="301"/>
      <c r="I926" s="301"/>
      <c r="J926" s="301"/>
      <c r="K926" s="301"/>
      <c r="L926" s="301"/>
    </row>
    <row r="927" spans="1:12" x14ac:dyDescent="0.2">
      <c r="A927" s="301"/>
      <c r="B927" s="301"/>
      <c r="C927" s="301"/>
      <c r="D927" s="301"/>
      <c r="E927" s="301"/>
      <c r="F927" s="301"/>
      <c r="G927" s="301"/>
      <c r="H927" s="301"/>
      <c r="I927" s="301"/>
      <c r="J927" s="301"/>
      <c r="K927" s="301"/>
      <c r="L927" s="301"/>
    </row>
    <row r="928" spans="1:12" x14ac:dyDescent="0.2">
      <c r="A928" s="301"/>
      <c r="B928" s="301"/>
      <c r="C928" s="301"/>
      <c r="D928" s="301"/>
      <c r="E928" s="301"/>
      <c r="F928" s="301"/>
      <c r="G928" s="301"/>
      <c r="H928" s="301"/>
      <c r="I928" s="301"/>
      <c r="J928" s="301"/>
      <c r="K928" s="301"/>
      <c r="L928" s="301"/>
    </row>
    <row r="929" spans="1:12" x14ac:dyDescent="0.2">
      <c r="A929" s="301"/>
      <c r="B929" s="301"/>
      <c r="C929" s="301"/>
      <c r="D929" s="301"/>
      <c r="E929" s="301"/>
      <c r="F929" s="301"/>
      <c r="G929" s="301"/>
      <c r="H929" s="301"/>
      <c r="I929" s="301"/>
      <c r="J929" s="301"/>
      <c r="K929" s="301"/>
      <c r="L929" s="301"/>
    </row>
    <row r="930" spans="1:12" x14ac:dyDescent="0.2">
      <c r="A930" s="301"/>
      <c r="B930" s="301"/>
      <c r="C930" s="301"/>
      <c r="D930" s="301"/>
      <c r="E930" s="301"/>
      <c r="F930" s="301"/>
      <c r="G930" s="301"/>
      <c r="H930" s="301"/>
      <c r="I930" s="301"/>
      <c r="J930" s="301"/>
      <c r="K930" s="301"/>
      <c r="L930" s="301"/>
    </row>
    <row r="931" spans="1:12" x14ac:dyDescent="0.2">
      <c r="A931" s="301"/>
      <c r="B931" s="301"/>
      <c r="C931" s="301"/>
      <c r="D931" s="301"/>
      <c r="E931" s="301"/>
      <c r="F931" s="301"/>
      <c r="G931" s="301"/>
      <c r="H931" s="301"/>
      <c r="I931" s="301"/>
      <c r="J931" s="301"/>
      <c r="K931" s="301"/>
      <c r="L931" s="301"/>
    </row>
    <row r="932" spans="1:12" x14ac:dyDescent="0.2">
      <c r="A932" s="301"/>
      <c r="B932" s="301"/>
      <c r="C932" s="301"/>
      <c r="D932" s="301"/>
      <c r="E932" s="301"/>
      <c r="F932" s="301"/>
      <c r="G932" s="301"/>
      <c r="H932" s="301"/>
      <c r="I932" s="301"/>
      <c r="J932" s="301"/>
      <c r="K932" s="301"/>
      <c r="L932" s="301"/>
    </row>
    <row r="933" spans="1:12" x14ac:dyDescent="0.2">
      <c r="A933" s="301"/>
      <c r="B933" s="301"/>
      <c r="C933" s="301"/>
      <c r="D933" s="301"/>
      <c r="E933" s="301"/>
      <c r="F933" s="301"/>
      <c r="G933" s="301"/>
      <c r="H933" s="301"/>
      <c r="I933" s="301"/>
      <c r="J933" s="301"/>
      <c r="K933" s="301"/>
      <c r="L933" s="301"/>
    </row>
    <row r="934" spans="1:12" x14ac:dyDescent="0.2">
      <c r="A934" s="301"/>
      <c r="B934" s="301"/>
      <c r="C934" s="301"/>
      <c r="D934" s="301"/>
      <c r="E934" s="301"/>
      <c r="F934" s="301"/>
      <c r="G934" s="301"/>
      <c r="H934" s="301"/>
      <c r="I934" s="301"/>
      <c r="J934" s="301"/>
      <c r="K934" s="301"/>
      <c r="L934" s="301"/>
    </row>
    <row r="935" spans="1:12" x14ac:dyDescent="0.2">
      <c r="A935" s="301"/>
      <c r="B935" s="301"/>
      <c r="C935" s="301"/>
      <c r="D935" s="301"/>
      <c r="E935" s="301"/>
      <c r="F935" s="301"/>
      <c r="G935" s="301"/>
      <c r="H935" s="301"/>
      <c r="I935" s="301"/>
      <c r="J935" s="301"/>
      <c r="K935" s="301"/>
      <c r="L935" s="301"/>
    </row>
    <row r="936" spans="1:12" x14ac:dyDescent="0.2">
      <c r="A936" s="301"/>
      <c r="B936" s="301"/>
      <c r="C936" s="301"/>
      <c r="D936" s="301"/>
      <c r="E936" s="301"/>
      <c r="F936" s="301"/>
      <c r="G936" s="301"/>
      <c r="H936" s="301"/>
      <c r="I936" s="301"/>
      <c r="J936" s="301"/>
      <c r="K936" s="301"/>
      <c r="L936" s="301"/>
    </row>
    <row r="937" spans="1:12" x14ac:dyDescent="0.2">
      <c r="A937" s="301"/>
      <c r="B937" s="301"/>
      <c r="C937" s="301"/>
      <c r="D937" s="301"/>
      <c r="E937" s="301"/>
      <c r="F937" s="301"/>
      <c r="G937" s="301"/>
      <c r="H937" s="301"/>
      <c r="I937" s="301"/>
      <c r="J937" s="301"/>
      <c r="K937" s="301"/>
      <c r="L937" s="301"/>
    </row>
    <row r="938" spans="1:12" x14ac:dyDescent="0.2">
      <c r="A938" s="301"/>
      <c r="B938" s="301"/>
      <c r="C938" s="301"/>
      <c r="D938" s="301"/>
      <c r="E938" s="301"/>
      <c r="F938" s="301"/>
      <c r="G938" s="301"/>
      <c r="H938" s="301"/>
      <c r="I938" s="301"/>
      <c r="J938" s="301"/>
      <c r="K938" s="301"/>
      <c r="L938" s="301"/>
    </row>
    <row r="939" spans="1:12" x14ac:dyDescent="0.2">
      <c r="A939" s="301"/>
      <c r="B939" s="301"/>
      <c r="C939" s="301"/>
      <c r="D939" s="301"/>
      <c r="E939" s="301"/>
      <c r="F939" s="301"/>
      <c r="G939" s="301"/>
      <c r="H939" s="301"/>
      <c r="I939" s="301"/>
      <c r="J939" s="301"/>
      <c r="K939" s="301"/>
      <c r="L939" s="301"/>
    </row>
    <row r="940" spans="1:12" x14ac:dyDescent="0.2">
      <c r="A940" s="301"/>
      <c r="B940" s="301"/>
      <c r="C940" s="301"/>
      <c r="D940" s="301"/>
      <c r="E940" s="301"/>
      <c r="F940" s="301"/>
      <c r="G940" s="301"/>
      <c r="H940" s="301"/>
      <c r="I940" s="301"/>
      <c r="J940" s="301"/>
      <c r="K940" s="301"/>
      <c r="L940" s="301"/>
    </row>
    <row r="941" spans="1:12" x14ac:dyDescent="0.2">
      <c r="A941" s="301"/>
      <c r="B941" s="301"/>
      <c r="C941" s="301"/>
      <c r="D941" s="301"/>
      <c r="E941" s="301"/>
      <c r="F941" s="301"/>
      <c r="G941" s="301"/>
      <c r="H941" s="301"/>
      <c r="I941" s="301"/>
      <c r="J941" s="301"/>
      <c r="K941" s="301"/>
      <c r="L941" s="301"/>
    </row>
    <row r="942" spans="1:12" x14ac:dyDescent="0.2">
      <c r="A942" s="301"/>
      <c r="B942" s="301"/>
      <c r="C942" s="301"/>
      <c r="D942" s="301"/>
      <c r="E942" s="301"/>
      <c r="F942" s="301"/>
      <c r="G942" s="301"/>
      <c r="H942" s="301"/>
      <c r="I942" s="301"/>
      <c r="J942" s="301"/>
      <c r="K942" s="301"/>
      <c r="L942" s="301"/>
    </row>
    <row r="943" spans="1:12" x14ac:dyDescent="0.2">
      <c r="A943" s="301"/>
      <c r="B943" s="301"/>
      <c r="C943" s="301"/>
      <c r="D943" s="301"/>
      <c r="E943" s="301"/>
      <c r="F943" s="301"/>
      <c r="G943" s="301"/>
      <c r="H943" s="301"/>
      <c r="I943" s="301"/>
      <c r="J943" s="301"/>
      <c r="K943" s="301"/>
      <c r="L943" s="301"/>
    </row>
    <row r="944" spans="1:12" x14ac:dyDescent="0.2">
      <c r="A944" s="301"/>
      <c r="B944" s="301"/>
      <c r="C944" s="301"/>
      <c r="D944" s="301"/>
      <c r="E944" s="301"/>
      <c r="F944" s="301"/>
      <c r="G944" s="301"/>
      <c r="H944" s="301"/>
      <c r="I944" s="301"/>
      <c r="J944" s="301"/>
      <c r="K944" s="301"/>
      <c r="L944" s="301"/>
    </row>
    <row r="945" spans="1:12" x14ac:dyDescent="0.2">
      <c r="A945" s="301"/>
      <c r="B945" s="301"/>
      <c r="C945" s="301"/>
      <c r="D945" s="301"/>
      <c r="E945" s="301"/>
      <c r="F945" s="301"/>
      <c r="G945" s="301"/>
      <c r="H945" s="301"/>
      <c r="I945" s="301"/>
      <c r="J945" s="301"/>
      <c r="K945" s="301"/>
      <c r="L945" s="301"/>
    </row>
    <row r="946" spans="1:12" x14ac:dyDescent="0.2">
      <c r="A946" s="301"/>
      <c r="B946" s="301"/>
      <c r="C946" s="301"/>
      <c r="D946" s="301"/>
      <c r="E946" s="301"/>
      <c r="F946" s="301"/>
      <c r="G946" s="301"/>
      <c r="H946" s="301"/>
      <c r="I946" s="301"/>
      <c r="J946" s="301"/>
      <c r="K946" s="301"/>
      <c r="L946" s="301"/>
    </row>
    <row r="947" spans="1:12" x14ac:dyDescent="0.2">
      <c r="A947" s="301"/>
      <c r="B947" s="301"/>
      <c r="C947" s="301"/>
      <c r="D947" s="301"/>
      <c r="E947" s="301"/>
      <c r="F947" s="301"/>
      <c r="G947" s="301"/>
      <c r="H947" s="301"/>
      <c r="I947" s="301"/>
      <c r="J947" s="301"/>
      <c r="K947" s="301"/>
      <c r="L947" s="301"/>
    </row>
    <row r="948" spans="1:12" x14ac:dyDescent="0.2">
      <c r="A948" s="301"/>
      <c r="B948" s="301"/>
      <c r="C948" s="301"/>
      <c r="D948" s="301"/>
      <c r="E948" s="301"/>
      <c r="F948" s="301"/>
      <c r="G948" s="301"/>
      <c r="H948" s="301"/>
      <c r="I948" s="301"/>
      <c r="J948" s="301"/>
      <c r="K948" s="301"/>
      <c r="L948" s="301"/>
    </row>
    <row r="949" spans="1:12" x14ac:dyDescent="0.2">
      <c r="A949" s="301"/>
      <c r="B949" s="301"/>
      <c r="C949" s="301"/>
      <c r="D949" s="301"/>
      <c r="E949" s="301"/>
      <c r="F949" s="301"/>
      <c r="G949" s="301"/>
      <c r="H949" s="301"/>
      <c r="I949" s="301"/>
      <c r="J949" s="301"/>
      <c r="K949" s="301"/>
      <c r="L949" s="301"/>
    </row>
    <row r="950" spans="1:12" x14ac:dyDescent="0.2">
      <c r="A950" s="301"/>
      <c r="B950" s="301"/>
      <c r="C950" s="301"/>
      <c r="D950" s="301"/>
      <c r="E950" s="301"/>
      <c r="F950" s="301"/>
      <c r="G950" s="301"/>
      <c r="H950" s="301"/>
      <c r="I950" s="301"/>
      <c r="J950" s="301"/>
      <c r="K950" s="301"/>
      <c r="L950" s="301"/>
    </row>
    <row r="951" spans="1:12" x14ac:dyDescent="0.2">
      <c r="A951" s="301"/>
      <c r="B951" s="301"/>
      <c r="C951" s="301"/>
      <c r="D951" s="301"/>
      <c r="E951" s="301"/>
      <c r="F951" s="301"/>
      <c r="G951" s="301"/>
      <c r="H951" s="301"/>
      <c r="I951" s="301"/>
      <c r="J951" s="301"/>
      <c r="K951" s="301"/>
      <c r="L951" s="301"/>
    </row>
    <row r="952" spans="1:12" x14ac:dyDescent="0.2">
      <c r="A952" s="301"/>
      <c r="B952" s="301"/>
      <c r="C952" s="301"/>
      <c r="D952" s="301"/>
      <c r="E952" s="301"/>
      <c r="F952" s="301"/>
      <c r="G952" s="301"/>
      <c r="H952" s="301"/>
      <c r="I952" s="301"/>
      <c r="J952" s="301"/>
      <c r="K952" s="301"/>
      <c r="L952" s="301"/>
    </row>
    <row r="953" spans="1:12" x14ac:dyDescent="0.2">
      <c r="A953" s="301"/>
      <c r="B953" s="301"/>
      <c r="C953" s="301"/>
      <c r="D953" s="301"/>
      <c r="E953" s="301"/>
      <c r="F953" s="301"/>
      <c r="G953" s="301"/>
      <c r="H953" s="301"/>
      <c r="I953" s="301"/>
      <c r="J953" s="301"/>
      <c r="K953" s="301"/>
      <c r="L953" s="301"/>
    </row>
    <row r="954" spans="1:12" x14ac:dyDescent="0.2">
      <c r="A954" s="301"/>
      <c r="B954" s="301"/>
      <c r="C954" s="301"/>
      <c r="D954" s="301"/>
      <c r="E954" s="301"/>
      <c r="F954" s="301"/>
      <c r="G954" s="301"/>
      <c r="H954" s="301"/>
      <c r="I954" s="301"/>
      <c r="J954" s="301"/>
      <c r="K954" s="301"/>
      <c r="L954" s="301"/>
    </row>
    <row r="955" spans="1:12" x14ac:dyDescent="0.2">
      <c r="A955" s="301"/>
      <c r="B955" s="301"/>
      <c r="C955" s="301"/>
      <c r="D955" s="301"/>
      <c r="E955" s="301"/>
      <c r="F955" s="301"/>
      <c r="G955" s="301"/>
      <c r="H955" s="301"/>
      <c r="I955" s="301"/>
      <c r="J955" s="301"/>
      <c r="K955" s="301"/>
      <c r="L955" s="301"/>
    </row>
    <row r="956" spans="1:12" x14ac:dyDescent="0.2">
      <c r="A956" s="301"/>
      <c r="B956" s="301"/>
      <c r="C956" s="301"/>
      <c r="D956" s="301"/>
      <c r="E956" s="301"/>
      <c r="F956" s="301"/>
      <c r="G956" s="301"/>
      <c r="H956" s="301"/>
      <c r="I956" s="301"/>
      <c r="J956" s="301"/>
      <c r="K956" s="301"/>
      <c r="L956" s="301"/>
    </row>
    <row r="957" spans="1:12" x14ac:dyDescent="0.2">
      <c r="A957" s="301"/>
      <c r="B957" s="301"/>
      <c r="C957" s="301"/>
      <c r="D957" s="301"/>
      <c r="E957" s="301"/>
      <c r="F957" s="301"/>
      <c r="G957" s="301"/>
      <c r="H957" s="301"/>
      <c r="I957" s="301"/>
      <c r="J957" s="301"/>
      <c r="K957" s="301"/>
      <c r="L957" s="301"/>
    </row>
    <row r="958" spans="1:12" x14ac:dyDescent="0.2">
      <c r="A958" s="301"/>
      <c r="B958" s="301"/>
      <c r="C958" s="301"/>
      <c r="D958" s="301"/>
      <c r="E958" s="301"/>
      <c r="F958" s="301"/>
      <c r="G958" s="301"/>
      <c r="H958" s="301"/>
      <c r="I958" s="301"/>
      <c r="J958" s="301"/>
      <c r="K958" s="301"/>
      <c r="L958" s="301"/>
    </row>
    <row r="959" spans="1:12" x14ac:dyDescent="0.2">
      <c r="A959" s="301"/>
      <c r="B959" s="301"/>
      <c r="C959" s="301"/>
      <c r="D959" s="301"/>
      <c r="E959" s="301"/>
      <c r="F959" s="301"/>
      <c r="G959" s="301"/>
      <c r="H959" s="301"/>
      <c r="I959" s="301"/>
      <c r="J959" s="301"/>
      <c r="K959" s="301"/>
      <c r="L959" s="301"/>
    </row>
    <row r="960" spans="1:12" x14ac:dyDescent="0.2">
      <c r="A960" s="301"/>
      <c r="B960" s="301"/>
      <c r="C960" s="301"/>
      <c r="D960" s="301"/>
      <c r="E960" s="301"/>
      <c r="F960" s="301"/>
      <c r="G960" s="301"/>
      <c r="H960" s="301"/>
      <c r="I960" s="301"/>
      <c r="J960" s="301"/>
      <c r="K960" s="301"/>
      <c r="L960" s="301"/>
    </row>
    <row r="961" spans="1:12" x14ac:dyDescent="0.2">
      <c r="A961" s="301"/>
      <c r="B961" s="301"/>
      <c r="C961" s="301"/>
      <c r="D961" s="301"/>
      <c r="E961" s="301"/>
      <c r="F961" s="301"/>
      <c r="G961" s="301"/>
      <c r="H961" s="301"/>
      <c r="I961" s="301"/>
      <c r="J961" s="301"/>
      <c r="K961" s="301"/>
      <c r="L961" s="301"/>
    </row>
    <row r="962" spans="1:12" x14ac:dyDescent="0.2">
      <c r="A962" s="301"/>
      <c r="B962" s="301"/>
      <c r="C962" s="301"/>
      <c r="D962" s="301"/>
      <c r="E962" s="301"/>
      <c r="F962" s="301"/>
      <c r="G962" s="301"/>
      <c r="H962" s="301"/>
      <c r="I962" s="301"/>
      <c r="J962" s="301"/>
      <c r="K962" s="301"/>
      <c r="L962" s="301"/>
    </row>
    <row r="963" spans="1:12" x14ac:dyDescent="0.2">
      <c r="A963" s="301"/>
      <c r="B963" s="301"/>
      <c r="C963" s="301"/>
      <c r="D963" s="301"/>
      <c r="E963" s="301"/>
      <c r="F963" s="301"/>
      <c r="G963" s="301"/>
      <c r="H963" s="301"/>
      <c r="I963" s="301"/>
      <c r="J963" s="301"/>
      <c r="K963" s="301"/>
      <c r="L963" s="301"/>
    </row>
    <row r="964" spans="1:12" x14ac:dyDescent="0.2">
      <c r="A964" s="301"/>
      <c r="B964" s="301"/>
      <c r="C964" s="301"/>
      <c r="D964" s="301"/>
      <c r="E964" s="301"/>
      <c r="F964" s="301"/>
      <c r="G964" s="301"/>
      <c r="H964" s="301"/>
      <c r="I964" s="301"/>
      <c r="J964" s="301"/>
      <c r="K964" s="301"/>
      <c r="L964" s="301"/>
    </row>
    <row r="965" spans="1:12" x14ac:dyDescent="0.2">
      <c r="A965" s="301"/>
      <c r="B965" s="301"/>
      <c r="C965" s="301"/>
      <c r="D965" s="301"/>
      <c r="E965" s="301"/>
      <c r="F965" s="301"/>
      <c r="G965" s="301"/>
      <c r="H965" s="301"/>
      <c r="I965" s="301"/>
      <c r="J965" s="301"/>
      <c r="K965" s="301"/>
      <c r="L965" s="301"/>
    </row>
    <row r="966" spans="1:12" x14ac:dyDescent="0.2">
      <c r="A966" s="301"/>
      <c r="B966" s="301"/>
      <c r="C966" s="301"/>
      <c r="D966" s="301"/>
      <c r="E966" s="301"/>
      <c r="F966" s="301"/>
      <c r="G966" s="301"/>
      <c r="H966" s="301"/>
      <c r="I966" s="301"/>
      <c r="J966" s="301"/>
      <c r="K966" s="301"/>
      <c r="L966" s="301"/>
    </row>
    <row r="967" spans="1:12" x14ac:dyDescent="0.2">
      <c r="A967" s="301"/>
      <c r="B967" s="301"/>
      <c r="C967" s="301"/>
      <c r="D967" s="301"/>
      <c r="E967" s="301"/>
      <c r="F967" s="301"/>
      <c r="G967" s="301"/>
      <c r="H967" s="301"/>
      <c r="I967" s="301"/>
      <c r="J967" s="301"/>
      <c r="K967" s="301"/>
      <c r="L967" s="301"/>
    </row>
    <row r="968" spans="1:12" x14ac:dyDescent="0.2">
      <c r="A968" s="301"/>
      <c r="B968" s="301"/>
      <c r="C968" s="301"/>
      <c r="D968" s="301"/>
      <c r="E968" s="301"/>
      <c r="F968" s="301"/>
      <c r="G968" s="301"/>
      <c r="H968" s="301"/>
      <c r="I968" s="301"/>
      <c r="J968" s="301"/>
      <c r="K968" s="301"/>
      <c r="L968" s="301"/>
    </row>
    <row r="969" spans="1:12" x14ac:dyDescent="0.2">
      <c r="A969" s="301"/>
      <c r="B969" s="301"/>
      <c r="C969" s="301"/>
      <c r="D969" s="301"/>
      <c r="E969" s="301"/>
      <c r="F969" s="301"/>
      <c r="G969" s="301"/>
      <c r="H969" s="301"/>
      <c r="I969" s="301"/>
      <c r="J969" s="301"/>
      <c r="K969" s="301"/>
      <c r="L969" s="301"/>
    </row>
    <row r="970" spans="1:12" x14ac:dyDescent="0.2">
      <c r="A970" s="301"/>
      <c r="B970" s="301"/>
      <c r="C970" s="301"/>
      <c r="D970" s="301"/>
      <c r="E970" s="301"/>
      <c r="F970" s="301"/>
      <c r="G970" s="301"/>
      <c r="H970" s="301"/>
      <c r="I970" s="301"/>
      <c r="J970" s="301"/>
      <c r="K970" s="301"/>
      <c r="L970" s="301"/>
    </row>
    <row r="971" spans="1:12" x14ac:dyDescent="0.2">
      <c r="A971" s="301"/>
      <c r="B971" s="301"/>
      <c r="C971" s="301"/>
      <c r="D971" s="301"/>
      <c r="E971" s="301"/>
      <c r="F971" s="301"/>
      <c r="G971" s="301"/>
      <c r="H971" s="301"/>
      <c r="I971" s="301"/>
      <c r="J971" s="301"/>
      <c r="K971" s="301"/>
      <c r="L971" s="301"/>
    </row>
    <row r="972" spans="1:12" x14ac:dyDescent="0.2">
      <c r="A972" s="301"/>
      <c r="B972" s="301"/>
      <c r="C972" s="301"/>
      <c r="D972" s="301"/>
      <c r="E972" s="301"/>
      <c r="F972" s="301"/>
      <c r="G972" s="301"/>
      <c r="H972" s="301"/>
      <c r="I972" s="301"/>
      <c r="J972" s="301"/>
      <c r="K972" s="301"/>
      <c r="L972" s="301"/>
    </row>
    <row r="973" spans="1:12" x14ac:dyDescent="0.2">
      <c r="A973" s="301"/>
      <c r="B973" s="301"/>
      <c r="C973" s="301"/>
      <c r="D973" s="301"/>
      <c r="E973" s="301"/>
      <c r="F973" s="301"/>
      <c r="G973" s="301"/>
      <c r="H973" s="301"/>
      <c r="I973" s="301"/>
      <c r="J973" s="301"/>
      <c r="K973" s="301"/>
      <c r="L973" s="301"/>
    </row>
    <row r="974" spans="1:12" x14ac:dyDescent="0.2">
      <c r="A974" s="301"/>
      <c r="B974" s="301"/>
      <c r="C974" s="301"/>
      <c r="D974" s="301"/>
      <c r="E974" s="301"/>
      <c r="F974" s="301"/>
      <c r="G974" s="301"/>
      <c r="H974" s="301"/>
      <c r="I974" s="301"/>
      <c r="J974" s="301"/>
      <c r="K974" s="301"/>
      <c r="L974" s="301"/>
    </row>
    <row r="975" spans="1:12" x14ac:dyDescent="0.2">
      <c r="A975" s="301"/>
      <c r="B975" s="301"/>
      <c r="C975" s="301"/>
      <c r="D975" s="301"/>
      <c r="E975" s="301"/>
      <c r="F975" s="301"/>
      <c r="G975" s="301"/>
      <c r="H975" s="301"/>
      <c r="I975" s="301"/>
      <c r="J975" s="301"/>
      <c r="K975" s="301"/>
      <c r="L975" s="301"/>
    </row>
    <row r="976" spans="1:12" x14ac:dyDescent="0.2">
      <c r="A976" s="301"/>
      <c r="B976" s="301"/>
      <c r="C976" s="301"/>
      <c r="D976" s="301"/>
      <c r="E976" s="301"/>
      <c r="F976" s="301"/>
      <c r="G976" s="301"/>
      <c r="H976" s="301"/>
      <c r="I976" s="301"/>
      <c r="J976" s="301"/>
      <c r="K976" s="301"/>
      <c r="L976" s="301"/>
    </row>
    <row r="977" spans="1:12" x14ac:dyDescent="0.2">
      <c r="A977" s="301"/>
      <c r="B977" s="301"/>
      <c r="C977" s="301"/>
      <c r="D977" s="301"/>
      <c r="E977" s="301"/>
      <c r="F977" s="301"/>
      <c r="G977" s="301"/>
      <c r="H977" s="301"/>
      <c r="I977" s="301"/>
      <c r="J977" s="301"/>
      <c r="K977" s="301"/>
      <c r="L977" s="301"/>
    </row>
    <row r="978" spans="1:12" x14ac:dyDescent="0.2">
      <c r="A978" s="301"/>
      <c r="B978" s="301"/>
      <c r="C978" s="301"/>
      <c r="D978" s="301"/>
      <c r="E978" s="301"/>
      <c r="F978" s="301"/>
      <c r="G978" s="301"/>
      <c r="H978" s="301"/>
      <c r="I978" s="301"/>
      <c r="J978" s="301"/>
      <c r="K978" s="301"/>
      <c r="L978" s="301"/>
    </row>
    <row r="979" spans="1:12" x14ac:dyDescent="0.2">
      <c r="A979" s="301"/>
      <c r="B979" s="301"/>
      <c r="C979" s="301"/>
      <c r="D979" s="301"/>
      <c r="E979" s="301"/>
      <c r="F979" s="301"/>
      <c r="G979" s="301"/>
      <c r="H979" s="301"/>
      <c r="I979" s="301"/>
      <c r="J979" s="301"/>
      <c r="K979" s="301"/>
      <c r="L979" s="301"/>
    </row>
    <row r="980" spans="1:12" x14ac:dyDescent="0.2">
      <c r="A980" s="301"/>
      <c r="B980" s="301"/>
      <c r="C980" s="301"/>
      <c r="D980" s="301"/>
      <c r="E980" s="301"/>
      <c r="F980" s="301"/>
      <c r="G980" s="301"/>
      <c r="H980" s="301"/>
      <c r="I980" s="301"/>
      <c r="J980" s="301"/>
      <c r="K980" s="301"/>
      <c r="L980" s="301"/>
    </row>
    <row r="981" spans="1:12" x14ac:dyDescent="0.2">
      <c r="A981" s="301"/>
      <c r="B981" s="301"/>
      <c r="C981" s="301"/>
      <c r="D981" s="301"/>
      <c r="E981" s="301"/>
      <c r="F981" s="301"/>
      <c r="G981" s="301"/>
      <c r="H981" s="301"/>
      <c r="I981" s="301"/>
      <c r="J981" s="301"/>
      <c r="K981" s="301"/>
      <c r="L981" s="301"/>
    </row>
    <row r="982" spans="1:12" x14ac:dyDescent="0.2">
      <c r="A982" s="301"/>
      <c r="B982" s="301"/>
      <c r="C982" s="301"/>
      <c r="D982" s="301"/>
      <c r="E982" s="301"/>
      <c r="F982" s="301"/>
      <c r="G982" s="301"/>
      <c r="H982" s="301"/>
      <c r="I982" s="301"/>
      <c r="J982" s="301"/>
      <c r="K982" s="301"/>
      <c r="L982" s="301"/>
    </row>
    <row r="983" spans="1:12" x14ac:dyDescent="0.2">
      <c r="A983" s="301"/>
      <c r="B983" s="301"/>
      <c r="C983" s="301"/>
      <c r="D983" s="301"/>
      <c r="E983" s="301"/>
      <c r="F983" s="301"/>
      <c r="G983" s="301"/>
      <c r="H983" s="301"/>
      <c r="I983" s="301"/>
      <c r="J983" s="301"/>
      <c r="K983" s="301"/>
      <c r="L983" s="301"/>
    </row>
    <row r="984" spans="1:12" x14ac:dyDescent="0.2">
      <c r="A984" s="301"/>
      <c r="B984" s="301"/>
      <c r="C984" s="301"/>
      <c r="D984" s="301"/>
      <c r="E984" s="301"/>
      <c r="F984" s="301"/>
      <c r="G984" s="301"/>
      <c r="H984" s="301"/>
      <c r="I984" s="301"/>
      <c r="J984" s="301"/>
      <c r="K984" s="301"/>
      <c r="L984" s="301"/>
    </row>
    <row r="985" spans="1:12" x14ac:dyDescent="0.2">
      <c r="A985" s="301"/>
      <c r="B985" s="301"/>
      <c r="C985" s="301"/>
      <c r="D985" s="301"/>
      <c r="E985" s="301"/>
      <c r="F985" s="301"/>
      <c r="G985" s="301"/>
      <c r="H985" s="301"/>
      <c r="I985" s="301"/>
      <c r="J985" s="301"/>
      <c r="K985" s="301"/>
      <c r="L985" s="301"/>
    </row>
    <row r="986" spans="1:12" x14ac:dyDescent="0.2">
      <c r="A986" s="301"/>
      <c r="B986" s="301"/>
      <c r="C986" s="301"/>
      <c r="D986" s="301"/>
      <c r="E986" s="301"/>
      <c r="F986" s="301"/>
      <c r="G986" s="301"/>
      <c r="H986" s="301"/>
      <c r="I986" s="301"/>
      <c r="J986" s="301"/>
      <c r="K986" s="301"/>
      <c r="L986" s="301"/>
    </row>
    <row r="987" spans="1:12" x14ac:dyDescent="0.2">
      <c r="A987" s="301"/>
      <c r="B987" s="301"/>
      <c r="C987" s="301"/>
      <c r="D987" s="301"/>
      <c r="E987" s="301"/>
      <c r="F987" s="301"/>
      <c r="G987" s="301"/>
      <c r="H987" s="301"/>
      <c r="I987" s="301"/>
      <c r="J987" s="301"/>
      <c r="K987" s="301"/>
      <c r="L987" s="301"/>
    </row>
    <row r="988" spans="1:12" x14ac:dyDescent="0.2">
      <c r="A988" s="301"/>
      <c r="B988" s="301"/>
      <c r="C988" s="301"/>
      <c r="D988" s="301"/>
      <c r="E988" s="301"/>
      <c r="F988" s="301"/>
      <c r="G988" s="301"/>
      <c r="H988" s="301"/>
      <c r="I988" s="301"/>
      <c r="J988" s="301"/>
      <c r="K988" s="301"/>
      <c r="L988" s="301"/>
    </row>
    <row r="989" spans="1:12" x14ac:dyDescent="0.2">
      <c r="A989" s="301"/>
      <c r="B989" s="301"/>
      <c r="C989" s="301"/>
      <c r="D989" s="301"/>
      <c r="E989" s="301"/>
      <c r="F989" s="301"/>
      <c r="G989" s="301"/>
      <c r="H989" s="301"/>
      <c r="I989" s="301"/>
      <c r="J989" s="301"/>
      <c r="K989" s="301"/>
      <c r="L989" s="301"/>
    </row>
    <row r="990" spans="1:12" x14ac:dyDescent="0.2">
      <c r="A990" s="301"/>
      <c r="B990" s="301"/>
      <c r="C990" s="301"/>
      <c r="D990" s="301"/>
      <c r="E990" s="301"/>
      <c r="F990" s="301"/>
      <c r="G990" s="301"/>
      <c r="H990" s="301"/>
      <c r="I990" s="301"/>
      <c r="J990" s="301"/>
      <c r="K990" s="301"/>
      <c r="L990" s="301"/>
    </row>
    <row r="991" spans="1:12" x14ac:dyDescent="0.2">
      <c r="A991" s="301"/>
      <c r="B991" s="301"/>
      <c r="C991" s="301"/>
      <c r="D991" s="301"/>
      <c r="E991" s="301"/>
      <c r="F991" s="301"/>
      <c r="G991" s="301"/>
      <c r="H991" s="301"/>
      <c r="I991" s="301"/>
      <c r="J991" s="301"/>
      <c r="K991" s="301"/>
      <c r="L991" s="301"/>
    </row>
    <row r="992" spans="1:12" x14ac:dyDescent="0.2">
      <c r="A992" s="301"/>
      <c r="B992" s="301"/>
      <c r="C992" s="301"/>
      <c r="D992" s="301"/>
      <c r="E992" s="301"/>
      <c r="F992" s="301"/>
      <c r="G992" s="301"/>
      <c r="H992" s="301"/>
      <c r="I992" s="301"/>
      <c r="J992" s="301"/>
      <c r="K992" s="301"/>
      <c r="L992" s="301"/>
    </row>
    <row r="993" spans="1:12" x14ac:dyDescent="0.2">
      <c r="A993" s="301"/>
      <c r="B993" s="301"/>
      <c r="C993" s="301"/>
      <c r="D993" s="301"/>
      <c r="E993" s="301"/>
      <c r="F993" s="301"/>
      <c r="G993" s="301"/>
      <c r="H993" s="301"/>
      <c r="I993" s="301"/>
      <c r="J993" s="301"/>
      <c r="K993" s="301"/>
      <c r="L993" s="301"/>
    </row>
    <row r="994" spans="1:12" x14ac:dyDescent="0.2">
      <c r="A994" s="301"/>
      <c r="B994" s="301"/>
      <c r="C994" s="301"/>
      <c r="D994" s="301"/>
      <c r="E994" s="301"/>
      <c r="F994" s="301"/>
      <c r="G994" s="301"/>
      <c r="H994" s="301"/>
      <c r="I994" s="301"/>
      <c r="J994" s="301"/>
      <c r="K994" s="301"/>
      <c r="L994" s="301"/>
    </row>
    <row r="995" spans="1:12" x14ac:dyDescent="0.2">
      <c r="A995" s="301"/>
      <c r="B995" s="301"/>
      <c r="C995" s="301"/>
      <c r="D995" s="301"/>
      <c r="E995" s="301"/>
      <c r="F995" s="301"/>
      <c r="G995" s="301"/>
      <c r="H995" s="301"/>
      <c r="I995" s="301"/>
      <c r="J995" s="301"/>
      <c r="K995" s="301"/>
      <c r="L995" s="301"/>
    </row>
    <row r="996" spans="1:12" x14ac:dyDescent="0.2">
      <c r="A996" s="301"/>
      <c r="B996" s="301"/>
      <c r="C996" s="301"/>
      <c r="D996" s="301"/>
      <c r="E996" s="301"/>
      <c r="F996" s="301"/>
      <c r="G996" s="301"/>
      <c r="H996" s="301"/>
      <c r="I996" s="301"/>
      <c r="J996" s="301"/>
      <c r="K996" s="301"/>
      <c r="L996" s="301"/>
    </row>
    <row r="997" spans="1:12" x14ac:dyDescent="0.2">
      <c r="A997" s="301"/>
      <c r="B997" s="301"/>
      <c r="C997" s="301"/>
      <c r="D997" s="301"/>
      <c r="E997" s="301"/>
      <c r="F997" s="301"/>
      <c r="G997" s="301"/>
      <c r="H997" s="301"/>
      <c r="I997" s="301"/>
      <c r="J997" s="301"/>
      <c r="K997" s="301"/>
      <c r="L997" s="301"/>
    </row>
    <row r="998" spans="1:12" x14ac:dyDescent="0.2">
      <c r="A998" s="301"/>
      <c r="B998" s="301"/>
      <c r="C998" s="301"/>
      <c r="D998" s="301"/>
      <c r="E998" s="301"/>
      <c r="F998" s="301"/>
      <c r="G998" s="301"/>
      <c r="H998" s="301"/>
      <c r="I998" s="301"/>
      <c r="J998" s="301"/>
      <c r="K998" s="301"/>
      <c r="L998" s="301"/>
    </row>
    <row r="999" spans="1:12" x14ac:dyDescent="0.2">
      <c r="A999" s="301"/>
      <c r="B999" s="301"/>
      <c r="C999" s="301"/>
      <c r="D999" s="301"/>
      <c r="E999" s="301"/>
      <c r="F999" s="301"/>
      <c r="G999" s="301"/>
      <c r="H999" s="301"/>
      <c r="I999" s="301"/>
      <c r="J999" s="301"/>
      <c r="K999" s="301"/>
      <c r="L999" s="301"/>
    </row>
    <row r="1000" spans="1:12" x14ac:dyDescent="0.2">
      <c r="A1000" s="301"/>
      <c r="B1000" s="301"/>
      <c r="C1000" s="301"/>
      <c r="D1000" s="301"/>
      <c r="E1000" s="301"/>
      <c r="F1000" s="301"/>
      <c r="G1000" s="301"/>
      <c r="H1000" s="301"/>
      <c r="I1000" s="301"/>
      <c r="J1000" s="301"/>
      <c r="K1000" s="301"/>
      <c r="L1000" s="301"/>
    </row>
    <row r="1001" spans="1:12" x14ac:dyDescent="0.2">
      <c r="A1001" s="301"/>
      <c r="B1001" s="301"/>
      <c r="C1001" s="301"/>
      <c r="D1001" s="301"/>
      <c r="E1001" s="301"/>
      <c r="F1001" s="301"/>
      <c r="G1001" s="301"/>
      <c r="H1001" s="301"/>
      <c r="I1001" s="301"/>
      <c r="J1001" s="301"/>
      <c r="K1001" s="301"/>
      <c r="L1001" s="301"/>
    </row>
    <row r="1002" spans="1:12" x14ac:dyDescent="0.2">
      <c r="A1002" s="301"/>
      <c r="B1002" s="301"/>
      <c r="C1002" s="301"/>
      <c r="D1002" s="301"/>
      <c r="E1002" s="301"/>
      <c r="F1002" s="301"/>
      <c r="G1002" s="301"/>
      <c r="H1002" s="301"/>
      <c r="I1002" s="301"/>
      <c r="J1002" s="301"/>
      <c r="K1002" s="301"/>
      <c r="L1002" s="301"/>
    </row>
    <row r="1003" spans="1:12" x14ac:dyDescent="0.2">
      <c r="A1003" s="301"/>
      <c r="B1003" s="301"/>
      <c r="C1003" s="301"/>
      <c r="D1003" s="301"/>
      <c r="E1003" s="301"/>
      <c r="F1003" s="301"/>
      <c r="G1003" s="301"/>
      <c r="H1003" s="301"/>
      <c r="I1003" s="301"/>
      <c r="J1003" s="301"/>
      <c r="K1003" s="301"/>
      <c r="L1003" s="301"/>
    </row>
    <row r="1004" spans="1:12" x14ac:dyDescent="0.2">
      <c r="A1004" s="301"/>
      <c r="B1004" s="301"/>
      <c r="C1004" s="301"/>
      <c r="D1004" s="301"/>
      <c r="E1004" s="301"/>
      <c r="F1004" s="301"/>
      <c r="G1004" s="301"/>
      <c r="H1004" s="301"/>
      <c r="I1004" s="301"/>
      <c r="J1004" s="301"/>
      <c r="K1004" s="301"/>
      <c r="L1004" s="301"/>
    </row>
    <row r="1005" spans="1:12" x14ac:dyDescent="0.2">
      <c r="A1005" s="301"/>
      <c r="B1005" s="301"/>
      <c r="C1005" s="301"/>
      <c r="D1005" s="301"/>
      <c r="E1005" s="301"/>
      <c r="F1005" s="301"/>
      <c r="G1005" s="301"/>
      <c r="H1005" s="301"/>
      <c r="I1005" s="301"/>
      <c r="J1005" s="301"/>
      <c r="K1005" s="301"/>
      <c r="L1005" s="301"/>
    </row>
    <row r="1006" spans="1:12" x14ac:dyDescent="0.2">
      <c r="A1006" s="301"/>
      <c r="B1006" s="301"/>
      <c r="C1006" s="301"/>
      <c r="D1006" s="301"/>
      <c r="E1006" s="301"/>
      <c r="F1006" s="301"/>
      <c r="G1006" s="301"/>
      <c r="H1006" s="301"/>
      <c r="I1006" s="301"/>
      <c r="J1006" s="301"/>
      <c r="K1006" s="301"/>
      <c r="L1006" s="301"/>
    </row>
    <row r="1007" spans="1:12" x14ac:dyDescent="0.2">
      <c r="A1007" s="301"/>
      <c r="B1007" s="301"/>
      <c r="C1007" s="301"/>
      <c r="D1007" s="301"/>
      <c r="E1007" s="301"/>
      <c r="F1007" s="301"/>
      <c r="G1007" s="301"/>
      <c r="H1007" s="301"/>
      <c r="I1007" s="301"/>
      <c r="J1007" s="301"/>
      <c r="K1007" s="301"/>
      <c r="L1007" s="301"/>
    </row>
    <row r="1008" spans="1:12" x14ac:dyDescent="0.2">
      <c r="A1008" s="301"/>
      <c r="B1008" s="301"/>
      <c r="C1008" s="301"/>
      <c r="D1008" s="301"/>
      <c r="E1008" s="301"/>
      <c r="F1008" s="301"/>
      <c r="G1008" s="301"/>
      <c r="H1008" s="301"/>
      <c r="I1008" s="301"/>
      <c r="J1008" s="301"/>
      <c r="K1008" s="301"/>
      <c r="L1008" s="301"/>
    </row>
    <row r="1009" spans="1:12" x14ac:dyDescent="0.2">
      <c r="A1009" s="301"/>
      <c r="B1009" s="301"/>
      <c r="C1009" s="301"/>
      <c r="D1009" s="301"/>
      <c r="E1009" s="301"/>
      <c r="F1009" s="301"/>
      <c r="G1009" s="301"/>
      <c r="H1009" s="301"/>
      <c r="I1009" s="301"/>
      <c r="J1009" s="301"/>
      <c r="K1009" s="301"/>
      <c r="L1009" s="301"/>
    </row>
    <row r="1010" spans="1:12" x14ac:dyDescent="0.2">
      <c r="A1010" s="301"/>
      <c r="B1010" s="301"/>
      <c r="C1010" s="301"/>
      <c r="D1010" s="301"/>
      <c r="E1010" s="301"/>
      <c r="F1010" s="301"/>
      <c r="G1010" s="301"/>
      <c r="H1010" s="301"/>
      <c r="I1010" s="301"/>
      <c r="J1010" s="301"/>
      <c r="K1010" s="301"/>
      <c r="L1010" s="301"/>
    </row>
    <row r="1011" spans="1:12" x14ac:dyDescent="0.2">
      <c r="A1011" s="301"/>
      <c r="B1011" s="301"/>
      <c r="C1011" s="301"/>
      <c r="D1011" s="301"/>
      <c r="E1011" s="301"/>
      <c r="F1011" s="301"/>
      <c r="G1011" s="301"/>
      <c r="H1011" s="301"/>
      <c r="I1011" s="301"/>
      <c r="J1011" s="301"/>
      <c r="K1011" s="301"/>
      <c r="L1011" s="301"/>
    </row>
    <row r="1012" spans="1:12" x14ac:dyDescent="0.2">
      <c r="A1012" s="301"/>
      <c r="B1012" s="301"/>
      <c r="C1012" s="301"/>
      <c r="D1012" s="301"/>
      <c r="E1012" s="301"/>
      <c r="F1012" s="301"/>
      <c r="G1012" s="301"/>
      <c r="H1012" s="301"/>
      <c r="I1012" s="301"/>
      <c r="J1012" s="301"/>
      <c r="K1012" s="301"/>
      <c r="L1012" s="301"/>
    </row>
    <row r="1013" spans="1:12" x14ac:dyDescent="0.2">
      <c r="A1013" s="301"/>
      <c r="B1013" s="301"/>
      <c r="C1013" s="301"/>
      <c r="D1013" s="301"/>
      <c r="E1013" s="301"/>
      <c r="F1013" s="301"/>
      <c r="G1013" s="301"/>
      <c r="H1013" s="301"/>
      <c r="I1013" s="301"/>
      <c r="J1013" s="301"/>
      <c r="K1013" s="301"/>
      <c r="L1013" s="301"/>
    </row>
    <row r="1014" spans="1:12" x14ac:dyDescent="0.2">
      <c r="A1014" s="301"/>
      <c r="B1014" s="301"/>
      <c r="C1014" s="301"/>
      <c r="D1014" s="301"/>
      <c r="E1014" s="301"/>
      <c r="F1014" s="301"/>
      <c r="G1014" s="301"/>
      <c r="H1014" s="301"/>
      <c r="I1014" s="301"/>
      <c r="J1014" s="301"/>
      <c r="K1014" s="301"/>
      <c r="L1014" s="301"/>
    </row>
    <row r="1015" spans="1:12" x14ac:dyDescent="0.2">
      <c r="A1015" s="301"/>
      <c r="B1015" s="301"/>
      <c r="C1015" s="301"/>
      <c r="D1015" s="301"/>
      <c r="E1015" s="301"/>
      <c r="F1015" s="301"/>
      <c r="G1015" s="301"/>
      <c r="H1015" s="301"/>
      <c r="I1015" s="301"/>
      <c r="J1015" s="301"/>
      <c r="K1015" s="301"/>
      <c r="L1015" s="301"/>
    </row>
    <row r="1016" spans="1:12" x14ac:dyDescent="0.2">
      <c r="A1016" s="301"/>
      <c r="B1016" s="301"/>
      <c r="C1016" s="301"/>
      <c r="D1016" s="301"/>
      <c r="E1016" s="301"/>
      <c r="F1016" s="301"/>
      <c r="G1016" s="301"/>
      <c r="H1016" s="301"/>
      <c r="I1016" s="301"/>
      <c r="J1016" s="301"/>
      <c r="K1016" s="301"/>
      <c r="L1016" s="301"/>
    </row>
    <row r="1017" spans="1:12" x14ac:dyDescent="0.2">
      <c r="A1017" s="301"/>
      <c r="B1017" s="301"/>
      <c r="C1017" s="301"/>
      <c r="D1017" s="301"/>
      <c r="E1017" s="301"/>
      <c r="F1017" s="301"/>
      <c r="G1017" s="301"/>
      <c r="H1017" s="301"/>
      <c r="I1017" s="301"/>
      <c r="J1017" s="301"/>
      <c r="K1017" s="301"/>
      <c r="L1017" s="301"/>
    </row>
    <row r="1018" spans="1:12" x14ac:dyDescent="0.2">
      <c r="A1018" s="301"/>
      <c r="B1018" s="301"/>
      <c r="C1018" s="301"/>
      <c r="D1018" s="301"/>
      <c r="E1018" s="301"/>
      <c r="F1018" s="301"/>
      <c r="G1018" s="301"/>
      <c r="H1018" s="301"/>
      <c r="I1018" s="301"/>
      <c r="J1018" s="301"/>
      <c r="K1018" s="301"/>
      <c r="L1018" s="301"/>
    </row>
    <row r="1019" spans="1:12" x14ac:dyDescent="0.2">
      <c r="A1019" s="301"/>
      <c r="B1019" s="301"/>
      <c r="C1019" s="301"/>
      <c r="D1019" s="301"/>
      <c r="E1019" s="301"/>
      <c r="F1019" s="301"/>
      <c r="G1019" s="301"/>
      <c r="H1019" s="301"/>
      <c r="I1019" s="301"/>
      <c r="J1019" s="301"/>
      <c r="K1019" s="301"/>
      <c r="L1019" s="301"/>
    </row>
    <row r="1020" spans="1:12" x14ac:dyDescent="0.2">
      <c r="A1020" s="301"/>
      <c r="B1020" s="301"/>
      <c r="C1020" s="301"/>
      <c r="D1020" s="301"/>
      <c r="E1020" s="301"/>
      <c r="F1020" s="301"/>
      <c r="G1020" s="301"/>
      <c r="H1020" s="301"/>
      <c r="I1020" s="301"/>
      <c r="J1020" s="301"/>
      <c r="K1020" s="301"/>
      <c r="L1020" s="301"/>
    </row>
    <row r="1021" spans="1:12" x14ac:dyDescent="0.2">
      <c r="A1021" s="301"/>
      <c r="B1021" s="301"/>
      <c r="C1021" s="301"/>
      <c r="D1021" s="301"/>
      <c r="E1021" s="301"/>
      <c r="F1021" s="301"/>
      <c r="G1021" s="301"/>
      <c r="H1021" s="301"/>
      <c r="I1021" s="301"/>
      <c r="J1021" s="301"/>
      <c r="K1021" s="301"/>
      <c r="L1021" s="301"/>
    </row>
    <row r="1022" spans="1:12" x14ac:dyDescent="0.2">
      <c r="A1022" s="301"/>
      <c r="B1022" s="301"/>
      <c r="C1022" s="301"/>
      <c r="D1022" s="301"/>
      <c r="E1022" s="301"/>
      <c r="F1022" s="301"/>
      <c r="G1022" s="301"/>
      <c r="H1022" s="301"/>
      <c r="I1022" s="301"/>
      <c r="J1022" s="301"/>
      <c r="K1022" s="301"/>
      <c r="L1022" s="301"/>
    </row>
    <row r="1023" spans="1:12" x14ac:dyDescent="0.2">
      <c r="A1023" s="301"/>
      <c r="B1023" s="301"/>
      <c r="C1023" s="301"/>
      <c r="D1023" s="301"/>
      <c r="E1023" s="301"/>
      <c r="F1023" s="301"/>
      <c r="G1023" s="301"/>
      <c r="H1023" s="301"/>
      <c r="I1023" s="301"/>
      <c r="J1023" s="301"/>
      <c r="K1023" s="301"/>
      <c r="L1023" s="301"/>
    </row>
    <row r="1024" spans="1:12" x14ac:dyDescent="0.2">
      <c r="A1024" s="301"/>
      <c r="B1024" s="301"/>
      <c r="C1024" s="301"/>
      <c r="D1024" s="301"/>
      <c r="E1024" s="301"/>
      <c r="F1024" s="301"/>
      <c r="G1024" s="301"/>
      <c r="H1024" s="301"/>
      <c r="I1024" s="301"/>
      <c r="J1024" s="301"/>
      <c r="K1024" s="301"/>
      <c r="L1024" s="301"/>
    </row>
    <row r="1025" spans="1:12" x14ac:dyDescent="0.2">
      <c r="A1025" s="301"/>
      <c r="B1025" s="301"/>
      <c r="C1025" s="301"/>
      <c r="D1025" s="301"/>
      <c r="E1025" s="301"/>
      <c r="F1025" s="301"/>
      <c r="G1025" s="301"/>
      <c r="H1025" s="301"/>
      <c r="I1025" s="301"/>
      <c r="J1025" s="301"/>
      <c r="K1025" s="301"/>
      <c r="L1025" s="301"/>
    </row>
    <row r="1026" spans="1:12" x14ac:dyDescent="0.2">
      <c r="A1026" s="301"/>
      <c r="B1026" s="301"/>
      <c r="C1026" s="301"/>
      <c r="D1026" s="301"/>
      <c r="E1026" s="301"/>
      <c r="F1026" s="301"/>
      <c r="G1026" s="301"/>
      <c r="H1026" s="301"/>
      <c r="I1026" s="301"/>
      <c r="J1026" s="301"/>
      <c r="K1026" s="301"/>
      <c r="L1026" s="301"/>
    </row>
    <row r="1027" spans="1:12" x14ac:dyDescent="0.2">
      <c r="A1027" s="301"/>
      <c r="B1027" s="301"/>
      <c r="C1027" s="301"/>
      <c r="D1027" s="301"/>
      <c r="E1027" s="301"/>
      <c r="F1027" s="301"/>
      <c r="G1027" s="301"/>
      <c r="H1027" s="301"/>
      <c r="I1027" s="301"/>
      <c r="J1027" s="301"/>
      <c r="K1027" s="301"/>
      <c r="L1027" s="301"/>
    </row>
    <row r="1028" spans="1:12" x14ac:dyDescent="0.2">
      <c r="A1028" s="301"/>
      <c r="B1028" s="301"/>
      <c r="C1028" s="301"/>
      <c r="D1028" s="301"/>
      <c r="E1028" s="301"/>
      <c r="F1028" s="301"/>
      <c r="G1028" s="301"/>
      <c r="H1028" s="301"/>
      <c r="I1028" s="301"/>
      <c r="J1028" s="301"/>
      <c r="K1028" s="301"/>
      <c r="L1028" s="301"/>
    </row>
    <row r="1029" spans="1:12" x14ac:dyDescent="0.2">
      <c r="A1029" s="301"/>
      <c r="B1029" s="301"/>
      <c r="C1029" s="301"/>
      <c r="D1029" s="301"/>
      <c r="E1029" s="301"/>
      <c r="F1029" s="301"/>
      <c r="G1029" s="301"/>
      <c r="H1029" s="301"/>
      <c r="I1029" s="301"/>
      <c r="J1029" s="301"/>
      <c r="K1029" s="301"/>
      <c r="L1029" s="301"/>
    </row>
    <row r="1030" spans="1:12" x14ac:dyDescent="0.2">
      <c r="A1030" s="301"/>
      <c r="B1030" s="301"/>
      <c r="C1030" s="301"/>
      <c r="D1030" s="301"/>
      <c r="E1030" s="301"/>
      <c r="F1030" s="301"/>
      <c r="G1030" s="301"/>
      <c r="H1030" s="301"/>
      <c r="I1030" s="301"/>
      <c r="J1030" s="301"/>
      <c r="K1030" s="301"/>
      <c r="L1030" s="301"/>
    </row>
    <row r="1031" spans="1:12" x14ac:dyDescent="0.2">
      <c r="A1031" s="301"/>
      <c r="B1031" s="301"/>
      <c r="C1031" s="301"/>
      <c r="D1031" s="301"/>
      <c r="E1031" s="301"/>
      <c r="F1031" s="301"/>
      <c r="G1031" s="301"/>
      <c r="H1031" s="301"/>
      <c r="I1031" s="301"/>
      <c r="J1031" s="301"/>
      <c r="K1031" s="301"/>
      <c r="L1031" s="301"/>
    </row>
    <row r="1032" spans="1:12" x14ac:dyDescent="0.2">
      <c r="A1032" s="301"/>
      <c r="B1032" s="301"/>
      <c r="C1032" s="301"/>
      <c r="D1032" s="301"/>
      <c r="E1032" s="301"/>
      <c r="F1032" s="301"/>
      <c r="G1032" s="301"/>
      <c r="H1032" s="301"/>
      <c r="I1032" s="301"/>
      <c r="J1032" s="301"/>
      <c r="K1032" s="301"/>
      <c r="L1032" s="301"/>
    </row>
    <row r="1033" spans="1:12" x14ac:dyDescent="0.2">
      <c r="A1033" s="301"/>
      <c r="B1033" s="301"/>
      <c r="C1033" s="301"/>
      <c r="D1033" s="301"/>
      <c r="E1033" s="301"/>
      <c r="F1033" s="301"/>
      <c r="G1033" s="301"/>
      <c r="H1033" s="301"/>
      <c r="I1033" s="301"/>
      <c r="J1033" s="301"/>
      <c r="K1033" s="301"/>
      <c r="L1033" s="301"/>
    </row>
    <row r="1034" spans="1:12" x14ac:dyDescent="0.2">
      <c r="A1034" s="301"/>
      <c r="B1034" s="301"/>
      <c r="C1034" s="301"/>
      <c r="D1034" s="301"/>
      <c r="E1034" s="301"/>
      <c r="F1034" s="301"/>
      <c r="G1034" s="301"/>
      <c r="H1034" s="301"/>
      <c r="I1034" s="301"/>
      <c r="J1034" s="301"/>
      <c r="K1034" s="301"/>
      <c r="L1034" s="301"/>
    </row>
    <row r="1035" spans="1:12" x14ac:dyDescent="0.2">
      <c r="A1035" s="301"/>
      <c r="B1035" s="301"/>
      <c r="C1035" s="301"/>
      <c r="D1035" s="301"/>
      <c r="E1035" s="301"/>
      <c r="F1035" s="301"/>
      <c r="G1035" s="301"/>
      <c r="H1035" s="301"/>
      <c r="I1035" s="301"/>
      <c r="J1035" s="301"/>
      <c r="K1035" s="301"/>
      <c r="L1035" s="301"/>
    </row>
    <row r="1036" spans="1:12" x14ac:dyDescent="0.2">
      <c r="A1036" s="301"/>
      <c r="B1036" s="301"/>
      <c r="C1036" s="301"/>
      <c r="D1036" s="301"/>
      <c r="E1036" s="301"/>
      <c r="F1036" s="301"/>
      <c r="G1036" s="301"/>
      <c r="H1036" s="301"/>
      <c r="I1036" s="301"/>
      <c r="J1036" s="301"/>
      <c r="K1036" s="301"/>
      <c r="L1036" s="301"/>
    </row>
    <row r="1037" spans="1:12" x14ac:dyDescent="0.2">
      <c r="A1037" s="301"/>
      <c r="B1037" s="301"/>
      <c r="C1037" s="301"/>
      <c r="D1037" s="301"/>
      <c r="E1037" s="301"/>
      <c r="F1037" s="301"/>
      <c r="G1037" s="301"/>
      <c r="H1037" s="301"/>
      <c r="I1037" s="301"/>
      <c r="J1037" s="301"/>
      <c r="K1037" s="301"/>
      <c r="L1037" s="301"/>
    </row>
    <row r="1038" spans="1:12" x14ac:dyDescent="0.2">
      <c r="A1038" s="301"/>
      <c r="B1038" s="301"/>
      <c r="C1038" s="301"/>
      <c r="D1038" s="301"/>
      <c r="E1038" s="301"/>
      <c r="F1038" s="301"/>
      <c r="G1038" s="301"/>
      <c r="H1038" s="301"/>
      <c r="I1038" s="301"/>
      <c r="J1038" s="301"/>
      <c r="K1038" s="301"/>
      <c r="L1038" s="301"/>
    </row>
    <row r="1039" spans="1:12" x14ac:dyDescent="0.2">
      <c r="A1039" s="301"/>
      <c r="B1039" s="301"/>
      <c r="C1039" s="301"/>
      <c r="D1039" s="301"/>
      <c r="E1039" s="301"/>
      <c r="F1039" s="301"/>
      <c r="G1039" s="301"/>
      <c r="H1039" s="301"/>
      <c r="I1039" s="301"/>
      <c r="J1039" s="301"/>
      <c r="K1039" s="301"/>
      <c r="L1039" s="301"/>
    </row>
    <row r="1040" spans="1:12" x14ac:dyDescent="0.2">
      <c r="A1040" s="301"/>
      <c r="B1040" s="301"/>
      <c r="C1040" s="301"/>
      <c r="D1040" s="301"/>
      <c r="E1040" s="301"/>
      <c r="F1040" s="301"/>
      <c r="G1040" s="301"/>
      <c r="H1040" s="301"/>
      <c r="I1040" s="301"/>
      <c r="J1040" s="301"/>
      <c r="K1040" s="301"/>
      <c r="L1040" s="301"/>
    </row>
    <row r="1041" spans="1:12" x14ac:dyDescent="0.2">
      <c r="A1041" s="301"/>
      <c r="B1041" s="301"/>
      <c r="C1041" s="301"/>
      <c r="D1041" s="301"/>
      <c r="E1041" s="301"/>
      <c r="F1041" s="301"/>
      <c r="G1041" s="301"/>
      <c r="H1041" s="301"/>
      <c r="I1041" s="301"/>
      <c r="J1041" s="301"/>
      <c r="K1041" s="301"/>
      <c r="L1041" s="301"/>
    </row>
    <row r="1042" spans="1:12" x14ac:dyDescent="0.2">
      <c r="A1042" s="301"/>
      <c r="B1042" s="301"/>
      <c r="C1042" s="301"/>
      <c r="D1042" s="301"/>
      <c r="E1042" s="301"/>
      <c r="F1042" s="301"/>
      <c r="G1042" s="301"/>
      <c r="H1042" s="301"/>
      <c r="I1042" s="301"/>
      <c r="J1042" s="301"/>
      <c r="K1042" s="301"/>
      <c r="L1042" s="301"/>
    </row>
    <row r="1043" spans="1:12" x14ac:dyDescent="0.2">
      <c r="A1043" s="301"/>
      <c r="B1043" s="301"/>
      <c r="C1043" s="301"/>
      <c r="D1043" s="301"/>
      <c r="E1043" s="301"/>
      <c r="F1043" s="301"/>
      <c r="G1043" s="301"/>
      <c r="H1043" s="301"/>
      <c r="I1043" s="301"/>
      <c r="J1043" s="301"/>
      <c r="K1043" s="301"/>
      <c r="L1043" s="301"/>
    </row>
    <row r="1044" spans="1:12" x14ac:dyDescent="0.2">
      <c r="A1044" s="301"/>
      <c r="B1044" s="301"/>
      <c r="C1044" s="301"/>
      <c r="D1044" s="301"/>
      <c r="E1044" s="301"/>
      <c r="F1044" s="301"/>
      <c r="G1044" s="301"/>
      <c r="H1044" s="301"/>
      <c r="I1044" s="301"/>
      <c r="J1044" s="301"/>
      <c r="K1044" s="301"/>
      <c r="L1044" s="301"/>
    </row>
    <row r="1045" spans="1:12" x14ac:dyDescent="0.2">
      <c r="A1045" s="301"/>
      <c r="B1045" s="301"/>
      <c r="C1045" s="301"/>
      <c r="D1045" s="301"/>
      <c r="E1045" s="301"/>
      <c r="F1045" s="301"/>
      <c r="G1045" s="301"/>
      <c r="H1045" s="301"/>
      <c r="I1045" s="301"/>
      <c r="J1045" s="301"/>
      <c r="K1045" s="301"/>
      <c r="L1045" s="301"/>
    </row>
    <row r="1046" spans="1:12" x14ac:dyDescent="0.2">
      <c r="A1046" s="301"/>
      <c r="B1046" s="301"/>
      <c r="C1046" s="301"/>
      <c r="D1046" s="301"/>
      <c r="E1046" s="301"/>
      <c r="F1046" s="301"/>
      <c r="G1046" s="301"/>
      <c r="H1046" s="301"/>
      <c r="I1046" s="301"/>
      <c r="J1046" s="301"/>
      <c r="K1046" s="301"/>
      <c r="L1046" s="301"/>
    </row>
    <row r="1047" spans="1:12" x14ac:dyDescent="0.2">
      <c r="A1047" s="301"/>
      <c r="B1047" s="301"/>
      <c r="C1047" s="301"/>
      <c r="D1047" s="301"/>
      <c r="E1047" s="301"/>
      <c r="F1047" s="301"/>
      <c r="G1047" s="301"/>
      <c r="H1047" s="301"/>
      <c r="I1047" s="301"/>
      <c r="J1047" s="301"/>
      <c r="K1047" s="301"/>
      <c r="L1047" s="301"/>
    </row>
    <row r="1048" spans="1:12" x14ac:dyDescent="0.2">
      <c r="A1048" s="301"/>
      <c r="B1048" s="301"/>
      <c r="C1048" s="301"/>
      <c r="D1048" s="301"/>
      <c r="E1048" s="301"/>
      <c r="F1048" s="301"/>
      <c r="G1048" s="301"/>
      <c r="H1048" s="301"/>
      <c r="I1048" s="301"/>
      <c r="J1048" s="301"/>
      <c r="K1048" s="301"/>
      <c r="L1048" s="301"/>
    </row>
    <row r="1049" spans="1:12" x14ac:dyDescent="0.2">
      <c r="A1049" s="301"/>
      <c r="B1049" s="301"/>
      <c r="C1049" s="301"/>
      <c r="D1049" s="301"/>
      <c r="E1049" s="301"/>
      <c r="F1049" s="301"/>
      <c r="G1049" s="301"/>
      <c r="H1049" s="301"/>
      <c r="I1049" s="301"/>
      <c r="J1049" s="301"/>
      <c r="K1049" s="301"/>
      <c r="L1049" s="301"/>
    </row>
    <row r="1050" spans="1:12" x14ac:dyDescent="0.2">
      <c r="A1050" s="301"/>
      <c r="B1050" s="301"/>
      <c r="C1050" s="301"/>
      <c r="D1050" s="301"/>
      <c r="E1050" s="301"/>
      <c r="F1050" s="301"/>
      <c r="G1050" s="301"/>
      <c r="H1050" s="301"/>
      <c r="I1050" s="301"/>
      <c r="J1050" s="301"/>
      <c r="K1050" s="301"/>
      <c r="L1050" s="301"/>
    </row>
    <row r="1051" spans="1:12" x14ac:dyDescent="0.2">
      <c r="A1051" s="301"/>
      <c r="B1051" s="301"/>
      <c r="C1051" s="301"/>
      <c r="D1051" s="301"/>
      <c r="E1051" s="301"/>
      <c r="F1051" s="301"/>
      <c r="G1051" s="301"/>
      <c r="H1051" s="301"/>
      <c r="I1051" s="301"/>
      <c r="J1051" s="301"/>
      <c r="K1051" s="301"/>
      <c r="L1051" s="301"/>
    </row>
    <row r="1052" spans="1:12" x14ac:dyDescent="0.2">
      <c r="A1052" s="301"/>
      <c r="B1052" s="301"/>
      <c r="C1052" s="301"/>
      <c r="D1052" s="301"/>
      <c r="E1052" s="301"/>
      <c r="F1052" s="301"/>
      <c r="G1052" s="301"/>
      <c r="H1052" s="301"/>
      <c r="I1052" s="301"/>
      <c r="J1052" s="301"/>
      <c r="K1052" s="301"/>
      <c r="L1052" s="301"/>
    </row>
    <row r="1053" spans="1:12" x14ac:dyDescent="0.2">
      <c r="A1053" s="301"/>
      <c r="B1053" s="301"/>
      <c r="C1053" s="301"/>
      <c r="D1053" s="301"/>
      <c r="E1053" s="301"/>
      <c r="F1053" s="301"/>
      <c r="G1053" s="301"/>
      <c r="H1053" s="301"/>
      <c r="I1053" s="301"/>
      <c r="J1053" s="301"/>
      <c r="K1053" s="301"/>
      <c r="L1053" s="301"/>
    </row>
    <row r="1054" spans="1:12" x14ac:dyDescent="0.2">
      <c r="A1054" s="301"/>
      <c r="B1054" s="301"/>
      <c r="C1054" s="301"/>
      <c r="D1054" s="301"/>
      <c r="E1054" s="301"/>
      <c r="F1054" s="301"/>
      <c r="G1054" s="301"/>
      <c r="H1054" s="301"/>
      <c r="I1054" s="301"/>
      <c r="J1054" s="301"/>
      <c r="K1054" s="301"/>
      <c r="L1054" s="301"/>
    </row>
    <row r="1055" spans="1:12" x14ac:dyDescent="0.2">
      <c r="A1055" s="301"/>
      <c r="B1055" s="301"/>
      <c r="C1055" s="301"/>
      <c r="D1055" s="301"/>
      <c r="E1055" s="301"/>
      <c r="F1055" s="301"/>
      <c r="G1055" s="301"/>
      <c r="H1055" s="301"/>
      <c r="I1055" s="301"/>
      <c r="J1055" s="301"/>
      <c r="K1055" s="301"/>
      <c r="L1055" s="301"/>
    </row>
    <row r="1056" spans="1:12" x14ac:dyDescent="0.2">
      <c r="A1056" s="301"/>
      <c r="B1056" s="301"/>
      <c r="C1056" s="301"/>
      <c r="D1056" s="301"/>
      <c r="E1056" s="301"/>
      <c r="F1056" s="301"/>
      <c r="G1056" s="301"/>
      <c r="H1056" s="301"/>
      <c r="I1056" s="301"/>
      <c r="J1056" s="301"/>
      <c r="K1056" s="301"/>
      <c r="L1056" s="301"/>
    </row>
    <row r="1057" spans="1:12" x14ac:dyDescent="0.2">
      <c r="A1057" s="301"/>
      <c r="B1057" s="301"/>
      <c r="C1057" s="301"/>
      <c r="D1057" s="301"/>
      <c r="E1057" s="301"/>
      <c r="F1057" s="301"/>
      <c r="G1057" s="301"/>
      <c r="H1057" s="301"/>
      <c r="I1057" s="301"/>
      <c r="J1057" s="301"/>
      <c r="K1057" s="301"/>
      <c r="L1057" s="301"/>
    </row>
    <row r="1058" spans="1:12" x14ac:dyDescent="0.2">
      <c r="A1058" s="301"/>
      <c r="B1058" s="301"/>
      <c r="C1058" s="301"/>
      <c r="D1058" s="301"/>
      <c r="E1058" s="301"/>
      <c r="F1058" s="301"/>
      <c r="G1058" s="301"/>
      <c r="H1058" s="301"/>
      <c r="I1058" s="301"/>
      <c r="J1058" s="301"/>
      <c r="K1058" s="301"/>
      <c r="L1058" s="301"/>
    </row>
    <row r="1059" spans="1:12" x14ac:dyDescent="0.2">
      <c r="A1059" s="301"/>
      <c r="B1059" s="301"/>
      <c r="C1059" s="301"/>
      <c r="D1059" s="301"/>
      <c r="E1059" s="301"/>
      <c r="F1059" s="301"/>
      <c r="G1059" s="301"/>
      <c r="H1059" s="301"/>
      <c r="I1059" s="301"/>
      <c r="J1059" s="301"/>
      <c r="K1059" s="301"/>
      <c r="L1059" s="301"/>
    </row>
    <row r="1060" spans="1:12" x14ac:dyDescent="0.2">
      <c r="A1060" s="301"/>
      <c r="B1060" s="301"/>
      <c r="C1060" s="301"/>
      <c r="D1060" s="301"/>
      <c r="E1060" s="301"/>
      <c r="F1060" s="301"/>
      <c r="G1060" s="301"/>
      <c r="H1060" s="301"/>
      <c r="I1060" s="301"/>
      <c r="J1060" s="301"/>
      <c r="K1060" s="301"/>
      <c r="L1060" s="301"/>
    </row>
    <row r="1061" spans="1:12" x14ac:dyDescent="0.2">
      <c r="A1061" s="301"/>
      <c r="B1061" s="301"/>
      <c r="C1061" s="301"/>
      <c r="D1061" s="301"/>
      <c r="E1061" s="301"/>
      <c r="F1061" s="301"/>
      <c r="G1061" s="301"/>
      <c r="H1061" s="301"/>
      <c r="I1061" s="301"/>
      <c r="J1061" s="301"/>
      <c r="K1061" s="301"/>
      <c r="L1061" s="301"/>
    </row>
    <row r="1062" spans="1:12" x14ac:dyDescent="0.2">
      <c r="A1062" s="301"/>
      <c r="B1062" s="301"/>
      <c r="C1062" s="301"/>
      <c r="D1062" s="301"/>
      <c r="E1062" s="301"/>
      <c r="F1062" s="301"/>
      <c r="G1062" s="301"/>
      <c r="H1062" s="301"/>
      <c r="I1062" s="301"/>
      <c r="J1062" s="301"/>
      <c r="K1062" s="301"/>
      <c r="L1062" s="301"/>
    </row>
    <row r="1063" spans="1:12" x14ac:dyDescent="0.2">
      <c r="A1063" s="301"/>
      <c r="B1063" s="301"/>
      <c r="C1063" s="301"/>
      <c r="D1063" s="301"/>
      <c r="E1063" s="301"/>
      <c r="F1063" s="301"/>
      <c r="G1063" s="301"/>
      <c r="H1063" s="301"/>
      <c r="I1063" s="301"/>
      <c r="J1063" s="301"/>
      <c r="K1063" s="301"/>
      <c r="L1063" s="301"/>
    </row>
    <row r="1064" spans="1:12" x14ac:dyDescent="0.2">
      <c r="A1064" s="301"/>
      <c r="B1064" s="301"/>
      <c r="C1064" s="301"/>
      <c r="D1064" s="301"/>
      <c r="E1064" s="301"/>
      <c r="F1064" s="301"/>
      <c r="G1064" s="301"/>
      <c r="H1064" s="301"/>
      <c r="I1064" s="301"/>
      <c r="J1064" s="301"/>
      <c r="K1064" s="301"/>
      <c r="L1064" s="301"/>
    </row>
    <row r="1065" spans="1:12" x14ac:dyDescent="0.2">
      <c r="A1065" s="301"/>
      <c r="B1065" s="301"/>
      <c r="C1065" s="301"/>
      <c r="D1065" s="301"/>
      <c r="E1065" s="301"/>
      <c r="F1065" s="301"/>
      <c r="G1065" s="301"/>
      <c r="H1065" s="301"/>
      <c r="I1065" s="301"/>
      <c r="J1065" s="301"/>
      <c r="K1065" s="301"/>
      <c r="L1065" s="301"/>
    </row>
    <row r="1066" spans="1:12" x14ac:dyDescent="0.2">
      <c r="A1066" s="301"/>
      <c r="B1066" s="301"/>
      <c r="C1066" s="301"/>
      <c r="D1066" s="301"/>
      <c r="E1066" s="301"/>
      <c r="F1066" s="301"/>
      <c r="G1066" s="301"/>
      <c r="H1066" s="301"/>
      <c r="I1066" s="301"/>
      <c r="J1066" s="301"/>
      <c r="K1066" s="301"/>
      <c r="L1066" s="301"/>
    </row>
    <row r="1067" spans="1:12" x14ac:dyDescent="0.2">
      <c r="A1067" s="301"/>
      <c r="B1067" s="301"/>
      <c r="C1067" s="301"/>
      <c r="D1067" s="301"/>
      <c r="E1067" s="301"/>
      <c r="F1067" s="301"/>
      <c r="G1067" s="301"/>
      <c r="H1067" s="301"/>
      <c r="I1067" s="301"/>
      <c r="J1067" s="301"/>
      <c r="K1067" s="301"/>
      <c r="L1067" s="301"/>
    </row>
    <row r="1068" spans="1:12" x14ac:dyDescent="0.2">
      <c r="A1068" s="301"/>
      <c r="B1068" s="301"/>
      <c r="C1068" s="301"/>
      <c r="D1068" s="301"/>
      <c r="E1068" s="301"/>
      <c r="F1068" s="301"/>
      <c r="G1068" s="301"/>
      <c r="H1068" s="301"/>
      <c r="I1068" s="301"/>
      <c r="J1068" s="301"/>
      <c r="K1068" s="301"/>
      <c r="L1068" s="301"/>
    </row>
    <row r="1069" spans="1:12" x14ac:dyDescent="0.2">
      <c r="A1069" s="301"/>
      <c r="B1069" s="301"/>
      <c r="C1069" s="301"/>
      <c r="D1069" s="301"/>
      <c r="E1069" s="301"/>
      <c r="F1069" s="301"/>
      <c r="G1069" s="301"/>
      <c r="H1069" s="301"/>
      <c r="I1069" s="301"/>
      <c r="J1069" s="301"/>
      <c r="K1069" s="301"/>
      <c r="L1069" s="301"/>
    </row>
    <row r="1070" spans="1:12" x14ac:dyDescent="0.2">
      <c r="A1070" s="301"/>
      <c r="B1070" s="301"/>
      <c r="C1070" s="301"/>
      <c r="D1070" s="301"/>
      <c r="E1070" s="301"/>
      <c r="F1070" s="301"/>
      <c r="G1070" s="301"/>
      <c r="H1070" s="301"/>
      <c r="I1070" s="301"/>
      <c r="J1070" s="301"/>
      <c r="K1070" s="301"/>
      <c r="L1070" s="301"/>
    </row>
    <row r="1071" spans="1:12" x14ac:dyDescent="0.2">
      <c r="A1071" s="301"/>
      <c r="B1071" s="301"/>
      <c r="C1071" s="301"/>
      <c r="D1071" s="301"/>
      <c r="E1071" s="301"/>
      <c r="F1071" s="301"/>
      <c r="G1071" s="301"/>
      <c r="H1071" s="301"/>
      <c r="I1071" s="301"/>
      <c r="J1071" s="301"/>
      <c r="K1071" s="301"/>
      <c r="L1071" s="301"/>
    </row>
    <row r="1072" spans="1:12" x14ac:dyDescent="0.2">
      <c r="A1072" s="301"/>
      <c r="B1072" s="301"/>
      <c r="C1072" s="301"/>
      <c r="D1072" s="301"/>
      <c r="E1072" s="301"/>
      <c r="F1072" s="301"/>
      <c r="G1072" s="301"/>
      <c r="H1072" s="301"/>
      <c r="I1072" s="301"/>
      <c r="J1072" s="301"/>
      <c r="K1072" s="301"/>
      <c r="L1072" s="301"/>
    </row>
    <row r="1073" spans="1:12" x14ac:dyDescent="0.2">
      <c r="A1073" s="301"/>
      <c r="B1073" s="301"/>
      <c r="C1073" s="301"/>
      <c r="D1073" s="301"/>
      <c r="E1073" s="301"/>
      <c r="F1073" s="301"/>
      <c r="G1073" s="301"/>
      <c r="H1073" s="301"/>
      <c r="I1073" s="301"/>
      <c r="J1073" s="301"/>
      <c r="K1073" s="301"/>
      <c r="L1073" s="301"/>
    </row>
    <row r="1074" spans="1:12" x14ac:dyDescent="0.2">
      <c r="A1074" s="301"/>
      <c r="B1074" s="301"/>
      <c r="C1074" s="301"/>
      <c r="D1074" s="301"/>
      <c r="E1074" s="301"/>
      <c r="F1074" s="301"/>
      <c r="G1074" s="301"/>
      <c r="H1074" s="301"/>
      <c r="I1074" s="301"/>
      <c r="J1074" s="301"/>
      <c r="K1074" s="301"/>
      <c r="L1074" s="301"/>
    </row>
    <row r="1075" spans="1:12" x14ac:dyDescent="0.2">
      <c r="A1075" s="301"/>
      <c r="B1075" s="301"/>
      <c r="C1075" s="301"/>
      <c r="D1075" s="301"/>
      <c r="E1075" s="301"/>
      <c r="F1075" s="301"/>
      <c r="G1075" s="301"/>
      <c r="H1075" s="301"/>
      <c r="I1075" s="301"/>
      <c r="J1075" s="301"/>
      <c r="K1075" s="301"/>
      <c r="L1075" s="301"/>
    </row>
    <row r="1076" spans="1:12" x14ac:dyDescent="0.2">
      <c r="A1076" s="301"/>
      <c r="B1076" s="301"/>
      <c r="C1076" s="301"/>
      <c r="D1076" s="301"/>
      <c r="E1076" s="301"/>
      <c r="F1076" s="301"/>
      <c r="G1076" s="301"/>
      <c r="H1076" s="301"/>
      <c r="I1076" s="301"/>
      <c r="J1076" s="301"/>
      <c r="K1076" s="301"/>
      <c r="L1076" s="301"/>
    </row>
  </sheetData>
  <phoneticPr fontId="0" type="noConversion"/>
  <pageMargins left="0.74803149606299213" right="0.31496062992125984" top="0.98425196850393704" bottom="0.59055118110236227" header="0.51181102362204722" footer="0.51181102362204722"/>
  <pageSetup paperSize="9" scale="77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opLeftCell="A13" zoomScaleNormal="100" workbookViewId="0">
      <selection activeCell="C14" sqref="C14"/>
    </sheetView>
  </sheetViews>
  <sheetFormatPr defaultRowHeight="12.75" x14ac:dyDescent="0.2"/>
  <cols>
    <col min="1" max="1" width="3.140625" customWidth="1"/>
    <col min="2" max="2" width="21.140625" customWidth="1"/>
    <col min="3" max="3" width="15.28515625" customWidth="1"/>
    <col min="4" max="4" width="15.5703125" bestFit="1" customWidth="1"/>
    <col min="5" max="5" width="15.42578125" customWidth="1"/>
    <col min="6" max="6" width="9" hidden="1" customWidth="1"/>
    <col min="7" max="7" width="0" hidden="1" customWidth="1"/>
    <col min="8" max="17" width="9" hidden="1" customWidth="1"/>
    <col min="18" max="18" width="12.140625" customWidth="1"/>
  </cols>
  <sheetData>
    <row r="1" spans="1:18" ht="15" x14ac:dyDescent="0.25">
      <c r="A1" s="276" t="s">
        <v>1646</v>
      </c>
      <c r="P1" t="s">
        <v>908</v>
      </c>
    </row>
    <row r="2" spans="1:18" x14ac:dyDescent="0.2">
      <c r="D2" s="574" t="s">
        <v>1650</v>
      </c>
      <c r="E2" s="359"/>
      <c r="F2" s="359"/>
    </row>
    <row r="3" spans="1:18" x14ac:dyDescent="0.2">
      <c r="A3" s="277" t="s">
        <v>546</v>
      </c>
    </row>
    <row r="4" spans="1:18" ht="13.5" thickBot="1" x14ac:dyDescent="0.25"/>
    <row r="5" spans="1:18" ht="63.75" x14ac:dyDescent="0.2">
      <c r="A5" s="727">
        <v>1</v>
      </c>
      <c r="B5" s="278" t="s">
        <v>547</v>
      </c>
      <c r="C5" s="279" t="s">
        <v>548</v>
      </c>
      <c r="D5" s="279" t="s">
        <v>1647</v>
      </c>
      <c r="E5" s="279" t="s">
        <v>1648</v>
      </c>
      <c r="F5" s="280" t="s">
        <v>549</v>
      </c>
      <c r="G5" s="280" t="s">
        <v>550</v>
      </c>
      <c r="H5" s="280" t="s">
        <v>551</v>
      </c>
      <c r="I5" s="280" t="s">
        <v>552</v>
      </c>
      <c r="J5" s="280" t="s">
        <v>553</v>
      </c>
      <c r="K5" s="280" t="s">
        <v>554</v>
      </c>
      <c r="L5" s="280" t="s">
        <v>555</v>
      </c>
      <c r="M5" s="280" t="s">
        <v>556</v>
      </c>
      <c r="N5" s="280" t="s">
        <v>557</v>
      </c>
      <c r="O5" s="280" t="s">
        <v>558</v>
      </c>
      <c r="P5" s="280" t="s">
        <v>559</v>
      </c>
      <c r="Q5" s="280" t="s">
        <v>560</v>
      </c>
      <c r="R5" s="279" t="s">
        <v>1649</v>
      </c>
    </row>
    <row r="6" spans="1:18" ht="23.25" customHeight="1" thickBot="1" x14ac:dyDescent="0.25">
      <c r="A6" s="728"/>
      <c r="B6" s="730"/>
      <c r="C6" s="281">
        <f>+D6+E6+R6</f>
        <v>0</v>
      </c>
      <c r="D6" s="281">
        <f>+D9+D11</f>
        <v>0</v>
      </c>
      <c r="E6" s="281">
        <v>0</v>
      </c>
      <c r="F6" s="282">
        <f>+F9+F11</f>
        <v>0</v>
      </c>
      <c r="G6" s="282">
        <f>+G9+G11</f>
        <v>0</v>
      </c>
      <c r="H6" s="282">
        <v>0</v>
      </c>
      <c r="I6" s="282">
        <f t="shared" ref="I6:Q6" si="0">+I9+I11</f>
        <v>0</v>
      </c>
      <c r="J6" s="282">
        <f t="shared" si="0"/>
        <v>0</v>
      </c>
      <c r="K6" s="282">
        <f t="shared" si="0"/>
        <v>0</v>
      </c>
      <c r="L6" s="282">
        <f t="shared" si="0"/>
        <v>0</v>
      </c>
      <c r="M6" s="282">
        <f t="shared" si="0"/>
        <v>0</v>
      </c>
      <c r="N6" s="282">
        <f t="shared" si="0"/>
        <v>0</v>
      </c>
      <c r="O6" s="282">
        <f t="shared" si="0"/>
        <v>0</v>
      </c>
      <c r="P6" s="282">
        <f t="shared" si="0"/>
        <v>0</v>
      </c>
      <c r="Q6" s="282">
        <f t="shared" si="0"/>
        <v>0</v>
      </c>
      <c r="R6" s="283">
        <f>+R9+R11</f>
        <v>0</v>
      </c>
    </row>
    <row r="7" spans="1:18" ht="23.25" customHeight="1" thickBot="1" x14ac:dyDescent="0.25">
      <c r="A7" s="728"/>
      <c r="B7" s="730"/>
      <c r="C7" s="682"/>
      <c r="D7" s="682"/>
      <c r="E7" s="682"/>
      <c r="F7" s="683"/>
      <c r="G7" s="683"/>
      <c r="H7" s="683"/>
      <c r="I7" s="683"/>
      <c r="J7" s="683"/>
      <c r="K7" s="683"/>
      <c r="L7" s="683"/>
      <c r="M7" s="683"/>
      <c r="N7" s="683"/>
      <c r="O7" s="683"/>
      <c r="P7" s="683"/>
      <c r="Q7" s="683"/>
      <c r="R7" s="684"/>
    </row>
    <row r="8" spans="1:18" ht="25.5" x14ac:dyDescent="0.2">
      <c r="A8" s="728"/>
      <c r="B8" s="731"/>
      <c r="C8" s="284" t="s">
        <v>561</v>
      </c>
      <c r="D8" s="285" t="s">
        <v>562</v>
      </c>
      <c r="E8" s="284" t="s">
        <v>562</v>
      </c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5" t="s">
        <v>562</v>
      </c>
    </row>
    <row r="9" spans="1:18" ht="13.5" customHeight="1" thickBot="1" x14ac:dyDescent="0.25">
      <c r="A9" s="728"/>
      <c r="B9" s="732"/>
      <c r="C9" s="283">
        <f>+D9+E9+R9</f>
        <v>0</v>
      </c>
      <c r="D9" s="572">
        <v>0</v>
      </c>
      <c r="E9" s="283">
        <f>SUM(F9:Q9)</f>
        <v>0</v>
      </c>
      <c r="F9" s="573">
        <v>0</v>
      </c>
      <c r="G9" s="573">
        <v>0</v>
      </c>
      <c r="H9" s="573">
        <v>0</v>
      </c>
      <c r="I9" s="573">
        <v>0</v>
      </c>
      <c r="J9" s="573">
        <v>0</v>
      </c>
      <c r="K9" s="573">
        <v>0</v>
      </c>
      <c r="L9" s="573">
        <v>0</v>
      </c>
      <c r="M9" s="573">
        <v>0</v>
      </c>
      <c r="N9" s="573">
        <v>0</v>
      </c>
      <c r="O9" s="573">
        <v>0</v>
      </c>
      <c r="P9" s="573">
        <v>0</v>
      </c>
      <c r="Q9" s="573">
        <v>0</v>
      </c>
      <c r="R9" s="572">
        <v>0</v>
      </c>
    </row>
    <row r="10" spans="1:18" ht="25.5" x14ac:dyDescent="0.2">
      <c r="A10" s="728"/>
      <c r="B10" s="287" t="s">
        <v>563</v>
      </c>
      <c r="C10" s="284" t="s">
        <v>564</v>
      </c>
      <c r="D10" s="285" t="s">
        <v>565</v>
      </c>
      <c r="E10" s="284" t="s">
        <v>565</v>
      </c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5" t="s">
        <v>565</v>
      </c>
    </row>
    <row r="11" spans="1:18" ht="13.5" customHeight="1" thickBot="1" x14ac:dyDescent="0.25">
      <c r="A11" s="728"/>
      <c r="B11" s="571"/>
      <c r="C11" s="283">
        <f>+D11+E11+R11</f>
        <v>0</v>
      </c>
      <c r="D11" s="572">
        <v>0</v>
      </c>
      <c r="E11" s="283">
        <f>SUM(F11:Q11)</f>
        <v>0</v>
      </c>
      <c r="F11" s="573">
        <v>0</v>
      </c>
      <c r="G11" s="573">
        <v>0</v>
      </c>
      <c r="H11" s="573">
        <v>0</v>
      </c>
      <c r="I11" s="573">
        <v>0</v>
      </c>
      <c r="J11" s="573">
        <v>0</v>
      </c>
      <c r="K11" s="573">
        <v>0</v>
      </c>
      <c r="L11" s="573">
        <v>0</v>
      </c>
      <c r="M11" s="573">
        <v>0</v>
      </c>
      <c r="N11" s="573">
        <v>0</v>
      </c>
      <c r="O11" s="573">
        <v>0</v>
      </c>
      <c r="P11" s="573">
        <v>0</v>
      </c>
      <c r="Q11" s="573">
        <v>0</v>
      </c>
      <c r="R11" s="572">
        <v>0</v>
      </c>
    </row>
    <row r="12" spans="1:18" ht="39" customHeight="1" x14ac:dyDescent="0.2">
      <c r="A12" s="728"/>
      <c r="B12" s="733" t="s">
        <v>566</v>
      </c>
      <c r="C12" s="734"/>
      <c r="D12" s="734"/>
      <c r="E12" s="734"/>
      <c r="F12" s="734"/>
      <c r="G12" s="734"/>
      <c r="H12" s="734"/>
      <c r="I12" s="734"/>
      <c r="J12" s="734"/>
      <c r="K12" s="734"/>
      <c r="L12" s="734"/>
      <c r="M12" s="734"/>
      <c r="N12" s="734"/>
      <c r="O12" s="734"/>
      <c r="P12" s="734"/>
      <c r="Q12" s="734"/>
      <c r="R12" s="735"/>
    </row>
    <row r="13" spans="1:18" ht="13.5" thickBot="1" x14ac:dyDescent="0.25">
      <c r="A13" s="729"/>
      <c r="B13" s="736"/>
      <c r="C13" s="737"/>
      <c r="D13" s="737"/>
      <c r="E13" s="737"/>
      <c r="F13" s="737"/>
      <c r="G13" s="737"/>
      <c r="H13" s="737"/>
      <c r="I13" s="737"/>
      <c r="J13" s="737"/>
      <c r="K13" s="737"/>
      <c r="L13" s="737"/>
      <c r="M13" s="737"/>
      <c r="N13" s="737"/>
      <c r="O13" s="737"/>
      <c r="P13" s="737"/>
      <c r="Q13" s="737"/>
      <c r="R13" s="738"/>
    </row>
    <row r="14" spans="1:18" ht="63.75" x14ac:dyDescent="0.2">
      <c r="A14" s="727">
        <v>2</v>
      </c>
      <c r="B14" s="278" t="s">
        <v>547</v>
      </c>
      <c r="C14" s="279" t="s">
        <v>548</v>
      </c>
      <c r="D14" s="279" t="s">
        <v>1647</v>
      </c>
      <c r="E14" s="279" t="s">
        <v>1648</v>
      </c>
      <c r="F14" s="280" t="s">
        <v>549</v>
      </c>
      <c r="G14" s="280" t="s">
        <v>550</v>
      </c>
      <c r="H14" s="280" t="s">
        <v>551</v>
      </c>
      <c r="I14" s="280" t="s">
        <v>552</v>
      </c>
      <c r="J14" s="280" t="s">
        <v>553</v>
      </c>
      <c r="K14" s="280" t="s">
        <v>554</v>
      </c>
      <c r="L14" s="280" t="s">
        <v>555</v>
      </c>
      <c r="M14" s="280" t="s">
        <v>556</v>
      </c>
      <c r="N14" s="280" t="s">
        <v>557</v>
      </c>
      <c r="O14" s="280" t="s">
        <v>558</v>
      </c>
      <c r="P14" s="280" t="s">
        <v>559</v>
      </c>
      <c r="Q14" s="280" t="s">
        <v>560</v>
      </c>
      <c r="R14" s="279" t="s">
        <v>1649</v>
      </c>
    </row>
    <row r="15" spans="1:18" ht="13.5" thickBot="1" x14ac:dyDescent="0.25">
      <c r="A15" s="728"/>
      <c r="B15" s="730"/>
      <c r="C15" s="281">
        <f>+D15+E15+R15</f>
        <v>0</v>
      </c>
      <c r="D15" s="281">
        <f>+D17+D19</f>
        <v>0</v>
      </c>
      <c r="E15" s="281">
        <v>0</v>
      </c>
      <c r="F15" s="282">
        <f>+F17+F19</f>
        <v>0</v>
      </c>
      <c r="G15" s="282">
        <f>+G17+G19</f>
        <v>0</v>
      </c>
      <c r="H15" s="282">
        <v>0</v>
      </c>
      <c r="I15" s="282">
        <f t="shared" ref="I15:Q15" si="1">+I17+I19</f>
        <v>0</v>
      </c>
      <c r="J15" s="282">
        <f t="shared" si="1"/>
        <v>0</v>
      </c>
      <c r="K15" s="282">
        <f t="shared" si="1"/>
        <v>0</v>
      </c>
      <c r="L15" s="282">
        <f t="shared" si="1"/>
        <v>0</v>
      </c>
      <c r="M15" s="282">
        <f t="shared" si="1"/>
        <v>0</v>
      </c>
      <c r="N15" s="282">
        <f t="shared" si="1"/>
        <v>0</v>
      </c>
      <c r="O15" s="282">
        <f t="shared" si="1"/>
        <v>0</v>
      </c>
      <c r="P15" s="282">
        <f t="shared" si="1"/>
        <v>0</v>
      </c>
      <c r="Q15" s="282">
        <f t="shared" si="1"/>
        <v>0</v>
      </c>
      <c r="R15" s="283">
        <f>+R17+R19</f>
        <v>0</v>
      </c>
    </row>
    <row r="16" spans="1:18" ht="25.5" x14ac:dyDescent="0.2">
      <c r="A16" s="728"/>
      <c r="B16" s="731"/>
      <c r="C16" s="284" t="s">
        <v>561</v>
      </c>
      <c r="D16" s="285" t="s">
        <v>562</v>
      </c>
      <c r="E16" s="284" t="s">
        <v>562</v>
      </c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5" t="s">
        <v>562</v>
      </c>
    </row>
    <row r="17" spans="1:18" ht="13.5" thickBot="1" x14ac:dyDescent="0.25">
      <c r="A17" s="728"/>
      <c r="B17" s="732"/>
      <c r="C17" s="283">
        <f>+D17+E17+R17</f>
        <v>0</v>
      </c>
      <c r="D17" s="572">
        <v>0</v>
      </c>
      <c r="E17" s="283">
        <f>SUM(F17:Q17)</f>
        <v>0</v>
      </c>
      <c r="F17" s="573">
        <v>0</v>
      </c>
      <c r="G17" s="573">
        <v>0</v>
      </c>
      <c r="H17" s="573">
        <v>0</v>
      </c>
      <c r="I17" s="573">
        <v>0</v>
      </c>
      <c r="J17" s="573">
        <v>0</v>
      </c>
      <c r="K17" s="573">
        <v>0</v>
      </c>
      <c r="L17" s="573">
        <v>0</v>
      </c>
      <c r="M17" s="573">
        <v>0</v>
      </c>
      <c r="N17" s="573">
        <v>0</v>
      </c>
      <c r="O17" s="573">
        <v>0</v>
      </c>
      <c r="P17" s="573">
        <v>0</v>
      </c>
      <c r="Q17" s="573">
        <v>0</v>
      </c>
      <c r="R17" s="572">
        <v>0</v>
      </c>
    </row>
    <row r="18" spans="1:18" ht="25.5" x14ac:dyDescent="0.2">
      <c r="A18" s="728"/>
      <c r="B18" s="287" t="s">
        <v>563</v>
      </c>
      <c r="C18" s="284" t="s">
        <v>564</v>
      </c>
      <c r="D18" s="285" t="s">
        <v>565</v>
      </c>
      <c r="E18" s="284" t="s">
        <v>565</v>
      </c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5" t="s">
        <v>565</v>
      </c>
    </row>
    <row r="19" spans="1:18" ht="13.5" thickBot="1" x14ac:dyDescent="0.25">
      <c r="A19" s="728"/>
      <c r="B19" s="571"/>
      <c r="C19" s="283">
        <f>+D19+E19+R19</f>
        <v>0</v>
      </c>
      <c r="D19" s="572">
        <v>0</v>
      </c>
      <c r="E19" s="283">
        <f>SUM(F19:Q19)</f>
        <v>0</v>
      </c>
      <c r="F19" s="573">
        <v>0</v>
      </c>
      <c r="G19" s="573">
        <v>0</v>
      </c>
      <c r="H19" s="573">
        <v>0</v>
      </c>
      <c r="I19" s="573">
        <v>0</v>
      </c>
      <c r="J19" s="573">
        <v>0</v>
      </c>
      <c r="K19" s="573">
        <v>0</v>
      </c>
      <c r="L19" s="573">
        <v>0</v>
      </c>
      <c r="M19" s="573">
        <v>0</v>
      </c>
      <c r="N19" s="573">
        <v>0</v>
      </c>
      <c r="O19" s="573">
        <v>0</v>
      </c>
      <c r="P19" s="573">
        <v>0</v>
      </c>
      <c r="Q19" s="573">
        <v>0</v>
      </c>
      <c r="R19" s="572">
        <v>0</v>
      </c>
    </row>
    <row r="20" spans="1:18" ht="30.75" customHeight="1" x14ac:dyDescent="0.2">
      <c r="A20" s="728"/>
      <c r="B20" s="733" t="s">
        <v>566</v>
      </c>
      <c r="C20" s="734"/>
      <c r="D20" s="734"/>
      <c r="E20" s="734"/>
      <c r="F20" s="734"/>
      <c r="G20" s="734"/>
      <c r="H20" s="734"/>
      <c r="I20" s="734"/>
      <c r="J20" s="734"/>
      <c r="K20" s="734"/>
      <c r="L20" s="734"/>
      <c r="M20" s="734"/>
      <c r="N20" s="734"/>
      <c r="O20" s="734"/>
      <c r="P20" s="734"/>
      <c r="Q20" s="734"/>
      <c r="R20" s="735"/>
    </row>
    <row r="21" spans="1:18" ht="13.5" thickBot="1" x14ac:dyDescent="0.25">
      <c r="A21" s="729"/>
      <c r="B21" s="736"/>
      <c r="C21" s="737"/>
      <c r="D21" s="737"/>
      <c r="E21" s="737"/>
      <c r="F21" s="737"/>
      <c r="G21" s="737"/>
      <c r="H21" s="737"/>
      <c r="I21" s="737"/>
      <c r="J21" s="737"/>
      <c r="K21" s="737"/>
      <c r="L21" s="737"/>
      <c r="M21" s="737"/>
      <c r="N21" s="737"/>
      <c r="O21" s="737"/>
      <c r="P21" s="737"/>
      <c r="Q21" s="737"/>
      <c r="R21" s="738"/>
    </row>
    <row r="22" spans="1:18" ht="63.75" x14ac:dyDescent="0.2">
      <c r="A22" s="727">
        <v>3</v>
      </c>
      <c r="B22" s="278" t="s">
        <v>547</v>
      </c>
      <c r="C22" s="279" t="s">
        <v>548</v>
      </c>
      <c r="D22" s="279" t="s">
        <v>1647</v>
      </c>
      <c r="E22" s="279" t="s">
        <v>1648</v>
      </c>
      <c r="F22" s="280" t="s">
        <v>549</v>
      </c>
      <c r="G22" s="280" t="s">
        <v>550</v>
      </c>
      <c r="H22" s="280" t="s">
        <v>551</v>
      </c>
      <c r="I22" s="280" t="s">
        <v>552</v>
      </c>
      <c r="J22" s="280" t="s">
        <v>553</v>
      </c>
      <c r="K22" s="280" t="s">
        <v>554</v>
      </c>
      <c r="L22" s="280" t="s">
        <v>555</v>
      </c>
      <c r="M22" s="280" t="s">
        <v>556</v>
      </c>
      <c r="N22" s="280" t="s">
        <v>557</v>
      </c>
      <c r="O22" s="280" t="s">
        <v>558</v>
      </c>
      <c r="P22" s="280" t="s">
        <v>559</v>
      </c>
      <c r="Q22" s="280" t="s">
        <v>560</v>
      </c>
      <c r="R22" s="279" t="s">
        <v>1649</v>
      </c>
    </row>
    <row r="23" spans="1:18" ht="13.5" thickBot="1" x14ac:dyDescent="0.25">
      <c r="A23" s="728"/>
      <c r="B23" s="730"/>
      <c r="C23" s="281">
        <f>+D23+E23+R23</f>
        <v>0</v>
      </c>
      <c r="D23" s="281">
        <f>+D25+D27</f>
        <v>0</v>
      </c>
      <c r="E23" s="281">
        <v>0</v>
      </c>
      <c r="F23" s="282">
        <f>+F25+F27</f>
        <v>0</v>
      </c>
      <c r="G23" s="282">
        <f>+G25+G27</f>
        <v>0</v>
      </c>
      <c r="H23" s="282">
        <v>0</v>
      </c>
      <c r="I23" s="282">
        <f t="shared" ref="I23:Q23" si="2">+I25+I27</f>
        <v>0</v>
      </c>
      <c r="J23" s="282">
        <f t="shared" si="2"/>
        <v>0</v>
      </c>
      <c r="K23" s="282">
        <f t="shared" si="2"/>
        <v>0</v>
      </c>
      <c r="L23" s="282">
        <f t="shared" si="2"/>
        <v>0</v>
      </c>
      <c r="M23" s="282">
        <f t="shared" si="2"/>
        <v>0</v>
      </c>
      <c r="N23" s="282">
        <f t="shared" si="2"/>
        <v>0</v>
      </c>
      <c r="O23" s="282">
        <f t="shared" si="2"/>
        <v>0</v>
      </c>
      <c r="P23" s="282">
        <f t="shared" si="2"/>
        <v>0</v>
      </c>
      <c r="Q23" s="282">
        <f t="shared" si="2"/>
        <v>0</v>
      </c>
      <c r="R23" s="283">
        <f>+R25+R27</f>
        <v>0</v>
      </c>
    </row>
    <row r="24" spans="1:18" ht="25.5" x14ac:dyDescent="0.2">
      <c r="A24" s="728"/>
      <c r="B24" s="731"/>
      <c r="C24" s="284" t="s">
        <v>561</v>
      </c>
      <c r="D24" s="285" t="s">
        <v>562</v>
      </c>
      <c r="E24" s="284" t="s">
        <v>562</v>
      </c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5" t="s">
        <v>562</v>
      </c>
    </row>
    <row r="25" spans="1:18" ht="13.5" thickBot="1" x14ac:dyDescent="0.25">
      <c r="A25" s="728"/>
      <c r="B25" s="732"/>
      <c r="C25" s="283">
        <f>+D25+E25+R25</f>
        <v>0</v>
      </c>
      <c r="D25" s="572">
        <v>0</v>
      </c>
      <c r="E25" s="283">
        <f>SUM(F25:Q25)</f>
        <v>0</v>
      </c>
      <c r="F25" s="573">
        <v>0</v>
      </c>
      <c r="G25" s="573">
        <v>0</v>
      </c>
      <c r="H25" s="573">
        <v>0</v>
      </c>
      <c r="I25" s="573">
        <v>0</v>
      </c>
      <c r="J25" s="573">
        <v>0</v>
      </c>
      <c r="K25" s="573">
        <v>0</v>
      </c>
      <c r="L25" s="573">
        <v>0</v>
      </c>
      <c r="M25" s="573">
        <v>0</v>
      </c>
      <c r="N25" s="573">
        <v>0</v>
      </c>
      <c r="O25" s="573">
        <v>0</v>
      </c>
      <c r="P25" s="573">
        <v>0</v>
      </c>
      <c r="Q25" s="573">
        <v>0</v>
      </c>
      <c r="R25" s="572">
        <v>0</v>
      </c>
    </row>
    <row r="26" spans="1:18" ht="25.5" x14ac:dyDescent="0.2">
      <c r="A26" s="728"/>
      <c r="B26" s="287" t="s">
        <v>563</v>
      </c>
      <c r="C26" s="284" t="s">
        <v>564</v>
      </c>
      <c r="D26" s="285" t="s">
        <v>565</v>
      </c>
      <c r="E26" s="284" t="s">
        <v>565</v>
      </c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5" t="s">
        <v>565</v>
      </c>
    </row>
    <row r="27" spans="1:18" ht="13.5" thickBot="1" x14ac:dyDescent="0.25">
      <c r="A27" s="728"/>
      <c r="B27" s="571"/>
      <c r="C27" s="283">
        <f>+D27+E27+R27</f>
        <v>0</v>
      </c>
      <c r="D27" s="572">
        <v>0</v>
      </c>
      <c r="E27" s="283">
        <f>SUM(F27:Q27)</f>
        <v>0</v>
      </c>
      <c r="F27" s="573">
        <v>0</v>
      </c>
      <c r="G27" s="573">
        <v>0</v>
      </c>
      <c r="H27" s="573">
        <v>0</v>
      </c>
      <c r="I27" s="573">
        <v>0</v>
      </c>
      <c r="J27" s="573">
        <v>0</v>
      </c>
      <c r="K27" s="573">
        <v>0</v>
      </c>
      <c r="L27" s="573">
        <v>0</v>
      </c>
      <c r="M27" s="573">
        <v>0</v>
      </c>
      <c r="N27" s="573">
        <v>0</v>
      </c>
      <c r="O27" s="573">
        <v>0</v>
      </c>
      <c r="P27" s="573">
        <v>0</v>
      </c>
      <c r="Q27" s="573">
        <v>0</v>
      </c>
      <c r="R27" s="572">
        <v>0</v>
      </c>
    </row>
    <row r="28" spans="1:18" ht="24.75" customHeight="1" x14ac:dyDescent="0.2">
      <c r="A28" s="728"/>
      <c r="B28" s="733" t="s">
        <v>566</v>
      </c>
      <c r="C28" s="734"/>
      <c r="D28" s="734"/>
      <c r="E28" s="734"/>
      <c r="F28" s="734"/>
      <c r="G28" s="734"/>
      <c r="H28" s="734"/>
      <c r="I28" s="734"/>
      <c r="J28" s="734"/>
      <c r="K28" s="734"/>
      <c r="L28" s="734"/>
      <c r="M28" s="734"/>
      <c r="N28" s="734"/>
      <c r="O28" s="734"/>
      <c r="P28" s="734"/>
      <c r="Q28" s="734"/>
      <c r="R28" s="735"/>
    </row>
    <row r="29" spans="1:18" ht="13.5" thickBot="1" x14ac:dyDescent="0.25">
      <c r="A29" s="729"/>
      <c r="B29" s="736"/>
      <c r="C29" s="737"/>
      <c r="D29" s="737"/>
      <c r="E29" s="737"/>
      <c r="F29" s="737"/>
      <c r="G29" s="737"/>
      <c r="H29" s="737"/>
      <c r="I29" s="737"/>
      <c r="J29" s="737"/>
      <c r="K29" s="737"/>
      <c r="L29" s="737"/>
      <c r="M29" s="737"/>
      <c r="N29" s="737"/>
      <c r="O29" s="737"/>
      <c r="P29" s="737"/>
      <c r="Q29" s="737"/>
      <c r="R29" s="738"/>
    </row>
  </sheetData>
  <mergeCells count="9">
    <mergeCell ref="A22:A29"/>
    <mergeCell ref="B23:B25"/>
    <mergeCell ref="B28:R29"/>
    <mergeCell ref="A5:A13"/>
    <mergeCell ref="B6:B9"/>
    <mergeCell ref="B12:R13"/>
    <mergeCell ref="A14:A21"/>
    <mergeCell ref="B15:B17"/>
    <mergeCell ref="B20:R21"/>
  </mergeCells>
  <pageMargins left="0.70866141732283472" right="0.2" top="0.74803149606299213" bottom="0.36" header="0.31496062992125984" footer="0.31496062992125984"/>
  <pageSetup paperSize="9" fitToHeight="2" orientation="portrait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1"/>
  <sheetViews>
    <sheetView workbookViewId="0">
      <selection activeCell="H39" sqref="H39"/>
    </sheetView>
  </sheetViews>
  <sheetFormatPr defaultRowHeight="12.75" x14ac:dyDescent="0.2"/>
  <cols>
    <col min="1" max="1" width="4.42578125" customWidth="1"/>
    <col min="2" max="2" width="29.85546875" customWidth="1"/>
    <col min="3" max="3" width="11.28515625" customWidth="1"/>
    <col min="4" max="4" width="11.42578125" customWidth="1"/>
    <col min="5" max="5" width="22.28515625" customWidth="1"/>
    <col min="6" max="6" width="15.42578125" customWidth="1"/>
  </cols>
  <sheetData>
    <row r="3" spans="1:6" ht="15" x14ac:dyDescent="0.25">
      <c r="B3" s="91" t="s">
        <v>1585</v>
      </c>
      <c r="C3" s="95"/>
      <c r="F3" s="277" t="s">
        <v>909</v>
      </c>
    </row>
    <row r="5" spans="1:6" x14ac:dyDescent="0.2">
      <c r="C5" s="277"/>
    </row>
    <row r="8" spans="1:6" ht="38.25" x14ac:dyDescent="0.2">
      <c r="A8" s="271"/>
      <c r="B8" s="288" t="s">
        <v>567</v>
      </c>
      <c r="C8" s="288" t="s">
        <v>568</v>
      </c>
      <c r="D8" s="288" t="s">
        <v>569</v>
      </c>
      <c r="E8" s="288" t="s">
        <v>570</v>
      </c>
      <c r="F8" s="289" t="s">
        <v>571</v>
      </c>
    </row>
    <row r="9" spans="1:6" ht="33.75" customHeight="1" x14ac:dyDescent="0.2">
      <c r="A9" s="271">
        <v>1</v>
      </c>
      <c r="B9" s="275"/>
      <c r="C9" s="290"/>
      <c r="D9" s="290"/>
      <c r="E9" s="291"/>
      <c r="F9" s="275"/>
    </row>
    <row r="10" spans="1:6" ht="35.25" customHeight="1" x14ac:dyDescent="0.2">
      <c r="A10" s="271">
        <v>2</v>
      </c>
      <c r="B10" s="271"/>
      <c r="C10" s="290"/>
      <c r="D10" s="290"/>
      <c r="E10" s="271"/>
      <c r="F10" s="271"/>
    </row>
    <row r="11" spans="1:6" ht="35.25" customHeight="1" x14ac:dyDescent="0.2">
      <c r="A11" s="271">
        <v>3</v>
      </c>
      <c r="B11" s="271"/>
      <c r="C11" s="290"/>
      <c r="D11" s="290"/>
      <c r="E11" s="271"/>
      <c r="F11" s="271"/>
    </row>
    <row r="12" spans="1:6" ht="35.25" customHeight="1" x14ac:dyDescent="0.2">
      <c r="A12" s="271">
        <v>4</v>
      </c>
      <c r="B12" s="271"/>
      <c r="C12" s="290"/>
      <c r="D12" s="290"/>
      <c r="E12" s="271"/>
      <c r="F12" s="271"/>
    </row>
    <row r="13" spans="1:6" ht="35.25" customHeight="1" x14ac:dyDescent="0.2">
      <c r="A13" s="271">
        <v>5</v>
      </c>
      <c r="B13" s="271"/>
      <c r="C13" s="290"/>
      <c r="D13" s="290"/>
      <c r="E13" s="271"/>
      <c r="F13" s="271"/>
    </row>
    <row r="14" spans="1:6" ht="35.25" customHeight="1" x14ac:dyDescent="0.2">
      <c r="A14" s="271">
        <v>6</v>
      </c>
      <c r="B14" s="271"/>
      <c r="C14" s="290"/>
      <c r="D14" s="290"/>
      <c r="E14" s="271"/>
      <c r="F14" s="271"/>
    </row>
    <row r="15" spans="1:6" ht="35.25" customHeight="1" x14ac:dyDescent="0.2">
      <c r="A15" s="271">
        <v>7</v>
      </c>
      <c r="B15" s="271"/>
      <c r="C15" s="290"/>
      <c r="D15" s="290"/>
      <c r="E15" s="271"/>
      <c r="F15" s="271"/>
    </row>
    <row r="16" spans="1:6" ht="35.25" customHeight="1" x14ac:dyDescent="0.2">
      <c r="A16" s="271">
        <v>8</v>
      </c>
      <c r="B16" s="271"/>
      <c r="C16" s="290"/>
      <c r="D16" s="290"/>
      <c r="E16" s="271"/>
      <c r="F16" s="271"/>
    </row>
    <row r="17" spans="1:6" ht="35.25" customHeight="1" x14ac:dyDescent="0.2">
      <c r="A17" s="271">
        <v>9</v>
      </c>
      <c r="B17" s="271"/>
      <c r="C17" s="290"/>
      <c r="D17" s="290"/>
      <c r="E17" s="271"/>
      <c r="F17" s="271"/>
    </row>
    <row r="18" spans="1:6" ht="35.25" customHeight="1" thickBot="1" x14ac:dyDescent="0.25">
      <c r="A18" s="292">
        <v>10</v>
      </c>
      <c r="B18" s="292"/>
      <c r="C18" s="293"/>
      <c r="D18" s="293"/>
      <c r="E18" s="292"/>
      <c r="F18" s="292"/>
    </row>
    <row r="19" spans="1:6" ht="13.5" thickTop="1" x14ac:dyDescent="0.2">
      <c r="A19" s="294"/>
      <c r="B19" s="295" t="s">
        <v>1586</v>
      </c>
      <c r="C19" s="295"/>
      <c r="D19" s="296">
        <f>SUM(D9:D18)</f>
        <v>0</v>
      </c>
      <c r="E19" s="294"/>
      <c r="F19" s="294"/>
    </row>
    <row r="21" spans="1:6" x14ac:dyDescent="0.2">
      <c r="B21" s="297" t="s">
        <v>1587</v>
      </c>
    </row>
  </sheetData>
  <pageMargins left="0.7" right="0.2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60"/>
  <sheetViews>
    <sheetView zoomScaleNormal="100" workbookViewId="0">
      <selection activeCell="L3" sqref="L3"/>
    </sheetView>
  </sheetViews>
  <sheetFormatPr defaultRowHeight="12.75" x14ac:dyDescent="0.2"/>
  <cols>
    <col min="1" max="1" width="29" style="592" customWidth="1"/>
    <col min="2" max="2" width="7.28515625" style="592" customWidth="1"/>
    <col min="3" max="3" width="6.5703125" style="592" customWidth="1"/>
    <col min="4" max="4" width="8.28515625" style="599" customWidth="1"/>
    <col min="5" max="5" width="33" style="593" customWidth="1"/>
    <col min="6" max="9" width="12.140625" style="592" customWidth="1"/>
    <col min="10" max="10" width="12.7109375" style="592" customWidth="1"/>
    <col min="11" max="11" width="12.140625" style="592" customWidth="1"/>
    <col min="12" max="12" width="45.42578125" style="308" customWidth="1"/>
    <col min="13" max="16384" width="9.140625" style="301"/>
  </cols>
  <sheetData>
    <row r="1" spans="1:12" x14ac:dyDescent="0.2">
      <c r="E1" s="602" t="s">
        <v>1125</v>
      </c>
      <c r="F1" s="298" t="s">
        <v>1632</v>
      </c>
      <c r="G1" s="300"/>
      <c r="H1" s="300"/>
      <c r="I1" s="300"/>
      <c r="J1" s="300"/>
      <c r="K1" s="300"/>
      <c r="L1" s="307"/>
    </row>
    <row r="2" spans="1:12" ht="53.25" x14ac:dyDescent="0.2">
      <c r="A2" s="612" t="s">
        <v>826</v>
      </c>
      <c r="B2" s="613" t="s">
        <v>827</v>
      </c>
      <c r="C2" s="613" t="s">
        <v>831</v>
      </c>
      <c r="D2" s="615" t="s">
        <v>830</v>
      </c>
      <c r="E2" s="603" t="s">
        <v>828</v>
      </c>
      <c r="F2" s="313" t="s">
        <v>848</v>
      </c>
      <c r="G2" s="313" t="s">
        <v>1553</v>
      </c>
      <c r="H2" s="313" t="s">
        <v>1634</v>
      </c>
      <c r="I2" s="313" t="s">
        <v>1633</v>
      </c>
      <c r="J2" s="656" t="s">
        <v>863</v>
      </c>
      <c r="K2" s="313" t="s">
        <v>1554</v>
      </c>
      <c r="L2" s="657" t="s">
        <v>849</v>
      </c>
    </row>
    <row r="3" spans="1:12" x14ac:dyDescent="0.2">
      <c r="A3" s="630" t="s">
        <v>1126</v>
      </c>
      <c r="B3" s="581" t="str">
        <f t="shared" ref="B3:B35" si="0">LEFT(C3,2)</f>
        <v>45</v>
      </c>
      <c r="C3" s="591" t="s">
        <v>1127</v>
      </c>
      <c r="D3" s="594" t="s">
        <v>735</v>
      </c>
      <c r="E3" s="596" t="s">
        <v>736</v>
      </c>
      <c r="F3" s="595">
        <v>1463.2</v>
      </c>
      <c r="G3" s="595">
        <v>1766.48</v>
      </c>
      <c r="H3" s="595">
        <v>2000</v>
      </c>
      <c r="I3" s="595">
        <v>1987.4879999999998</v>
      </c>
      <c r="J3" s="595"/>
      <c r="K3" s="595">
        <f t="shared" ref="K3:K35" si="1">+I3+J3</f>
        <v>1987.4879999999998</v>
      </c>
      <c r="L3" s="596"/>
    </row>
    <row r="4" spans="1:12" x14ac:dyDescent="0.2">
      <c r="A4" s="630" t="s">
        <v>1126</v>
      </c>
      <c r="B4" s="581" t="str">
        <f t="shared" si="0"/>
        <v>45</v>
      </c>
      <c r="C4" s="591" t="s">
        <v>1127</v>
      </c>
      <c r="D4" s="594" t="s">
        <v>737</v>
      </c>
      <c r="E4" s="596" t="s">
        <v>738</v>
      </c>
      <c r="F4" s="595">
        <v>12782.32</v>
      </c>
      <c r="G4" s="595">
        <v>12783</v>
      </c>
      <c r="H4" s="595">
        <v>13500</v>
      </c>
      <c r="I4" s="595">
        <v>13234.392749999999</v>
      </c>
      <c r="J4" s="595"/>
      <c r="K4" s="595">
        <f>+I4+J4</f>
        <v>13234.392749999999</v>
      </c>
      <c r="L4" s="596"/>
    </row>
    <row r="5" spans="1:12" x14ac:dyDescent="0.2">
      <c r="A5" s="630" t="s">
        <v>1126</v>
      </c>
      <c r="B5" s="581" t="str">
        <f t="shared" si="0"/>
        <v>45</v>
      </c>
      <c r="C5" s="591" t="s">
        <v>1098</v>
      </c>
      <c r="D5" s="594" t="s">
        <v>739</v>
      </c>
      <c r="E5" s="596" t="s">
        <v>1130</v>
      </c>
      <c r="F5" s="595">
        <v>959</v>
      </c>
      <c r="G5" s="595">
        <v>0</v>
      </c>
      <c r="H5" s="595">
        <v>1000</v>
      </c>
      <c r="I5" s="595">
        <v>1500</v>
      </c>
      <c r="J5" s="595"/>
      <c r="K5" s="595">
        <f t="shared" si="1"/>
        <v>1500</v>
      </c>
      <c r="L5" s="596"/>
    </row>
    <row r="6" spans="1:12" x14ac:dyDescent="0.2">
      <c r="A6" s="590" t="str">
        <f t="shared" ref="A6:A38" si="2">+$E$1</f>
        <v>Majandusamet</v>
      </c>
      <c r="B6" s="581" t="str">
        <f t="shared" si="0"/>
        <v>55</v>
      </c>
      <c r="C6" s="591" t="s">
        <v>15</v>
      </c>
      <c r="D6" s="594" t="s">
        <v>611</v>
      </c>
      <c r="E6" s="596" t="s">
        <v>612</v>
      </c>
      <c r="F6" s="595">
        <v>5857.94</v>
      </c>
      <c r="G6" s="595">
        <v>2156.5999999999985</v>
      </c>
      <c r="H6" s="595">
        <v>4000</v>
      </c>
      <c r="I6" s="595">
        <v>6029.9999999999991</v>
      </c>
      <c r="J6" s="595"/>
      <c r="K6" s="595">
        <f t="shared" si="1"/>
        <v>6029.9999999999991</v>
      </c>
      <c r="L6" s="596"/>
    </row>
    <row r="7" spans="1:12" x14ac:dyDescent="0.2">
      <c r="A7" s="590"/>
      <c r="B7" s="581"/>
      <c r="C7" s="591"/>
      <c r="D7" s="594"/>
      <c r="E7" s="596"/>
      <c r="F7" s="595"/>
      <c r="G7" s="595"/>
      <c r="H7" s="595"/>
      <c r="I7" s="595"/>
      <c r="J7" s="595"/>
      <c r="K7" s="595"/>
      <c r="L7" s="596"/>
    </row>
    <row r="8" spans="1:12" x14ac:dyDescent="0.2">
      <c r="A8" s="590" t="str">
        <f t="shared" si="2"/>
        <v>Majandusamet</v>
      </c>
      <c r="B8" s="581" t="str">
        <f t="shared" si="0"/>
        <v>55</v>
      </c>
      <c r="C8" s="591" t="s">
        <v>1128</v>
      </c>
      <c r="D8" s="594" t="s">
        <v>619</v>
      </c>
      <c r="E8" s="596" t="s">
        <v>620</v>
      </c>
      <c r="F8" s="595">
        <v>350296.18</v>
      </c>
      <c r="G8" s="595">
        <v>358722.66000000003</v>
      </c>
      <c r="H8" s="595">
        <v>415000</v>
      </c>
      <c r="I8" s="595">
        <v>366824.99999999994</v>
      </c>
      <c r="J8" s="595"/>
      <c r="K8" s="595">
        <f t="shared" si="1"/>
        <v>366824.99999999994</v>
      </c>
      <c r="L8" s="596"/>
    </row>
    <row r="9" spans="1:12" x14ac:dyDescent="0.2">
      <c r="A9" s="590" t="str">
        <f t="shared" si="2"/>
        <v>Majandusamet</v>
      </c>
      <c r="B9" s="581" t="str">
        <f t="shared" si="0"/>
        <v>55</v>
      </c>
      <c r="C9" s="591" t="s">
        <v>1128</v>
      </c>
      <c r="D9" s="594" t="s">
        <v>623</v>
      </c>
      <c r="E9" s="596" t="s">
        <v>624</v>
      </c>
      <c r="F9" s="595">
        <v>2888.82</v>
      </c>
      <c r="G9" s="595">
        <v>3511.2</v>
      </c>
      <c r="H9" s="595">
        <v>3000</v>
      </c>
      <c r="I9" s="595">
        <v>3517.4999999999995</v>
      </c>
      <c r="J9" s="595"/>
      <c r="K9" s="595">
        <f t="shared" si="1"/>
        <v>3517.4999999999995</v>
      </c>
      <c r="L9" s="596"/>
    </row>
    <row r="10" spans="1:12" x14ac:dyDescent="0.2">
      <c r="A10" s="590" t="str">
        <f t="shared" si="2"/>
        <v>Majandusamet</v>
      </c>
      <c r="B10" s="581" t="str">
        <f t="shared" si="0"/>
        <v>55</v>
      </c>
      <c r="C10" s="591" t="s">
        <v>1128</v>
      </c>
      <c r="D10" s="594" t="s">
        <v>621</v>
      </c>
      <c r="E10" s="596" t="s">
        <v>622</v>
      </c>
      <c r="F10" s="595">
        <v>0</v>
      </c>
      <c r="G10" s="595">
        <v>3110.19</v>
      </c>
      <c r="H10" s="595">
        <v>0</v>
      </c>
      <c r="I10" s="595">
        <v>0</v>
      </c>
      <c r="J10" s="595"/>
      <c r="K10" s="595">
        <f t="shared" si="1"/>
        <v>0</v>
      </c>
      <c r="L10" s="596"/>
    </row>
    <row r="11" spans="1:12" x14ac:dyDescent="0.2">
      <c r="A11" s="590" t="str">
        <f t="shared" si="2"/>
        <v>Majandusamet</v>
      </c>
      <c r="B11" s="581" t="str">
        <f t="shared" si="0"/>
        <v>55</v>
      </c>
      <c r="C11" s="591" t="s">
        <v>1128</v>
      </c>
      <c r="D11" s="594" t="s">
        <v>625</v>
      </c>
      <c r="E11" s="596" t="s">
        <v>626</v>
      </c>
      <c r="F11" s="595">
        <v>64675.199999999997</v>
      </c>
      <c r="G11" s="595">
        <v>74999.960000000006</v>
      </c>
      <c r="H11" s="595">
        <v>192000</v>
      </c>
      <c r="I11" s="595">
        <v>75374.999999999985</v>
      </c>
      <c r="J11" s="595"/>
      <c r="K11" s="595">
        <f t="shared" si="1"/>
        <v>75374.999999999985</v>
      </c>
      <c r="L11" s="596"/>
    </row>
    <row r="12" spans="1:12" x14ac:dyDescent="0.2">
      <c r="A12" s="590" t="str">
        <f t="shared" si="2"/>
        <v>Majandusamet</v>
      </c>
      <c r="B12" s="581" t="str">
        <f t="shared" si="0"/>
        <v>55</v>
      </c>
      <c r="C12" s="591" t="s">
        <v>1128</v>
      </c>
      <c r="D12" s="594" t="s">
        <v>627</v>
      </c>
      <c r="E12" s="596" t="s">
        <v>628</v>
      </c>
      <c r="F12" s="595">
        <v>77304.160000000003</v>
      </c>
      <c r="G12" s="595">
        <v>105000</v>
      </c>
      <c r="H12" s="595">
        <v>0</v>
      </c>
      <c r="I12" s="595">
        <v>105524.99999999999</v>
      </c>
      <c r="J12" s="595"/>
      <c r="K12" s="595">
        <f t="shared" si="1"/>
        <v>105524.99999999999</v>
      </c>
      <c r="L12" s="596"/>
    </row>
    <row r="13" spans="1:12" x14ac:dyDescent="0.2">
      <c r="A13" s="590" t="str">
        <f t="shared" si="2"/>
        <v>Majandusamet</v>
      </c>
      <c r="B13" s="581" t="str">
        <f t="shared" si="0"/>
        <v>55</v>
      </c>
      <c r="C13" s="591" t="s">
        <v>1128</v>
      </c>
      <c r="D13" s="594" t="s">
        <v>629</v>
      </c>
      <c r="E13" s="596" t="s">
        <v>1164</v>
      </c>
      <c r="F13" s="595">
        <v>5368.58</v>
      </c>
      <c r="G13" s="595">
        <v>0</v>
      </c>
      <c r="H13" s="595">
        <v>0</v>
      </c>
      <c r="I13" s="595">
        <v>0</v>
      </c>
      <c r="J13" s="595"/>
      <c r="K13" s="595">
        <f t="shared" si="1"/>
        <v>0</v>
      </c>
      <c r="L13" s="596"/>
    </row>
    <row r="14" spans="1:12" x14ac:dyDescent="0.2">
      <c r="A14" s="590" t="str">
        <f t="shared" si="2"/>
        <v>Majandusamet</v>
      </c>
      <c r="B14" s="581" t="str">
        <f t="shared" si="0"/>
        <v>55</v>
      </c>
      <c r="C14" s="591" t="s">
        <v>1128</v>
      </c>
      <c r="D14" s="594" t="s">
        <v>630</v>
      </c>
      <c r="E14" s="596" t="s">
        <v>631</v>
      </c>
      <c r="F14" s="595">
        <v>1398</v>
      </c>
      <c r="G14" s="595">
        <v>0</v>
      </c>
      <c r="H14" s="595">
        <v>0</v>
      </c>
      <c r="I14" s="595">
        <v>0</v>
      </c>
      <c r="J14" s="595"/>
      <c r="K14" s="595">
        <f t="shared" si="1"/>
        <v>0</v>
      </c>
      <c r="L14" s="596"/>
    </row>
    <row r="15" spans="1:12" x14ac:dyDescent="0.2">
      <c r="A15" s="590" t="str">
        <f t="shared" si="2"/>
        <v>Majandusamet</v>
      </c>
      <c r="B15" s="581" t="str">
        <f t="shared" si="0"/>
        <v>55</v>
      </c>
      <c r="C15" s="591" t="s">
        <v>1128</v>
      </c>
      <c r="D15" s="594" t="s">
        <v>632</v>
      </c>
      <c r="E15" s="596" t="s">
        <v>633</v>
      </c>
      <c r="F15" s="595">
        <v>13961.16</v>
      </c>
      <c r="G15" s="595">
        <v>0</v>
      </c>
      <c r="H15" s="595">
        <v>0</v>
      </c>
      <c r="I15" s="595">
        <v>0</v>
      </c>
      <c r="J15" s="595"/>
      <c r="K15" s="595">
        <f t="shared" si="1"/>
        <v>0</v>
      </c>
      <c r="L15" s="596"/>
    </row>
    <row r="16" spans="1:12" x14ac:dyDescent="0.2">
      <c r="A16" s="590" t="str">
        <f t="shared" si="2"/>
        <v>Majandusamet</v>
      </c>
      <c r="B16" s="581" t="str">
        <f t="shared" si="0"/>
        <v>55</v>
      </c>
      <c r="C16" s="591" t="s">
        <v>1128</v>
      </c>
      <c r="D16" s="594" t="s">
        <v>634</v>
      </c>
      <c r="E16" s="596" t="s">
        <v>635</v>
      </c>
      <c r="F16" s="595">
        <v>0</v>
      </c>
      <c r="G16" s="595">
        <v>0</v>
      </c>
      <c r="H16" s="595">
        <v>1000</v>
      </c>
      <c r="I16" s="595">
        <v>0</v>
      </c>
      <c r="J16" s="595"/>
      <c r="K16" s="595">
        <f t="shared" si="1"/>
        <v>0</v>
      </c>
      <c r="L16" s="596"/>
    </row>
    <row r="17" spans="1:12" x14ac:dyDescent="0.2">
      <c r="A17" s="590" t="str">
        <f t="shared" si="2"/>
        <v>Majandusamet</v>
      </c>
      <c r="B17" s="581" t="str">
        <f t="shared" si="0"/>
        <v>55</v>
      </c>
      <c r="C17" s="591" t="s">
        <v>1128</v>
      </c>
      <c r="D17" s="594" t="s">
        <v>636</v>
      </c>
      <c r="E17" s="596" t="s">
        <v>637</v>
      </c>
      <c r="F17" s="595">
        <v>0</v>
      </c>
      <c r="G17" s="595">
        <v>0</v>
      </c>
      <c r="H17" s="595">
        <v>0</v>
      </c>
      <c r="I17" s="595">
        <v>0</v>
      </c>
      <c r="J17" s="595"/>
      <c r="K17" s="595">
        <f t="shared" si="1"/>
        <v>0</v>
      </c>
      <c r="L17" s="596"/>
    </row>
    <row r="18" spans="1:12" x14ac:dyDescent="0.2">
      <c r="A18" s="590" t="str">
        <f t="shared" si="2"/>
        <v>Majandusamet</v>
      </c>
      <c r="B18" s="581" t="str">
        <f t="shared" si="0"/>
        <v>55</v>
      </c>
      <c r="C18" s="591" t="s">
        <v>1128</v>
      </c>
      <c r="D18" s="594" t="s">
        <v>638</v>
      </c>
      <c r="E18" s="596" t="s">
        <v>639</v>
      </c>
      <c r="F18" s="595">
        <v>19444.13</v>
      </c>
      <c r="G18" s="595">
        <v>0</v>
      </c>
      <c r="H18" s="595">
        <v>2000</v>
      </c>
      <c r="I18" s="595">
        <v>19597.499999999996</v>
      </c>
      <c r="J18" s="595"/>
      <c r="K18" s="595">
        <f t="shared" si="1"/>
        <v>19597.499999999996</v>
      </c>
      <c r="L18" s="596"/>
    </row>
    <row r="19" spans="1:12" x14ac:dyDescent="0.2">
      <c r="A19" s="590" t="str">
        <f t="shared" si="2"/>
        <v>Majandusamet</v>
      </c>
      <c r="B19" s="581" t="str">
        <f t="shared" si="0"/>
        <v>55</v>
      </c>
      <c r="C19" s="591" t="s">
        <v>1128</v>
      </c>
      <c r="D19" s="594" t="s">
        <v>640</v>
      </c>
      <c r="E19" s="596" t="s">
        <v>641</v>
      </c>
      <c r="F19" s="595">
        <v>6044.04</v>
      </c>
      <c r="G19" s="595">
        <v>5668.4</v>
      </c>
      <c r="H19" s="595">
        <v>15000</v>
      </c>
      <c r="I19" s="595">
        <v>15074.999999999998</v>
      </c>
      <c r="J19" s="595"/>
      <c r="K19" s="595">
        <f t="shared" si="1"/>
        <v>15074.999999999998</v>
      </c>
      <c r="L19" s="596"/>
    </row>
    <row r="20" spans="1:12" x14ac:dyDescent="0.2">
      <c r="A20" s="590" t="str">
        <f t="shared" si="2"/>
        <v>Majandusamet</v>
      </c>
      <c r="B20" s="581" t="str">
        <f t="shared" si="0"/>
        <v>55</v>
      </c>
      <c r="C20" s="591" t="s">
        <v>1128</v>
      </c>
      <c r="D20" s="594" t="s">
        <v>642</v>
      </c>
      <c r="E20" s="596" t="s">
        <v>643</v>
      </c>
      <c r="F20" s="595">
        <v>25477.73</v>
      </c>
      <c r="G20" s="595">
        <v>24470.77</v>
      </c>
      <c r="H20" s="595">
        <v>24000</v>
      </c>
      <c r="I20" s="595">
        <v>24119.999999999996</v>
      </c>
      <c r="J20" s="595"/>
      <c r="K20" s="595">
        <f t="shared" si="1"/>
        <v>24119.999999999996</v>
      </c>
      <c r="L20" s="596"/>
    </row>
    <row r="21" spans="1:12" x14ac:dyDescent="0.2">
      <c r="A21" s="590" t="str">
        <f t="shared" si="2"/>
        <v>Majandusamet</v>
      </c>
      <c r="B21" s="581" t="str">
        <f t="shared" si="0"/>
        <v>55</v>
      </c>
      <c r="C21" s="591" t="s">
        <v>1128</v>
      </c>
      <c r="D21" s="594" t="s">
        <v>644</v>
      </c>
      <c r="E21" s="596" t="s">
        <v>645</v>
      </c>
      <c r="F21" s="595">
        <v>19733.57</v>
      </c>
      <c r="G21" s="595">
        <v>28731.190000000002</v>
      </c>
      <c r="H21" s="595">
        <v>28368</v>
      </c>
      <c r="I21" s="595">
        <v>28509.839999999997</v>
      </c>
      <c r="J21" s="595"/>
      <c r="K21" s="595">
        <f t="shared" si="1"/>
        <v>28509.839999999997</v>
      </c>
      <c r="L21" s="596"/>
    </row>
    <row r="22" spans="1:12" x14ac:dyDescent="0.2">
      <c r="A22" s="590" t="str">
        <f t="shared" si="2"/>
        <v>Majandusamet</v>
      </c>
      <c r="B22" s="581" t="str">
        <f t="shared" si="0"/>
        <v>55</v>
      </c>
      <c r="C22" s="591" t="s">
        <v>1128</v>
      </c>
      <c r="D22" s="594" t="s">
        <v>613</v>
      </c>
      <c r="E22" s="596" t="s">
        <v>614</v>
      </c>
      <c r="F22" s="595">
        <v>50</v>
      </c>
      <c r="G22" s="595">
        <v>1519.9</v>
      </c>
      <c r="H22" s="595">
        <v>3200</v>
      </c>
      <c r="I22" s="595">
        <v>3215.9999999999995</v>
      </c>
      <c r="J22" s="595"/>
      <c r="K22" s="595">
        <f t="shared" si="1"/>
        <v>3215.9999999999995</v>
      </c>
      <c r="L22" s="596"/>
    </row>
    <row r="23" spans="1:12" x14ac:dyDescent="0.2">
      <c r="A23" s="590" t="str">
        <f t="shared" si="2"/>
        <v>Majandusamet</v>
      </c>
      <c r="B23" s="581" t="str">
        <f t="shared" si="0"/>
        <v>55</v>
      </c>
      <c r="C23" s="591" t="s">
        <v>1128</v>
      </c>
      <c r="D23" s="594" t="s">
        <v>615</v>
      </c>
      <c r="E23" s="596" t="s">
        <v>616</v>
      </c>
      <c r="F23" s="595">
        <v>37827.22</v>
      </c>
      <c r="G23" s="595">
        <v>33998.5</v>
      </c>
      <c r="H23" s="595">
        <v>30000</v>
      </c>
      <c r="I23" s="595">
        <v>34170</v>
      </c>
      <c r="J23" s="595"/>
      <c r="K23" s="595">
        <f t="shared" si="1"/>
        <v>34170</v>
      </c>
      <c r="L23" s="596"/>
    </row>
    <row r="24" spans="1:12" x14ac:dyDescent="0.2">
      <c r="A24" s="590" t="str">
        <f t="shared" si="2"/>
        <v>Majandusamet</v>
      </c>
      <c r="B24" s="581" t="str">
        <f t="shared" si="0"/>
        <v>55</v>
      </c>
      <c r="C24" s="591" t="s">
        <v>1128</v>
      </c>
      <c r="D24" s="594" t="s">
        <v>617</v>
      </c>
      <c r="E24" s="596" t="s">
        <v>618</v>
      </c>
      <c r="F24" s="595">
        <v>0</v>
      </c>
      <c r="G24" s="595">
        <v>6435</v>
      </c>
      <c r="H24" s="595">
        <v>9318</v>
      </c>
      <c r="I24" s="595">
        <v>9364.5899999999983</v>
      </c>
      <c r="J24" s="595"/>
      <c r="K24" s="595">
        <f t="shared" si="1"/>
        <v>9364.5899999999983</v>
      </c>
      <c r="L24" s="596"/>
    </row>
    <row r="25" spans="1:12" x14ac:dyDescent="0.2">
      <c r="A25" s="590" t="str">
        <f t="shared" si="2"/>
        <v>Majandusamet</v>
      </c>
      <c r="B25" s="581" t="str">
        <f t="shared" si="0"/>
        <v>55</v>
      </c>
      <c r="C25" s="591" t="s">
        <v>15</v>
      </c>
      <c r="D25" s="594" t="s">
        <v>719</v>
      </c>
      <c r="E25" s="596" t="s">
        <v>720</v>
      </c>
      <c r="F25" s="595">
        <v>9967.82</v>
      </c>
      <c r="G25" s="595">
        <v>4324.5</v>
      </c>
      <c r="H25" s="595">
        <v>5000</v>
      </c>
      <c r="I25" s="595">
        <v>20099.999999999996</v>
      </c>
      <c r="J25" s="595"/>
      <c r="K25" s="595">
        <f t="shared" si="1"/>
        <v>20099.999999999996</v>
      </c>
      <c r="L25" s="596"/>
    </row>
    <row r="26" spans="1:12" x14ac:dyDescent="0.2">
      <c r="A26" s="590" t="str">
        <f t="shared" si="2"/>
        <v>Majandusamet</v>
      </c>
      <c r="B26" s="581" t="str">
        <f t="shared" si="0"/>
        <v>55</v>
      </c>
      <c r="C26" s="591" t="s">
        <v>761</v>
      </c>
      <c r="D26" s="594" t="s">
        <v>1153</v>
      </c>
      <c r="E26" s="596" t="s">
        <v>1165</v>
      </c>
      <c r="F26" s="595">
        <v>9825.86</v>
      </c>
      <c r="G26" s="595">
        <v>12926.72</v>
      </c>
      <c r="H26" s="595">
        <v>0</v>
      </c>
      <c r="I26" s="595">
        <v>0</v>
      </c>
      <c r="J26" s="595"/>
      <c r="K26" s="595">
        <f t="shared" si="1"/>
        <v>0</v>
      </c>
      <c r="L26" s="596"/>
    </row>
    <row r="27" spans="1:12" x14ac:dyDescent="0.2">
      <c r="A27" s="590" t="str">
        <f t="shared" si="2"/>
        <v>Majandusamet</v>
      </c>
      <c r="B27" s="581" t="str">
        <f t="shared" si="0"/>
        <v>55</v>
      </c>
      <c r="C27" s="591" t="s">
        <v>766</v>
      </c>
      <c r="D27" s="594" t="s">
        <v>608</v>
      </c>
      <c r="E27" s="596" t="s">
        <v>609</v>
      </c>
      <c r="F27" s="595">
        <v>20652.41</v>
      </c>
      <c r="G27" s="595">
        <v>25316.55</v>
      </c>
      <c r="H27" s="595">
        <v>10136.905700001869</v>
      </c>
      <c r="I27" s="595">
        <v>45224.999999999993</v>
      </c>
      <c r="J27" s="595"/>
      <c r="K27" s="595">
        <f t="shared" si="1"/>
        <v>45224.999999999993</v>
      </c>
      <c r="L27" s="596"/>
    </row>
    <row r="28" spans="1:12" x14ac:dyDescent="0.2">
      <c r="A28" s="590" t="str">
        <f t="shared" si="2"/>
        <v>Majandusamet</v>
      </c>
      <c r="B28" s="581" t="str">
        <f t="shared" si="0"/>
        <v>55</v>
      </c>
      <c r="C28" s="591" t="s">
        <v>278</v>
      </c>
      <c r="D28" s="594" t="s">
        <v>646</v>
      </c>
      <c r="E28" s="596" t="s">
        <v>647</v>
      </c>
      <c r="F28" s="595">
        <v>29063.37</v>
      </c>
      <c r="G28" s="595">
        <v>671.85</v>
      </c>
      <c r="H28" s="595">
        <v>1085</v>
      </c>
      <c r="I28" s="595">
        <v>2095.4249999999997</v>
      </c>
      <c r="J28" s="595"/>
      <c r="K28" s="595">
        <f t="shared" si="1"/>
        <v>2095.4249999999997</v>
      </c>
      <c r="L28" s="596"/>
    </row>
    <row r="29" spans="1:12" x14ac:dyDescent="0.2">
      <c r="A29" s="590" t="str">
        <f t="shared" si="2"/>
        <v>Majandusamet</v>
      </c>
      <c r="B29" s="581" t="str">
        <f t="shared" si="0"/>
        <v>60</v>
      </c>
      <c r="C29" s="591" t="s">
        <v>1159</v>
      </c>
      <c r="D29" s="594" t="s">
        <v>1160</v>
      </c>
      <c r="E29" s="596" t="s">
        <v>1161</v>
      </c>
      <c r="F29" s="595">
        <v>167.39</v>
      </c>
      <c r="G29" s="595">
        <v>115</v>
      </c>
      <c r="H29" s="595">
        <v>115</v>
      </c>
      <c r="I29" s="595">
        <v>115.57499999999999</v>
      </c>
      <c r="J29" s="595"/>
      <c r="K29" s="595">
        <f t="shared" si="1"/>
        <v>115.57499999999999</v>
      </c>
      <c r="L29" s="596"/>
    </row>
    <row r="30" spans="1:12" x14ac:dyDescent="0.2">
      <c r="A30" s="590" t="str">
        <f t="shared" si="2"/>
        <v>Majandusamet</v>
      </c>
      <c r="B30" s="581" t="str">
        <f t="shared" si="0"/>
        <v>55</v>
      </c>
      <c r="C30" s="591" t="s">
        <v>1128</v>
      </c>
      <c r="D30" s="594" t="s">
        <v>648</v>
      </c>
      <c r="E30" s="596" t="s">
        <v>649</v>
      </c>
      <c r="F30" s="595">
        <v>10643.15</v>
      </c>
      <c r="G30" s="595">
        <v>24868.46</v>
      </c>
      <c r="H30" s="595">
        <v>10000</v>
      </c>
      <c r="I30" s="595">
        <v>15074.999999999998</v>
      </c>
      <c r="J30" s="595"/>
      <c r="K30" s="595">
        <f t="shared" si="1"/>
        <v>15074.999999999998</v>
      </c>
      <c r="L30" s="596"/>
    </row>
    <row r="31" spans="1:12" x14ac:dyDescent="0.2">
      <c r="A31" s="590" t="str">
        <f t="shared" si="2"/>
        <v>Majandusamet</v>
      </c>
      <c r="B31" s="581" t="str">
        <f t="shared" si="0"/>
        <v>55</v>
      </c>
      <c r="C31" s="591" t="s">
        <v>766</v>
      </c>
      <c r="D31" s="594" t="s">
        <v>650</v>
      </c>
      <c r="E31" s="596" t="s">
        <v>651</v>
      </c>
      <c r="F31" s="595">
        <v>5278</v>
      </c>
      <c r="G31" s="595">
        <v>5475.6</v>
      </c>
      <c r="H31" s="595">
        <v>7393</v>
      </c>
      <c r="I31" s="595">
        <v>6424.9649999999992</v>
      </c>
      <c r="J31" s="595"/>
      <c r="K31" s="595">
        <f t="shared" si="1"/>
        <v>6424.9649999999992</v>
      </c>
      <c r="L31" s="596"/>
    </row>
    <row r="32" spans="1:12" x14ac:dyDescent="0.2">
      <c r="A32" s="590" t="str">
        <f t="shared" si="2"/>
        <v>Majandusamet</v>
      </c>
      <c r="B32" s="581" t="str">
        <f t="shared" si="0"/>
        <v>55</v>
      </c>
      <c r="C32" s="591" t="s">
        <v>278</v>
      </c>
      <c r="D32" s="594" t="s">
        <v>822</v>
      </c>
      <c r="E32" s="596" t="s">
        <v>1154</v>
      </c>
      <c r="F32" s="595">
        <v>1181.9100000000001</v>
      </c>
      <c r="G32" s="595">
        <v>6335.170000000001</v>
      </c>
      <c r="H32" s="595">
        <v>8500</v>
      </c>
      <c r="I32" s="595">
        <v>4019.9999999999995</v>
      </c>
      <c r="J32" s="595"/>
      <c r="K32" s="595">
        <f t="shared" si="1"/>
        <v>4019.9999999999995</v>
      </c>
      <c r="L32" s="596"/>
    </row>
    <row r="33" spans="1:12" x14ac:dyDescent="0.2">
      <c r="A33" s="590" t="str">
        <f t="shared" si="2"/>
        <v>Majandusamet</v>
      </c>
      <c r="B33" s="581" t="str">
        <f t="shared" si="0"/>
        <v>55</v>
      </c>
      <c r="C33" s="591" t="s">
        <v>253</v>
      </c>
      <c r="D33" s="594" t="s">
        <v>652</v>
      </c>
      <c r="E33" s="596" t="s">
        <v>254</v>
      </c>
      <c r="F33" s="595">
        <v>5842.82</v>
      </c>
      <c r="G33" s="595">
        <v>0</v>
      </c>
      <c r="H33" s="595">
        <v>0</v>
      </c>
      <c r="I33" s="595">
        <v>0</v>
      </c>
      <c r="J33" s="595"/>
      <c r="K33" s="595">
        <f t="shared" si="1"/>
        <v>0</v>
      </c>
      <c r="L33" s="596"/>
    </row>
    <row r="34" spans="1:12" x14ac:dyDescent="0.2">
      <c r="A34" s="590" t="str">
        <f t="shared" si="2"/>
        <v>Majandusamet</v>
      </c>
      <c r="B34" s="581" t="str">
        <f t="shared" si="0"/>
        <v>55</v>
      </c>
      <c r="C34" s="591" t="s">
        <v>15</v>
      </c>
      <c r="D34" s="594" t="s">
        <v>1156</v>
      </c>
      <c r="E34" s="596" t="s">
        <v>1157</v>
      </c>
      <c r="F34" s="595">
        <v>25183.759999999998</v>
      </c>
      <c r="G34" s="595">
        <v>0</v>
      </c>
      <c r="H34" s="595">
        <v>0</v>
      </c>
      <c r="I34" s="595">
        <v>0</v>
      </c>
      <c r="J34" s="595"/>
      <c r="K34" s="595">
        <f t="shared" si="1"/>
        <v>0</v>
      </c>
      <c r="L34" s="596"/>
    </row>
    <row r="35" spans="1:12" x14ac:dyDescent="0.2">
      <c r="A35" s="590" t="str">
        <f t="shared" si="2"/>
        <v>Majandusamet</v>
      </c>
      <c r="B35" s="581" t="str">
        <f t="shared" si="0"/>
        <v>55</v>
      </c>
      <c r="C35" s="591" t="s">
        <v>1128</v>
      </c>
      <c r="D35" s="594" t="s">
        <v>653</v>
      </c>
      <c r="E35" s="596" t="s">
        <v>654</v>
      </c>
      <c r="F35" s="595">
        <v>0</v>
      </c>
      <c r="G35" s="595">
        <v>10217.560000000001</v>
      </c>
      <c r="H35" s="595">
        <v>7975</v>
      </c>
      <c r="I35" s="595">
        <v>5024.9999999999991</v>
      </c>
      <c r="J35" s="595"/>
      <c r="K35" s="595">
        <f t="shared" si="1"/>
        <v>5024.9999999999991</v>
      </c>
      <c r="L35" s="596"/>
    </row>
    <row r="36" spans="1:12" x14ac:dyDescent="0.2">
      <c r="A36" s="590" t="str">
        <f t="shared" si="2"/>
        <v>Majandusamet</v>
      </c>
      <c r="B36" s="581" t="str">
        <f t="shared" ref="B36:B67" si="3">LEFT(C36,2)</f>
        <v>55</v>
      </c>
      <c r="C36" s="591" t="s">
        <v>1128</v>
      </c>
      <c r="D36" s="594" t="s">
        <v>1158</v>
      </c>
      <c r="E36" s="596" t="s">
        <v>1129</v>
      </c>
      <c r="F36" s="595">
        <v>0</v>
      </c>
      <c r="G36" s="595">
        <v>1199.2499999999998</v>
      </c>
      <c r="H36" s="595">
        <v>5000</v>
      </c>
      <c r="I36" s="595">
        <v>1205.9999999999998</v>
      </c>
      <c r="J36" s="595"/>
      <c r="K36" s="595">
        <f t="shared" ref="K36:K67" si="4">+I36+J36</f>
        <v>1205.9999999999998</v>
      </c>
      <c r="L36" s="596"/>
    </row>
    <row r="37" spans="1:12" ht="25.5" x14ac:dyDescent="0.2">
      <c r="A37" s="590" t="str">
        <f t="shared" si="2"/>
        <v>Majandusamet</v>
      </c>
      <c r="B37" s="581" t="str">
        <f t="shared" si="3"/>
        <v>55</v>
      </c>
      <c r="C37" s="591" t="s">
        <v>1128</v>
      </c>
      <c r="D37" s="594" t="s">
        <v>655</v>
      </c>
      <c r="E37" s="596" t="s">
        <v>656</v>
      </c>
      <c r="F37" s="595">
        <v>15273.79</v>
      </c>
      <c r="G37" s="595">
        <v>16204.800000000003</v>
      </c>
      <c r="H37" s="595">
        <v>15400</v>
      </c>
      <c r="I37" s="595">
        <v>15476.999999999998</v>
      </c>
      <c r="J37" s="595"/>
      <c r="K37" s="595">
        <f t="shared" si="4"/>
        <v>15476.999999999998</v>
      </c>
      <c r="L37" s="596"/>
    </row>
    <row r="38" spans="1:12" x14ac:dyDescent="0.2">
      <c r="A38" s="590" t="str">
        <f t="shared" si="2"/>
        <v>Majandusamet</v>
      </c>
      <c r="B38" s="581" t="str">
        <f t="shared" si="3"/>
        <v>55</v>
      </c>
      <c r="C38" s="591" t="s">
        <v>1128</v>
      </c>
      <c r="D38" s="594" t="s">
        <v>657</v>
      </c>
      <c r="E38" s="596" t="s">
        <v>658</v>
      </c>
      <c r="F38" s="595">
        <v>88640.2</v>
      </c>
      <c r="G38" s="595">
        <v>89680.69</v>
      </c>
      <c r="H38" s="595">
        <v>93000</v>
      </c>
      <c r="I38" s="595">
        <v>93464.999999999985</v>
      </c>
      <c r="J38" s="595"/>
      <c r="K38" s="595">
        <f t="shared" si="4"/>
        <v>93464.999999999985</v>
      </c>
      <c r="L38" s="596"/>
    </row>
    <row r="39" spans="1:12" ht="25.5" x14ac:dyDescent="0.2">
      <c r="A39" s="590" t="str">
        <f t="shared" ref="A39:A70" si="5">+$E$1</f>
        <v>Majandusamet</v>
      </c>
      <c r="B39" s="581" t="str">
        <f t="shared" si="3"/>
        <v>55</v>
      </c>
      <c r="C39" s="591" t="s">
        <v>1128</v>
      </c>
      <c r="D39" s="594" t="s">
        <v>659</v>
      </c>
      <c r="E39" s="596" t="s">
        <v>660</v>
      </c>
      <c r="F39" s="595">
        <v>26992.87</v>
      </c>
      <c r="G39" s="595">
        <v>28983.280000000006</v>
      </c>
      <c r="H39" s="595">
        <v>28482</v>
      </c>
      <c r="I39" s="595">
        <v>28624.409999999996</v>
      </c>
      <c r="J39" s="595"/>
      <c r="K39" s="595">
        <f t="shared" si="4"/>
        <v>28624.409999999996</v>
      </c>
      <c r="L39" s="596"/>
    </row>
    <row r="40" spans="1:12" x14ac:dyDescent="0.2">
      <c r="A40" s="590" t="str">
        <f t="shared" si="5"/>
        <v>Majandusamet</v>
      </c>
      <c r="B40" s="581" t="str">
        <f t="shared" si="3"/>
        <v>55</v>
      </c>
      <c r="C40" s="591" t="s">
        <v>5</v>
      </c>
      <c r="D40" s="594" t="s">
        <v>661</v>
      </c>
      <c r="E40" s="596" t="s">
        <v>662</v>
      </c>
      <c r="F40" s="595">
        <v>31977.55</v>
      </c>
      <c r="G40" s="595">
        <v>20282.599999999999</v>
      </c>
      <c r="H40" s="595">
        <v>20000</v>
      </c>
      <c r="I40" s="595">
        <v>20099.999999999996</v>
      </c>
      <c r="J40" s="595"/>
      <c r="K40" s="595">
        <f t="shared" si="4"/>
        <v>20099.999999999996</v>
      </c>
      <c r="L40" s="596"/>
    </row>
    <row r="41" spans="1:12" x14ac:dyDescent="0.2">
      <c r="A41" s="590" t="str">
        <f t="shared" si="5"/>
        <v>Majandusamet</v>
      </c>
      <c r="B41" s="581" t="str">
        <f t="shared" si="3"/>
        <v>55</v>
      </c>
      <c r="C41" s="591" t="s">
        <v>1128</v>
      </c>
      <c r="D41" s="594" t="s">
        <v>663</v>
      </c>
      <c r="E41" s="596" t="s">
        <v>664</v>
      </c>
      <c r="F41" s="595">
        <v>7507.73</v>
      </c>
      <c r="G41" s="595">
        <v>4657.3</v>
      </c>
      <c r="H41" s="595">
        <v>0</v>
      </c>
      <c r="I41" s="595">
        <v>12059.999999999998</v>
      </c>
      <c r="J41" s="595"/>
      <c r="K41" s="595">
        <f t="shared" si="4"/>
        <v>12059.999999999998</v>
      </c>
      <c r="L41" s="596"/>
    </row>
    <row r="42" spans="1:12" x14ac:dyDescent="0.2">
      <c r="A42" s="590" t="str">
        <f t="shared" si="5"/>
        <v>Majandusamet</v>
      </c>
      <c r="B42" s="581" t="str">
        <f t="shared" si="3"/>
        <v>55</v>
      </c>
      <c r="C42" s="591" t="s">
        <v>1128</v>
      </c>
      <c r="D42" s="594" t="s">
        <v>665</v>
      </c>
      <c r="E42" s="596" t="s">
        <v>666</v>
      </c>
      <c r="F42" s="595">
        <v>0</v>
      </c>
      <c r="G42" s="595">
        <v>6147.33</v>
      </c>
      <c r="H42" s="595">
        <v>3000</v>
      </c>
      <c r="I42" s="595">
        <v>3014.9999999999995</v>
      </c>
      <c r="J42" s="595"/>
      <c r="K42" s="595">
        <f t="shared" si="4"/>
        <v>3014.9999999999995</v>
      </c>
      <c r="L42" s="596"/>
    </row>
    <row r="43" spans="1:12" x14ac:dyDescent="0.2">
      <c r="A43" s="590" t="str">
        <f t="shared" si="5"/>
        <v>Majandusamet</v>
      </c>
      <c r="B43" s="581" t="str">
        <f t="shared" si="3"/>
        <v>55</v>
      </c>
      <c r="C43" s="591" t="s">
        <v>1128</v>
      </c>
      <c r="D43" s="594" t="s">
        <v>667</v>
      </c>
      <c r="E43" s="596" t="s">
        <v>668</v>
      </c>
      <c r="F43" s="595">
        <v>22695.64</v>
      </c>
      <c r="G43" s="595">
        <v>27140.51</v>
      </c>
      <c r="H43" s="595">
        <v>27000</v>
      </c>
      <c r="I43" s="595">
        <v>25124.999999999996</v>
      </c>
      <c r="J43" s="595"/>
      <c r="K43" s="595">
        <f t="shared" si="4"/>
        <v>25124.999999999996</v>
      </c>
      <c r="L43" s="596"/>
    </row>
    <row r="44" spans="1:12" x14ac:dyDescent="0.2">
      <c r="A44" s="590" t="str">
        <f t="shared" si="5"/>
        <v>Majandusamet</v>
      </c>
      <c r="B44" s="581" t="str">
        <f t="shared" si="3"/>
        <v>55</v>
      </c>
      <c r="C44" s="591" t="s">
        <v>1128</v>
      </c>
      <c r="D44" s="594" t="s">
        <v>669</v>
      </c>
      <c r="E44" s="596" t="s">
        <v>670</v>
      </c>
      <c r="F44" s="595">
        <v>12782</v>
      </c>
      <c r="G44" s="595">
        <v>10000</v>
      </c>
      <c r="H44" s="595">
        <v>10000</v>
      </c>
      <c r="I44" s="595">
        <v>10049.999999999998</v>
      </c>
      <c r="J44" s="595"/>
      <c r="K44" s="595">
        <f t="shared" si="4"/>
        <v>10049.999999999998</v>
      </c>
      <c r="L44" s="596"/>
    </row>
    <row r="45" spans="1:12" x14ac:dyDescent="0.2">
      <c r="A45" s="590" t="str">
        <f t="shared" si="5"/>
        <v>Majandusamet</v>
      </c>
      <c r="B45" s="581" t="str">
        <f t="shared" si="3"/>
        <v>55</v>
      </c>
      <c r="C45" s="591" t="s">
        <v>1128</v>
      </c>
      <c r="D45" s="594" t="s">
        <v>671</v>
      </c>
      <c r="E45" s="596" t="s">
        <v>672</v>
      </c>
      <c r="F45" s="595">
        <v>20073</v>
      </c>
      <c r="G45" s="595">
        <v>25172.989999999998</v>
      </c>
      <c r="H45" s="595">
        <v>19173</v>
      </c>
      <c r="I45" s="595">
        <v>19268.864999999998</v>
      </c>
      <c r="J45" s="595"/>
      <c r="K45" s="595">
        <f t="shared" si="4"/>
        <v>19268.864999999998</v>
      </c>
      <c r="L45" s="596"/>
    </row>
    <row r="46" spans="1:12" x14ac:dyDescent="0.2">
      <c r="A46" s="590" t="str">
        <f t="shared" si="5"/>
        <v>Majandusamet</v>
      </c>
      <c r="B46" s="581" t="str">
        <f t="shared" si="3"/>
        <v>55</v>
      </c>
      <c r="C46" s="591" t="s">
        <v>1128</v>
      </c>
      <c r="D46" s="594" t="s">
        <v>1146</v>
      </c>
      <c r="E46" s="596" t="s">
        <v>1147</v>
      </c>
      <c r="F46" s="595">
        <v>17829.309999999998</v>
      </c>
      <c r="G46" s="595">
        <v>0</v>
      </c>
      <c r="H46" s="595">
        <v>0</v>
      </c>
      <c r="I46" s="595">
        <v>0</v>
      </c>
      <c r="J46" s="595"/>
      <c r="K46" s="595">
        <f t="shared" si="4"/>
        <v>0</v>
      </c>
      <c r="L46" s="596"/>
    </row>
    <row r="47" spans="1:12" x14ac:dyDescent="0.2">
      <c r="A47" s="590" t="str">
        <f t="shared" si="5"/>
        <v>Majandusamet</v>
      </c>
      <c r="B47" s="581" t="str">
        <f t="shared" si="3"/>
        <v>55</v>
      </c>
      <c r="C47" s="591" t="s">
        <v>1128</v>
      </c>
      <c r="D47" s="594" t="s">
        <v>673</v>
      </c>
      <c r="E47" s="596" t="s">
        <v>674</v>
      </c>
      <c r="F47" s="595">
        <v>115417.86</v>
      </c>
      <c r="G47" s="595">
        <v>117944.43999999999</v>
      </c>
      <c r="H47" s="595">
        <v>146521</v>
      </c>
      <c r="I47" s="595">
        <v>155000</v>
      </c>
      <c r="J47" s="595"/>
      <c r="K47" s="595">
        <f t="shared" si="4"/>
        <v>155000</v>
      </c>
      <c r="L47" s="596"/>
    </row>
    <row r="48" spans="1:12" x14ac:dyDescent="0.2">
      <c r="A48" s="590" t="str">
        <f t="shared" si="5"/>
        <v>Majandusamet</v>
      </c>
      <c r="B48" s="581" t="str">
        <f t="shared" si="3"/>
        <v>55</v>
      </c>
      <c r="C48" s="591" t="s">
        <v>1128</v>
      </c>
      <c r="D48" s="594" t="s">
        <v>675</v>
      </c>
      <c r="E48" s="596" t="s">
        <v>1148</v>
      </c>
      <c r="F48" s="595">
        <v>44234.54</v>
      </c>
      <c r="G48" s="595">
        <v>40634.299999999996</v>
      </c>
      <c r="H48" s="595">
        <v>48000</v>
      </c>
      <c r="I48" s="595">
        <v>48239.999999999993</v>
      </c>
      <c r="J48" s="595"/>
      <c r="K48" s="595">
        <f t="shared" si="4"/>
        <v>48239.999999999993</v>
      </c>
      <c r="L48" s="596"/>
    </row>
    <row r="49" spans="1:12" x14ac:dyDescent="0.2">
      <c r="A49" s="590" t="str">
        <f t="shared" si="5"/>
        <v>Majandusamet</v>
      </c>
      <c r="B49" s="581" t="str">
        <f t="shared" si="3"/>
        <v>55</v>
      </c>
      <c r="C49" s="591" t="s">
        <v>1128</v>
      </c>
      <c r="D49" s="594" t="s">
        <v>676</v>
      </c>
      <c r="E49" s="596" t="s">
        <v>677</v>
      </c>
      <c r="F49" s="595">
        <v>1849.2</v>
      </c>
      <c r="G49" s="595">
        <v>4996.83</v>
      </c>
      <c r="H49" s="595">
        <v>2500</v>
      </c>
      <c r="I49" s="595">
        <v>6029.9999999999991</v>
      </c>
      <c r="J49" s="595"/>
      <c r="K49" s="595">
        <f t="shared" si="4"/>
        <v>6029.9999999999991</v>
      </c>
      <c r="L49" s="596"/>
    </row>
    <row r="50" spans="1:12" x14ac:dyDescent="0.2">
      <c r="A50" s="590" t="str">
        <f t="shared" si="5"/>
        <v>Majandusamet</v>
      </c>
      <c r="B50" s="581" t="str">
        <f t="shared" si="3"/>
        <v>55</v>
      </c>
      <c r="C50" s="591" t="s">
        <v>1128</v>
      </c>
      <c r="D50" s="594" t="s">
        <v>678</v>
      </c>
      <c r="E50" s="596" t="s">
        <v>679</v>
      </c>
      <c r="F50" s="595">
        <v>0</v>
      </c>
      <c r="G50" s="595">
        <v>0</v>
      </c>
      <c r="H50" s="595">
        <v>0</v>
      </c>
      <c r="I50" s="595">
        <v>0</v>
      </c>
      <c r="J50" s="595"/>
      <c r="K50" s="595">
        <f t="shared" si="4"/>
        <v>0</v>
      </c>
      <c r="L50" s="596"/>
    </row>
    <row r="51" spans="1:12" x14ac:dyDescent="0.2">
      <c r="A51" s="590" t="str">
        <f t="shared" si="5"/>
        <v>Majandusamet</v>
      </c>
      <c r="B51" s="581" t="str">
        <f t="shared" si="3"/>
        <v>55</v>
      </c>
      <c r="C51" s="591" t="s">
        <v>1128</v>
      </c>
      <c r="D51" s="594" t="s">
        <v>680</v>
      </c>
      <c r="E51" s="596" t="s">
        <v>681</v>
      </c>
      <c r="F51" s="595">
        <v>383</v>
      </c>
      <c r="G51" s="595">
        <v>400</v>
      </c>
      <c r="H51" s="595">
        <v>498</v>
      </c>
      <c r="I51" s="595">
        <v>401.99999999999994</v>
      </c>
      <c r="J51" s="595"/>
      <c r="K51" s="595">
        <f t="shared" si="4"/>
        <v>401.99999999999994</v>
      </c>
      <c r="L51" s="596"/>
    </row>
    <row r="52" spans="1:12" x14ac:dyDescent="0.2">
      <c r="A52" s="590" t="str">
        <f t="shared" si="5"/>
        <v>Majandusamet</v>
      </c>
      <c r="B52" s="581" t="str">
        <f t="shared" si="3"/>
        <v>55</v>
      </c>
      <c r="C52" s="591" t="s">
        <v>1128</v>
      </c>
      <c r="D52" s="594" t="s">
        <v>682</v>
      </c>
      <c r="E52" s="596" t="s">
        <v>683</v>
      </c>
      <c r="F52" s="595">
        <v>7727.89</v>
      </c>
      <c r="G52" s="595">
        <v>17268.400000000001</v>
      </c>
      <c r="H52" s="595">
        <v>18000</v>
      </c>
      <c r="I52" s="595">
        <v>18089.999999999996</v>
      </c>
      <c r="J52" s="595"/>
      <c r="K52" s="595">
        <f t="shared" si="4"/>
        <v>18089.999999999996</v>
      </c>
      <c r="L52" s="596"/>
    </row>
    <row r="53" spans="1:12" x14ac:dyDescent="0.2">
      <c r="A53" s="590" t="str">
        <f t="shared" si="5"/>
        <v>Majandusamet</v>
      </c>
      <c r="B53" s="581" t="str">
        <f t="shared" si="3"/>
        <v>55</v>
      </c>
      <c r="C53" s="591" t="s">
        <v>1128</v>
      </c>
      <c r="D53" s="594" t="s">
        <v>684</v>
      </c>
      <c r="E53" s="596" t="s">
        <v>685</v>
      </c>
      <c r="F53" s="595">
        <v>3582.05</v>
      </c>
      <c r="G53" s="595">
        <v>4435.68</v>
      </c>
      <c r="H53" s="595">
        <v>10000</v>
      </c>
      <c r="I53" s="595">
        <v>7034.9999999999991</v>
      </c>
      <c r="J53" s="595"/>
      <c r="K53" s="595">
        <f t="shared" si="4"/>
        <v>7034.9999999999991</v>
      </c>
      <c r="L53" s="596"/>
    </row>
    <row r="54" spans="1:12" x14ac:dyDescent="0.2">
      <c r="A54" s="590" t="str">
        <f t="shared" si="5"/>
        <v>Majandusamet</v>
      </c>
      <c r="B54" s="581" t="str">
        <f t="shared" si="3"/>
        <v>55</v>
      </c>
      <c r="C54" s="591" t="s">
        <v>1128</v>
      </c>
      <c r="D54" s="594" t="s">
        <v>686</v>
      </c>
      <c r="E54" s="596" t="s">
        <v>687</v>
      </c>
      <c r="F54" s="595">
        <v>6092.56</v>
      </c>
      <c r="G54" s="595">
        <v>2083.9300000000003</v>
      </c>
      <c r="H54" s="595">
        <v>4140</v>
      </c>
      <c r="I54" s="595">
        <v>5024.9999999999991</v>
      </c>
      <c r="J54" s="595"/>
      <c r="K54" s="595">
        <f t="shared" si="4"/>
        <v>5024.9999999999991</v>
      </c>
      <c r="L54" s="596"/>
    </row>
    <row r="55" spans="1:12" x14ac:dyDescent="0.2">
      <c r="A55" s="590" t="str">
        <f t="shared" si="5"/>
        <v>Majandusamet</v>
      </c>
      <c r="B55" s="581" t="str">
        <f t="shared" si="3"/>
        <v>55</v>
      </c>
      <c r="C55" s="591" t="s">
        <v>1128</v>
      </c>
      <c r="D55" s="594" t="s">
        <v>688</v>
      </c>
      <c r="E55" s="596" t="s">
        <v>689</v>
      </c>
      <c r="F55" s="595">
        <v>7968</v>
      </c>
      <c r="G55" s="595">
        <v>11810.4</v>
      </c>
      <c r="H55" s="595">
        <v>10000</v>
      </c>
      <c r="I55" s="595">
        <v>12202.71</v>
      </c>
      <c r="J55" s="595"/>
      <c r="K55" s="595">
        <f t="shared" si="4"/>
        <v>12202.71</v>
      </c>
      <c r="L55" s="596"/>
    </row>
    <row r="56" spans="1:12" x14ac:dyDescent="0.2">
      <c r="A56" s="590" t="str">
        <f t="shared" si="5"/>
        <v>Majandusamet</v>
      </c>
      <c r="B56" s="581" t="str">
        <f t="shared" si="3"/>
        <v>55</v>
      </c>
      <c r="C56" s="591" t="s">
        <v>1128</v>
      </c>
      <c r="D56" s="594" t="s">
        <v>690</v>
      </c>
      <c r="E56" s="596" t="s">
        <v>691</v>
      </c>
      <c r="F56" s="595">
        <v>0</v>
      </c>
      <c r="G56" s="595">
        <v>1536</v>
      </c>
      <c r="H56" s="595">
        <v>4000</v>
      </c>
      <c r="I56" s="595">
        <v>4019.9999999999995</v>
      </c>
      <c r="J56" s="595"/>
      <c r="K56" s="595">
        <f t="shared" si="4"/>
        <v>4019.9999999999995</v>
      </c>
      <c r="L56" s="596"/>
    </row>
    <row r="57" spans="1:12" x14ac:dyDescent="0.2">
      <c r="A57" s="590" t="str">
        <f t="shared" si="5"/>
        <v>Majandusamet</v>
      </c>
      <c r="B57" s="581" t="str">
        <f t="shared" si="3"/>
        <v>55</v>
      </c>
      <c r="C57" s="591" t="s">
        <v>1128</v>
      </c>
      <c r="D57" s="594" t="s">
        <v>692</v>
      </c>
      <c r="E57" s="596" t="s">
        <v>693</v>
      </c>
      <c r="F57" s="595">
        <v>1584</v>
      </c>
      <c r="G57" s="595">
        <v>0</v>
      </c>
      <c r="H57" s="595">
        <v>0</v>
      </c>
      <c r="I57" s="595">
        <v>502.49999999999994</v>
      </c>
      <c r="J57" s="595"/>
      <c r="K57" s="595">
        <f t="shared" si="4"/>
        <v>502.49999999999994</v>
      </c>
      <c r="L57" s="596"/>
    </row>
    <row r="58" spans="1:12" x14ac:dyDescent="0.2">
      <c r="A58" s="590" t="str">
        <f t="shared" si="5"/>
        <v>Majandusamet</v>
      </c>
      <c r="B58" s="581" t="str">
        <f t="shared" si="3"/>
        <v>55</v>
      </c>
      <c r="C58" s="591" t="s">
        <v>1128</v>
      </c>
      <c r="D58" s="594" t="s">
        <v>694</v>
      </c>
      <c r="E58" s="596" t="s">
        <v>695</v>
      </c>
      <c r="F58" s="595">
        <v>3120</v>
      </c>
      <c r="G58" s="595">
        <v>2100</v>
      </c>
      <c r="H58" s="595">
        <v>2000</v>
      </c>
      <c r="I58" s="595">
        <v>2009.9999999999998</v>
      </c>
      <c r="J58" s="595"/>
      <c r="K58" s="595">
        <f t="shared" si="4"/>
        <v>2009.9999999999998</v>
      </c>
      <c r="L58" s="596"/>
    </row>
    <row r="59" spans="1:12" x14ac:dyDescent="0.2">
      <c r="A59" s="590" t="str">
        <f t="shared" si="5"/>
        <v>Majandusamet</v>
      </c>
      <c r="B59" s="581" t="str">
        <f t="shared" si="3"/>
        <v>55</v>
      </c>
      <c r="C59" s="591" t="s">
        <v>1128</v>
      </c>
      <c r="D59" s="594" t="s">
        <v>1149</v>
      </c>
      <c r="E59" s="596" t="s">
        <v>1150</v>
      </c>
      <c r="F59" s="595">
        <v>0</v>
      </c>
      <c r="G59" s="595">
        <v>2999.74</v>
      </c>
      <c r="H59" s="595">
        <v>312</v>
      </c>
      <c r="I59" s="595">
        <v>3014.9999999999995</v>
      </c>
      <c r="J59" s="595"/>
      <c r="K59" s="595">
        <f t="shared" si="4"/>
        <v>3014.9999999999995</v>
      </c>
      <c r="L59" s="596"/>
    </row>
    <row r="60" spans="1:12" x14ac:dyDescent="0.2">
      <c r="A60" s="590" t="str">
        <f t="shared" si="5"/>
        <v>Majandusamet</v>
      </c>
      <c r="B60" s="581" t="str">
        <f t="shared" si="3"/>
        <v>55</v>
      </c>
      <c r="C60" s="591" t="s">
        <v>1128</v>
      </c>
      <c r="D60" s="594" t="s">
        <v>696</v>
      </c>
      <c r="E60" s="596" t="s">
        <v>697</v>
      </c>
      <c r="F60" s="595">
        <v>0</v>
      </c>
      <c r="G60" s="595">
        <v>0</v>
      </c>
      <c r="H60" s="595">
        <v>0</v>
      </c>
      <c r="I60" s="595">
        <v>0</v>
      </c>
      <c r="J60" s="595"/>
      <c r="K60" s="595">
        <f t="shared" si="4"/>
        <v>0</v>
      </c>
      <c r="L60" s="596"/>
    </row>
    <row r="61" spans="1:12" x14ac:dyDescent="0.2">
      <c r="A61" s="590" t="str">
        <f t="shared" si="5"/>
        <v>Majandusamet</v>
      </c>
      <c r="B61" s="581" t="str">
        <f t="shared" si="3"/>
        <v>55</v>
      </c>
      <c r="C61" s="591" t="s">
        <v>1128</v>
      </c>
      <c r="D61" s="594" t="s">
        <v>1151</v>
      </c>
      <c r="E61" s="596" t="s">
        <v>1152</v>
      </c>
      <c r="F61" s="595">
        <v>0</v>
      </c>
      <c r="G61" s="595">
        <v>4965.6000000000004</v>
      </c>
      <c r="H61" s="595">
        <v>10000</v>
      </c>
      <c r="I61" s="595">
        <v>5024.9999999999991</v>
      </c>
      <c r="J61" s="595"/>
      <c r="K61" s="595">
        <f t="shared" si="4"/>
        <v>5024.9999999999991</v>
      </c>
      <c r="L61" s="596"/>
    </row>
    <row r="62" spans="1:12" ht="25.5" x14ac:dyDescent="0.2">
      <c r="A62" s="590" t="str">
        <f t="shared" si="5"/>
        <v>Majandusamet</v>
      </c>
      <c r="B62" s="581" t="str">
        <f t="shared" si="3"/>
        <v>55</v>
      </c>
      <c r="C62" s="591" t="s">
        <v>1128</v>
      </c>
      <c r="D62" s="594" t="s">
        <v>698</v>
      </c>
      <c r="E62" s="596" t="s">
        <v>699</v>
      </c>
      <c r="F62" s="595">
        <v>996</v>
      </c>
      <c r="G62" s="595">
        <v>2485.2000000000003</v>
      </c>
      <c r="H62" s="595">
        <v>3000</v>
      </c>
      <c r="I62" s="595">
        <v>3014.9999999999995</v>
      </c>
      <c r="J62" s="595"/>
      <c r="K62" s="595">
        <f t="shared" si="4"/>
        <v>3014.9999999999995</v>
      </c>
      <c r="L62" s="596"/>
    </row>
    <row r="63" spans="1:12" x14ac:dyDescent="0.2">
      <c r="A63" s="590" t="str">
        <f t="shared" si="5"/>
        <v>Majandusamet</v>
      </c>
      <c r="B63" s="581" t="str">
        <f t="shared" si="3"/>
        <v>55</v>
      </c>
      <c r="C63" s="591" t="s">
        <v>15</v>
      </c>
      <c r="D63" s="594" t="s">
        <v>700</v>
      </c>
      <c r="E63" s="596" t="s">
        <v>701</v>
      </c>
      <c r="F63" s="595">
        <v>109.17</v>
      </c>
      <c r="G63" s="595">
        <v>603</v>
      </c>
      <c r="H63" s="595">
        <v>1700</v>
      </c>
      <c r="I63" s="595">
        <v>1306.4999999999998</v>
      </c>
      <c r="J63" s="595"/>
      <c r="K63" s="595">
        <f t="shared" si="4"/>
        <v>1306.4999999999998</v>
      </c>
      <c r="L63" s="596"/>
    </row>
    <row r="64" spans="1:12" ht="25.5" x14ac:dyDescent="0.2">
      <c r="A64" s="590" t="str">
        <f t="shared" si="5"/>
        <v>Majandusamet</v>
      </c>
      <c r="B64" s="581" t="str">
        <f t="shared" si="3"/>
        <v>45</v>
      </c>
      <c r="C64" s="591" t="s">
        <v>1098</v>
      </c>
      <c r="D64" s="594" t="s">
        <v>702</v>
      </c>
      <c r="E64" s="596" t="s">
        <v>1145</v>
      </c>
      <c r="F64" s="595">
        <v>0</v>
      </c>
      <c r="G64" s="595">
        <v>0</v>
      </c>
      <c r="H64" s="595">
        <v>0</v>
      </c>
      <c r="I64" s="595">
        <v>0</v>
      </c>
      <c r="J64" s="595"/>
      <c r="K64" s="595">
        <f t="shared" si="4"/>
        <v>0</v>
      </c>
      <c r="L64" s="596"/>
    </row>
    <row r="65" spans="1:12" ht="25.5" x14ac:dyDescent="0.2">
      <c r="A65" s="590" t="str">
        <f t="shared" si="5"/>
        <v>Majandusamet</v>
      </c>
      <c r="B65" s="581" t="str">
        <f t="shared" si="3"/>
        <v>55</v>
      </c>
      <c r="C65" s="591" t="s">
        <v>15</v>
      </c>
      <c r="D65" s="594" t="s">
        <v>703</v>
      </c>
      <c r="E65" s="596" t="s">
        <v>704</v>
      </c>
      <c r="F65" s="595">
        <v>0</v>
      </c>
      <c r="G65" s="595">
        <v>0</v>
      </c>
      <c r="H65" s="595">
        <v>1278</v>
      </c>
      <c r="I65" s="595">
        <v>1284.3899999999999</v>
      </c>
      <c r="J65" s="595"/>
      <c r="K65" s="595">
        <f t="shared" si="4"/>
        <v>1284.3899999999999</v>
      </c>
      <c r="L65" s="596"/>
    </row>
    <row r="66" spans="1:12" x14ac:dyDescent="0.2">
      <c r="A66" s="590" t="str">
        <f t="shared" si="5"/>
        <v>Majandusamet</v>
      </c>
      <c r="B66" s="581" t="str">
        <f t="shared" si="3"/>
        <v>50</v>
      </c>
      <c r="C66" s="591" t="s">
        <v>1086</v>
      </c>
      <c r="D66" s="594" t="s">
        <v>1134</v>
      </c>
      <c r="E66" s="596" t="s">
        <v>1135</v>
      </c>
      <c r="F66" s="595">
        <v>1074.5899999999999</v>
      </c>
      <c r="G66" s="595">
        <v>0</v>
      </c>
      <c r="H66" s="595">
        <v>0</v>
      </c>
      <c r="I66" s="595">
        <v>0</v>
      </c>
      <c r="J66" s="595"/>
      <c r="K66" s="595">
        <f t="shared" si="4"/>
        <v>0</v>
      </c>
      <c r="L66" s="596"/>
    </row>
    <row r="67" spans="1:12" x14ac:dyDescent="0.2">
      <c r="A67" s="590" t="str">
        <f t="shared" si="5"/>
        <v>Majandusamet</v>
      </c>
      <c r="B67" s="581" t="str">
        <f t="shared" si="3"/>
        <v>50</v>
      </c>
      <c r="C67" s="591" t="s">
        <v>781</v>
      </c>
      <c r="D67" s="594" t="s">
        <v>1136</v>
      </c>
      <c r="E67" s="596" t="s">
        <v>1137</v>
      </c>
      <c r="F67" s="595">
        <v>0</v>
      </c>
      <c r="G67" s="595">
        <v>0</v>
      </c>
      <c r="H67" s="595">
        <v>0</v>
      </c>
      <c r="I67" s="595">
        <v>0</v>
      </c>
      <c r="J67" s="595"/>
      <c r="K67" s="595">
        <f t="shared" si="4"/>
        <v>0</v>
      </c>
      <c r="L67" s="596"/>
    </row>
    <row r="68" spans="1:12" x14ac:dyDescent="0.2">
      <c r="A68" s="590" t="str">
        <f t="shared" si="5"/>
        <v>Majandusamet</v>
      </c>
      <c r="B68" s="581" t="str">
        <f t="shared" ref="B68:B93" si="6">LEFT(C68,2)</f>
        <v>50</v>
      </c>
      <c r="C68" s="591" t="s">
        <v>744</v>
      </c>
      <c r="D68" s="594" t="s">
        <v>1138</v>
      </c>
      <c r="E68" s="596" t="s">
        <v>745</v>
      </c>
      <c r="F68" s="595">
        <v>0</v>
      </c>
      <c r="G68" s="595">
        <v>0</v>
      </c>
      <c r="H68" s="595">
        <v>0</v>
      </c>
      <c r="I68" s="595">
        <v>0</v>
      </c>
      <c r="J68" s="595"/>
      <c r="K68" s="595">
        <f t="shared" ref="K68:K93" si="7">+I68+J68</f>
        <v>0</v>
      </c>
      <c r="L68" s="596"/>
    </row>
    <row r="69" spans="1:12" x14ac:dyDescent="0.2">
      <c r="A69" s="590" t="str">
        <f t="shared" si="5"/>
        <v>Majandusamet</v>
      </c>
      <c r="B69" s="581" t="str">
        <f t="shared" si="6"/>
        <v>55</v>
      </c>
      <c r="C69" s="591" t="s">
        <v>278</v>
      </c>
      <c r="D69" s="594" t="s">
        <v>1139</v>
      </c>
      <c r="E69" s="596" t="s">
        <v>1140</v>
      </c>
      <c r="F69" s="595">
        <v>0</v>
      </c>
      <c r="G69" s="595">
        <v>0</v>
      </c>
      <c r="H69" s="595">
        <v>0</v>
      </c>
      <c r="I69" s="595">
        <v>0</v>
      </c>
      <c r="J69" s="595"/>
      <c r="K69" s="595">
        <f t="shared" si="7"/>
        <v>0</v>
      </c>
      <c r="L69" s="596"/>
    </row>
    <row r="70" spans="1:12" x14ac:dyDescent="0.2">
      <c r="A70" s="590" t="str">
        <f t="shared" si="5"/>
        <v>Majandusamet</v>
      </c>
      <c r="B70" s="581" t="str">
        <f t="shared" si="6"/>
        <v>55</v>
      </c>
      <c r="C70" s="591" t="s">
        <v>1128</v>
      </c>
      <c r="D70" s="594" t="s">
        <v>705</v>
      </c>
      <c r="E70" s="596" t="s">
        <v>706</v>
      </c>
      <c r="F70" s="595">
        <v>13337.57</v>
      </c>
      <c r="G70" s="595">
        <v>13653.52</v>
      </c>
      <c r="H70" s="595">
        <v>10000</v>
      </c>
      <c r="I70" s="595">
        <v>12059.999999999998</v>
      </c>
      <c r="J70" s="595"/>
      <c r="K70" s="595">
        <f t="shared" si="7"/>
        <v>12059.999999999998</v>
      </c>
      <c r="L70" s="596"/>
    </row>
    <row r="71" spans="1:12" x14ac:dyDescent="0.2">
      <c r="A71" s="590" t="str">
        <f t="shared" ref="A71:A93" si="8">+$E$1</f>
        <v>Majandusamet</v>
      </c>
      <c r="B71" s="581" t="str">
        <f t="shared" si="6"/>
        <v>55</v>
      </c>
      <c r="C71" s="591" t="s">
        <v>1128</v>
      </c>
      <c r="D71" s="594" t="s">
        <v>1142</v>
      </c>
      <c r="E71" s="596" t="s">
        <v>708</v>
      </c>
      <c r="F71" s="595">
        <v>53430.29</v>
      </c>
      <c r="G71" s="595">
        <v>73276.289999999994</v>
      </c>
      <c r="H71" s="595">
        <v>85250</v>
      </c>
      <c r="I71" s="595">
        <v>73364.999999999985</v>
      </c>
      <c r="J71" s="595"/>
      <c r="K71" s="595">
        <f t="shared" si="7"/>
        <v>73364.999999999985</v>
      </c>
      <c r="L71" s="596"/>
    </row>
    <row r="72" spans="1:12" x14ac:dyDescent="0.2">
      <c r="A72" s="590" t="str">
        <f t="shared" si="8"/>
        <v>Majandusamet</v>
      </c>
      <c r="B72" s="581" t="str">
        <f t="shared" si="6"/>
        <v>55</v>
      </c>
      <c r="C72" s="591" t="s">
        <v>1143</v>
      </c>
      <c r="D72" s="594" t="s">
        <v>707</v>
      </c>
      <c r="E72" s="596" t="s">
        <v>1144</v>
      </c>
      <c r="F72" s="595">
        <v>192282</v>
      </c>
      <c r="G72" s="595">
        <v>172350.78</v>
      </c>
      <c r="H72" s="595">
        <v>205300</v>
      </c>
      <c r="I72" s="595">
        <v>211459</v>
      </c>
      <c r="J72" s="595"/>
      <c r="K72" s="595">
        <f t="shared" si="7"/>
        <v>211459</v>
      </c>
      <c r="L72" s="596"/>
    </row>
    <row r="73" spans="1:12" x14ac:dyDescent="0.2">
      <c r="A73" s="590" t="str">
        <f t="shared" si="8"/>
        <v>Majandusamet</v>
      </c>
      <c r="B73" s="581" t="str">
        <f t="shared" si="6"/>
        <v>55</v>
      </c>
      <c r="C73" s="591" t="s">
        <v>278</v>
      </c>
      <c r="D73" s="594" t="s">
        <v>721</v>
      </c>
      <c r="E73" s="596" t="s">
        <v>722</v>
      </c>
      <c r="F73" s="595">
        <v>466.41</v>
      </c>
      <c r="G73" s="595">
        <v>990.82</v>
      </c>
      <c r="H73" s="595">
        <v>600</v>
      </c>
      <c r="I73" s="595">
        <v>602.99999999999989</v>
      </c>
      <c r="J73" s="595"/>
      <c r="K73" s="595">
        <f t="shared" si="7"/>
        <v>602.99999999999989</v>
      </c>
      <c r="L73" s="596"/>
    </row>
    <row r="74" spans="1:12" x14ac:dyDescent="0.2">
      <c r="A74" s="590" t="str">
        <f t="shared" si="8"/>
        <v>Majandusamet</v>
      </c>
      <c r="B74" s="581" t="str">
        <f t="shared" si="6"/>
        <v>55</v>
      </c>
      <c r="C74" s="591" t="s">
        <v>766</v>
      </c>
      <c r="D74" s="594" t="s">
        <v>723</v>
      </c>
      <c r="E74" s="596" t="s">
        <v>724</v>
      </c>
      <c r="F74" s="595">
        <v>108115.98</v>
      </c>
      <c r="G74" s="595">
        <v>113401.08</v>
      </c>
      <c r="H74" s="595">
        <v>111000</v>
      </c>
      <c r="I74" s="595">
        <v>105524.99999999999</v>
      </c>
      <c r="J74" s="595"/>
      <c r="K74" s="595">
        <f t="shared" si="7"/>
        <v>105524.99999999999</v>
      </c>
      <c r="L74" s="596"/>
    </row>
    <row r="75" spans="1:12" x14ac:dyDescent="0.2">
      <c r="A75" s="590" t="str">
        <f t="shared" si="8"/>
        <v>Majandusamet</v>
      </c>
      <c r="B75" s="581" t="str">
        <f t="shared" si="6"/>
        <v>55</v>
      </c>
      <c r="C75" s="591" t="s">
        <v>766</v>
      </c>
      <c r="D75" s="594" t="s">
        <v>725</v>
      </c>
      <c r="E75" s="596" t="s">
        <v>726</v>
      </c>
      <c r="F75" s="595">
        <v>34813.64</v>
      </c>
      <c r="G75" s="595">
        <v>46168.72</v>
      </c>
      <c r="H75" s="595">
        <v>48054.46</v>
      </c>
      <c r="I75" s="595">
        <v>61246.709999999992</v>
      </c>
      <c r="J75" s="595"/>
      <c r="K75" s="595">
        <f t="shared" si="7"/>
        <v>61246.709999999992</v>
      </c>
      <c r="L75" s="596"/>
    </row>
    <row r="76" spans="1:12" x14ac:dyDescent="0.2">
      <c r="A76" s="590" t="str">
        <f t="shared" si="8"/>
        <v>Majandusamet</v>
      </c>
      <c r="B76" s="581" t="str">
        <f t="shared" si="6"/>
        <v>55</v>
      </c>
      <c r="C76" s="591" t="s">
        <v>768</v>
      </c>
      <c r="D76" s="594" t="s">
        <v>727</v>
      </c>
      <c r="E76" s="596" t="s">
        <v>728</v>
      </c>
      <c r="F76" s="595">
        <v>3070.63</v>
      </c>
      <c r="G76" s="595">
        <v>3123.6299999999997</v>
      </c>
      <c r="H76" s="595">
        <v>3627.6600000000003</v>
      </c>
      <c r="I76" s="595">
        <v>3645.7982999999999</v>
      </c>
      <c r="J76" s="595"/>
      <c r="K76" s="595">
        <f t="shared" si="7"/>
        <v>3645.7982999999999</v>
      </c>
      <c r="L76" s="596"/>
    </row>
    <row r="77" spans="1:12" x14ac:dyDescent="0.2">
      <c r="A77" s="590" t="str">
        <f t="shared" si="8"/>
        <v>Majandusamet</v>
      </c>
      <c r="B77" s="581" t="str">
        <f t="shared" si="6"/>
        <v>55</v>
      </c>
      <c r="C77" s="591" t="s">
        <v>1128</v>
      </c>
      <c r="D77" s="594" t="s">
        <v>709</v>
      </c>
      <c r="E77" s="596" t="s">
        <v>710</v>
      </c>
      <c r="F77" s="595">
        <v>61095.22</v>
      </c>
      <c r="G77" s="595">
        <v>64819.319999999992</v>
      </c>
      <c r="H77" s="595">
        <v>81500</v>
      </c>
      <c r="I77" s="595">
        <v>81907.499999999985</v>
      </c>
      <c r="J77" s="595"/>
      <c r="K77" s="595">
        <f t="shared" si="7"/>
        <v>81907.499999999985</v>
      </c>
      <c r="L77" s="596"/>
    </row>
    <row r="78" spans="1:12" x14ac:dyDescent="0.2">
      <c r="A78" s="590" t="str">
        <f t="shared" si="8"/>
        <v>Majandusamet</v>
      </c>
      <c r="B78" s="581" t="str">
        <f t="shared" si="6"/>
        <v>55</v>
      </c>
      <c r="C78" s="591" t="s">
        <v>222</v>
      </c>
      <c r="D78" s="594" t="s">
        <v>711</v>
      </c>
      <c r="E78" s="596" t="s">
        <v>712</v>
      </c>
      <c r="F78" s="595">
        <v>0</v>
      </c>
      <c r="G78" s="595">
        <v>0</v>
      </c>
      <c r="H78" s="595">
        <v>1000</v>
      </c>
      <c r="I78" s="595">
        <v>1004.9999999999999</v>
      </c>
      <c r="J78" s="595"/>
      <c r="K78" s="595">
        <f t="shared" si="7"/>
        <v>1004.9999999999999</v>
      </c>
      <c r="L78" s="596"/>
    </row>
    <row r="79" spans="1:12" x14ac:dyDescent="0.2">
      <c r="A79" s="590" t="str">
        <f t="shared" si="8"/>
        <v>Majandusamet</v>
      </c>
      <c r="B79" s="581" t="str">
        <f t="shared" si="6"/>
        <v>55</v>
      </c>
      <c r="C79" s="591" t="s">
        <v>1128</v>
      </c>
      <c r="D79" s="594" t="s">
        <v>713</v>
      </c>
      <c r="E79" s="596" t="s">
        <v>714</v>
      </c>
      <c r="F79" s="595">
        <v>14759.88</v>
      </c>
      <c r="G79" s="595">
        <v>0</v>
      </c>
      <c r="H79" s="595">
        <v>0</v>
      </c>
      <c r="I79" s="595">
        <v>0</v>
      </c>
      <c r="J79" s="595"/>
      <c r="K79" s="595">
        <f t="shared" si="7"/>
        <v>0</v>
      </c>
      <c r="L79" s="596"/>
    </row>
    <row r="80" spans="1:12" x14ac:dyDescent="0.2">
      <c r="A80" s="590" t="str">
        <f t="shared" si="8"/>
        <v>Majandusamet</v>
      </c>
      <c r="B80" s="581" t="str">
        <f t="shared" si="6"/>
        <v>55</v>
      </c>
      <c r="C80" s="591" t="s">
        <v>1128</v>
      </c>
      <c r="D80" s="594" t="s">
        <v>715</v>
      </c>
      <c r="E80" s="596" t="s">
        <v>716</v>
      </c>
      <c r="F80" s="595">
        <v>0</v>
      </c>
      <c r="G80" s="595">
        <v>2748</v>
      </c>
      <c r="H80" s="595">
        <v>2500</v>
      </c>
      <c r="I80" s="595">
        <v>2512.4999999999995</v>
      </c>
      <c r="J80" s="595"/>
      <c r="K80" s="595">
        <f t="shared" si="7"/>
        <v>2512.4999999999995</v>
      </c>
      <c r="L80" s="596"/>
    </row>
    <row r="81" spans="1:12" x14ac:dyDescent="0.2">
      <c r="A81" s="590" t="str">
        <f t="shared" si="8"/>
        <v>Majandusamet</v>
      </c>
      <c r="B81" s="581" t="str">
        <f t="shared" si="6"/>
        <v>55</v>
      </c>
      <c r="C81" s="591" t="s">
        <v>110</v>
      </c>
      <c r="D81" s="594" t="s">
        <v>717</v>
      </c>
      <c r="E81" s="596" t="s">
        <v>718</v>
      </c>
      <c r="F81" s="595">
        <v>16047.97</v>
      </c>
      <c r="G81" s="595">
        <v>15978</v>
      </c>
      <c r="H81" s="595">
        <v>18642</v>
      </c>
      <c r="I81" s="595">
        <v>16079.999999999998</v>
      </c>
      <c r="J81" s="595"/>
      <c r="K81" s="595">
        <f t="shared" si="7"/>
        <v>16079.999999999998</v>
      </c>
      <c r="L81" s="596"/>
    </row>
    <row r="82" spans="1:12" x14ac:dyDescent="0.2">
      <c r="A82" s="590" t="str">
        <f t="shared" si="8"/>
        <v>Majandusamet</v>
      </c>
      <c r="B82" s="581" t="str">
        <f t="shared" si="6"/>
        <v>45</v>
      </c>
      <c r="C82" s="591" t="s">
        <v>1098</v>
      </c>
      <c r="D82" s="594" t="s">
        <v>729</v>
      </c>
      <c r="E82" s="596" t="s">
        <v>730</v>
      </c>
      <c r="F82" s="595">
        <v>7669.44</v>
      </c>
      <c r="G82" s="595">
        <v>7669.44</v>
      </c>
      <c r="H82" s="595">
        <v>1972</v>
      </c>
      <c r="I82" s="595">
        <v>0</v>
      </c>
      <c r="J82" s="595"/>
      <c r="K82" s="595">
        <f t="shared" si="7"/>
        <v>0</v>
      </c>
      <c r="L82" s="596"/>
    </row>
    <row r="83" spans="1:12" x14ac:dyDescent="0.2">
      <c r="A83" s="590" t="str">
        <f t="shared" si="8"/>
        <v>Majandusamet</v>
      </c>
      <c r="B83" s="581" t="str">
        <f t="shared" si="6"/>
        <v>45</v>
      </c>
      <c r="C83" s="591" t="s">
        <v>1098</v>
      </c>
      <c r="D83" s="594" t="s">
        <v>731</v>
      </c>
      <c r="E83" s="596" t="s">
        <v>732</v>
      </c>
      <c r="F83" s="595">
        <v>19173.48</v>
      </c>
      <c r="G83" s="595">
        <v>19173.480000000003</v>
      </c>
      <c r="H83" s="595">
        <v>19600</v>
      </c>
      <c r="I83" s="595">
        <v>19173</v>
      </c>
      <c r="J83" s="595"/>
      <c r="K83" s="595">
        <f t="shared" si="7"/>
        <v>19173</v>
      </c>
      <c r="L83" s="596"/>
    </row>
    <row r="84" spans="1:12" x14ac:dyDescent="0.2">
      <c r="A84" s="590" t="str">
        <f t="shared" si="8"/>
        <v>Majandusamet</v>
      </c>
      <c r="B84" s="581" t="str">
        <f t="shared" si="6"/>
        <v>41</v>
      </c>
      <c r="C84" s="591" t="s">
        <v>1131</v>
      </c>
      <c r="D84" s="594" t="s">
        <v>599</v>
      </c>
      <c r="E84" s="596" t="s">
        <v>1132</v>
      </c>
      <c r="F84" s="595">
        <v>5609.0599999999995</v>
      </c>
      <c r="G84" s="595">
        <v>4964.09</v>
      </c>
      <c r="H84" s="595">
        <v>5500</v>
      </c>
      <c r="I84" s="595">
        <v>5527.4999999999991</v>
      </c>
      <c r="J84" s="595"/>
      <c r="K84" s="595">
        <f t="shared" si="7"/>
        <v>5527.4999999999991</v>
      </c>
      <c r="L84" s="596"/>
    </row>
    <row r="85" spans="1:12" x14ac:dyDescent="0.2">
      <c r="A85" s="590" t="str">
        <f t="shared" si="8"/>
        <v>Majandusamet</v>
      </c>
      <c r="B85" s="581" t="str">
        <f t="shared" si="6"/>
        <v>55</v>
      </c>
      <c r="C85" s="591" t="s">
        <v>1128</v>
      </c>
      <c r="D85" s="594" t="s">
        <v>733</v>
      </c>
      <c r="E85" s="596" t="s">
        <v>734</v>
      </c>
      <c r="F85" s="595">
        <v>708.48</v>
      </c>
      <c r="G85" s="595">
        <v>19000</v>
      </c>
      <c r="H85" s="595">
        <v>14050</v>
      </c>
      <c r="I85" s="595">
        <v>10049.999999999998</v>
      </c>
      <c r="J85" s="595"/>
      <c r="K85" s="595">
        <f t="shared" si="7"/>
        <v>10049.999999999998</v>
      </c>
      <c r="L85" s="596"/>
    </row>
    <row r="86" spans="1:12" x14ac:dyDescent="0.2">
      <c r="A86" s="590" t="str">
        <f t="shared" si="8"/>
        <v>Majandusamet</v>
      </c>
      <c r="B86" s="581" t="str">
        <f t="shared" si="6"/>
        <v>55</v>
      </c>
      <c r="C86" s="591" t="s">
        <v>1128</v>
      </c>
      <c r="D86" s="594" t="s">
        <v>600</v>
      </c>
      <c r="E86" s="596" t="s">
        <v>601</v>
      </c>
      <c r="F86" s="595">
        <v>1051.2</v>
      </c>
      <c r="G86" s="595">
        <v>40.020000000000003</v>
      </c>
      <c r="H86" s="595">
        <v>5000</v>
      </c>
      <c r="I86" s="595">
        <v>3014.9999999999995</v>
      </c>
      <c r="J86" s="595"/>
      <c r="K86" s="595">
        <f t="shared" si="7"/>
        <v>3014.9999999999995</v>
      </c>
      <c r="L86" s="596"/>
    </row>
    <row r="87" spans="1:12" x14ac:dyDescent="0.2">
      <c r="A87" s="590" t="str">
        <f t="shared" si="8"/>
        <v>Majandusamet</v>
      </c>
      <c r="B87" s="581" t="str">
        <f t="shared" si="6"/>
        <v>55</v>
      </c>
      <c r="C87" s="591" t="s">
        <v>1128</v>
      </c>
      <c r="D87" s="594" t="s">
        <v>602</v>
      </c>
      <c r="E87" s="596" t="s">
        <v>603</v>
      </c>
      <c r="F87" s="595">
        <v>3619.87</v>
      </c>
      <c r="G87" s="595">
        <v>12746.05</v>
      </c>
      <c r="H87" s="595">
        <v>8950</v>
      </c>
      <c r="I87" s="595">
        <v>13567.499999999998</v>
      </c>
      <c r="J87" s="595"/>
      <c r="K87" s="595">
        <f t="shared" si="7"/>
        <v>13567.499999999998</v>
      </c>
      <c r="L87" s="596"/>
    </row>
    <row r="88" spans="1:12" x14ac:dyDescent="0.2">
      <c r="A88" s="590" t="str">
        <f t="shared" si="8"/>
        <v>Majandusamet</v>
      </c>
      <c r="B88" s="581" t="str">
        <f t="shared" si="6"/>
        <v>55</v>
      </c>
      <c r="C88" s="591" t="s">
        <v>1128</v>
      </c>
      <c r="D88" s="594" t="s">
        <v>604</v>
      </c>
      <c r="E88" s="596" t="s">
        <v>605</v>
      </c>
      <c r="F88" s="595">
        <v>7022.66</v>
      </c>
      <c r="G88" s="595">
        <v>5999.99</v>
      </c>
      <c r="H88" s="595">
        <v>8000</v>
      </c>
      <c r="I88" s="595">
        <v>12059.999999999998</v>
      </c>
      <c r="J88" s="595"/>
      <c r="K88" s="595">
        <f t="shared" si="7"/>
        <v>12059.999999999998</v>
      </c>
      <c r="L88" s="596"/>
    </row>
    <row r="89" spans="1:12" x14ac:dyDescent="0.2">
      <c r="A89" s="590" t="str">
        <f t="shared" si="8"/>
        <v>Majandusamet</v>
      </c>
      <c r="B89" s="581" t="str">
        <f t="shared" si="6"/>
        <v>55</v>
      </c>
      <c r="C89" s="591" t="s">
        <v>1128</v>
      </c>
      <c r="D89" s="594" t="s">
        <v>606</v>
      </c>
      <c r="E89" s="596" t="s">
        <v>607</v>
      </c>
      <c r="F89" s="595">
        <v>13608.6</v>
      </c>
      <c r="G89" s="595">
        <v>15799.98</v>
      </c>
      <c r="H89" s="595">
        <v>10500</v>
      </c>
      <c r="I89" s="595">
        <v>15878.999999999998</v>
      </c>
      <c r="J89" s="595"/>
      <c r="K89" s="595">
        <f t="shared" si="7"/>
        <v>15878.999999999998</v>
      </c>
      <c r="L89" s="596"/>
    </row>
    <row r="90" spans="1:12" x14ac:dyDescent="0.2">
      <c r="A90" s="590" t="str">
        <f t="shared" si="8"/>
        <v>Majandusamet</v>
      </c>
      <c r="B90" s="581" t="str">
        <f t="shared" si="6"/>
        <v>41</v>
      </c>
      <c r="C90" s="591" t="s">
        <v>1131</v>
      </c>
      <c r="D90" s="594" t="s">
        <v>610</v>
      </c>
      <c r="E90" s="596" t="s">
        <v>1133</v>
      </c>
      <c r="F90" s="595">
        <v>19232.98</v>
      </c>
      <c r="G90" s="595">
        <v>12504</v>
      </c>
      <c r="H90" s="595">
        <v>16697</v>
      </c>
      <c r="I90" s="595">
        <v>16000</v>
      </c>
      <c r="J90" s="595"/>
      <c r="K90" s="595">
        <f t="shared" si="7"/>
        <v>16000</v>
      </c>
      <c r="L90" s="596"/>
    </row>
    <row r="91" spans="1:12" x14ac:dyDescent="0.2">
      <c r="A91" s="590" t="str">
        <f t="shared" si="8"/>
        <v>Majandusamet</v>
      </c>
      <c r="B91" s="581" t="str">
        <f t="shared" si="6"/>
        <v>55</v>
      </c>
      <c r="C91" s="631">
        <v>5511</v>
      </c>
      <c r="D91" s="594" t="s">
        <v>1141</v>
      </c>
      <c r="E91" s="596" t="s">
        <v>1166</v>
      </c>
      <c r="F91" s="595">
        <v>23495.11</v>
      </c>
      <c r="G91" s="595">
        <v>17311.919999999998</v>
      </c>
      <c r="H91" s="595">
        <v>46655</v>
      </c>
      <c r="I91" s="595">
        <v>0</v>
      </c>
      <c r="J91" s="595"/>
      <c r="K91" s="595">
        <f t="shared" si="7"/>
        <v>0</v>
      </c>
      <c r="L91" s="596"/>
    </row>
    <row r="92" spans="1:12" ht="25.5" x14ac:dyDescent="0.2">
      <c r="A92" s="590" t="str">
        <f t="shared" si="8"/>
        <v>Majandusamet</v>
      </c>
      <c r="B92" s="581" t="str">
        <f t="shared" si="6"/>
        <v>55</v>
      </c>
      <c r="C92" s="591" t="s">
        <v>9</v>
      </c>
      <c r="D92" s="594" t="s">
        <v>1162</v>
      </c>
      <c r="E92" s="596" t="s">
        <v>1163</v>
      </c>
      <c r="F92" s="595">
        <v>1914</v>
      </c>
      <c r="G92" s="595">
        <v>640</v>
      </c>
      <c r="H92" s="595">
        <v>518</v>
      </c>
      <c r="I92" s="595">
        <v>0</v>
      </c>
      <c r="J92" s="595"/>
      <c r="K92" s="595">
        <f t="shared" si="7"/>
        <v>0</v>
      </c>
      <c r="L92" s="596"/>
    </row>
    <row r="93" spans="1:12" x14ac:dyDescent="0.2">
      <c r="A93" s="590" t="str">
        <f t="shared" si="8"/>
        <v>Majandusamet</v>
      </c>
      <c r="B93" s="581" t="str">
        <f t="shared" si="6"/>
        <v>55</v>
      </c>
      <c r="C93" s="591" t="s">
        <v>278</v>
      </c>
      <c r="D93" s="594" t="s">
        <v>1155</v>
      </c>
      <c r="E93" s="596" t="s">
        <v>1166</v>
      </c>
      <c r="F93" s="595">
        <v>21113.26</v>
      </c>
      <c r="G93" s="595">
        <v>7470</v>
      </c>
      <c r="H93" s="595">
        <v>0</v>
      </c>
      <c r="I93" s="595">
        <v>0</v>
      </c>
      <c r="J93" s="595"/>
      <c r="K93" s="595">
        <f t="shared" si="7"/>
        <v>0</v>
      </c>
      <c r="L93" s="596"/>
    </row>
    <row r="94" spans="1:12" x14ac:dyDescent="0.2">
      <c r="A94" s="591"/>
      <c r="B94" s="622"/>
      <c r="C94" s="610"/>
      <c r="D94" s="607"/>
      <c r="E94" s="610" t="s">
        <v>171</v>
      </c>
      <c r="F94" s="609">
        <f t="shared" ref="F94:K94" si="9">SUM(F3:F93)</f>
        <v>1822886.42</v>
      </c>
      <c r="G94" s="609">
        <f t="shared" si="9"/>
        <v>1826686.6600000001</v>
      </c>
      <c r="H94" s="609">
        <f t="shared" si="9"/>
        <v>1981511.0257000017</v>
      </c>
      <c r="I94" s="609">
        <f t="shared" si="9"/>
        <v>1971404.1590499997</v>
      </c>
      <c r="J94" s="609">
        <f t="shared" si="9"/>
        <v>0</v>
      </c>
      <c r="K94" s="609">
        <f t="shared" si="9"/>
        <v>1971404.1590499997</v>
      </c>
      <c r="L94" s="610"/>
    </row>
    <row r="98" spans="1:12" x14ac:dyDescent="0.2">
      <c r="A98" s="301"/>
      <c r="B98" s="301"/>
      <c r="C98" s="301"/>
      <c r="D98" s="301"/>
      <c r="E98" s="301"/>
      <c r="F98" s="301"/>
      <c r="G98" s="301"/>
      <c r="H98" s="301"/>
      <c r="I98" s="301"/>
      <c r="J98" s="301"/>
      <c r="K98" s="301"/>
      <c r="L98" s="301"/>
    </row>
    <row r="99" spans="1:12" x14ac:dyDescent="0.2">
      <c r="A99" s="301"/>
      <c r="B99" s="301"/>
      <c r="C99" s="301"/>
      <c r="D99" s="301"/>
      <c r="E99" s="301"/>
      <c r="F99" s="301"/>
      <c r="G99" s="301"/>
      <c r="H99" s="301"/>
      <c r="I99" s="301"/>
      <c r="J99" s="301"/>
      <c r="K99" s="301"/>
      <c r="L99" s="301"/>
    </row>
    <row r="100" spans="1:12" x14ac:dyDescent="0.2">
      <c r="A100" s="301"/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  <c r="L100" s="301"/>
    </row>
    <row r="101" spans="1:12" x14ac:dyDescent="0.2">
      <c r="A101" s="301"/>
      <c r="B101" s="301"/>
      <c r="C101" s="301"/>
      <c r="D101" s="301"/>
      <c r="E101" s="301"/>
      <c r="F101" s="301"/>
      <c r="G101" s="301"/>
      <c r="H101" s="301"/>
      <c r="I101" s="301"/>
      <c r="J101" s="301"/>
      <c r="K101" s="301"/>
      <c r="L101" s="301"/>
    </row>
    <row r="102" spans="1:12" x14ac:dyDescent="0.2">
      <c r="A102" s="301"/>
      <c r="B102" s="301"/>
      <c r="C102" s="301"/>
      <c r="D102" s="301"/>
      <c r="E102" s="301"/>
      <c r="F102" s="301"/>
      <c r="G102" s="301"/>
      <c r="H102" s="301"/>
      <c r="I102" s="301"/>
      <c r="J102" s="301"/>
      <c r="K102" s="301"/>
      <c r="L102" s="301"/>
    </row>
    <row r="103" spans="1:12" x14ac:dyDescent="0.2">
      <c r="A103" s="301"/>
      <c r="B103" s="301"/>
      <c r="C103" s="301"/>
      <c r="D103" s="301"/>
      <c r="E103" s="301"/>
      <c r="F103" s="301"/>
      <c r="G103" s="301"/>
      <c r="H103" s="301"/>
      <c r="I103" s="301"/>
      <c r="J103" s="301"/>
      <c r="K103" s="301"/>
      <c r="L103" s="301"/>
    </row>
    <row r="104" spans="1:12" x14ac:dyDescent="0.2">
      <c r="A104" s="301"/>
      <c r="B104" s="301"/>
      <c r="C104" s="301"/>
      <c r="D104" s="301"/>
      <c r="E104" s="301"/>
      <c r="F104" s="301"/>
      <c r="G104" s="301"/>
      <c r="H104" s="301"/>
      <c r="I104" s="301"/>
      <c r="J104" s="301"/>
      <c r="K104" s="301"/>
      <c r="L104" s="301"/>
    </row>
    <row r="105" spans="1:12" x14ac:dyDescent="0.2">
      <c r="A105" s="301"/>
      <c r="B105" s="301"/>
      <c r="C105" s="301"/>
      <c r="D105" s="301"/>
      <c r="E105" s="301"/>
      <c r="F105" s="301"/>
      <c r="G105" s="301"/>
      <c r="H105" s="301"/>
      <c r="I105" s="301"/>
      <c r="J105" s="301"/>
      <c r="K105" s="301"/>
      <c r="L105" s="301"/>
    </row>
    <row r="106" spans="1:12" x14ac:dyDescent="0.2">
      <c r="A106" s="301"/>
      <c r="B106" s="301"/>
      <c r="C106" s="301"/>
      <c r="D106" s="301"/>
      <c r="E106" s="301"/>
      <c r="F106" s="301"/>
      <c r="G106" s="301"/>
      <c r="H106" s="301"/>
      <c r="I106" s="301"/>
      <c r="J106" s="301"/>
      <c r="K106" s="301"/>
      <c r="L106" s="301"/>
    </row>
    <row r="107" spans="1:12" x14ac:dyDescent="0.2">
      <c r="A107" s="301"/>
      <c r="B107" s="301"/>
      <c r="C107" s="301"/>
      <c r="D107" s="301"/>
      <c r="E107" s="301"/>
      <c r="F107" s="301"/>
      <c r="G107" s="301"/>
      <c r="H107" s="301"/>
      <c r="I107" s="301"/>
      <c r="J107" s="301"/>
      <c r="K107" s="301"/>
      <c r="L107" s="301"/>
    </row>
    <row r="108" spans="1:12" x14ac:dyDescent="0.2">
      <c r="A108" s="301"/>
      <c r="B108" s="301"/>
      <c r="C108" s="301"/>
      <c r="D108" s="301"/>
      <c r="E108" s="301"/>
      <c r="F108" s="301"/>
      <c r="G108" s="301"/>
      <c r="H108" s="301"/>
      <c r="I108" s="301"/>
      <c r="J108" s="301"/>
      <c r="K108" s="301"/>
      <c r="L108" s="301"/>
    </row>
    <row r="109" spans="1:12" x14ac:dyDescent="0.2">
      <c r="A109" s="301"/>
      <c r="B109" s="301"/>
      <c r="C109" s="301"/>
      <c r="D109" s="301"/>
      <c r="E109" s="301"/>
      <c r="F109" s="301"/>
      <c r="G109" s="301"/>
      <c r="H109" s="301"/>
      <c r="I109" s="301"/>
      <c r="J109" s="301"/>
      <c r="K109" s="301"/>
      <c r="L109" s="301"/>
    </row>
    <row r="110" spans="1:12" x14ac:dyDescent="0.2">
      <c r="A110" s="301"/>
      <c r="B110" s="301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</row>
    <row r="111" spans="1:12" x14ac:dyDescent="0.2">
      <c r="A111" s="301"/>
      <c r="B111" s="301"/>
      <c r="C111" s="301"/>
      <c r="D111" s="301"/>
      <c r="E111" s="301"/>
      <c r="F111" s="301"/>
      <c r="G111" s="301"/>
      <c r="H111" s="301"/>
      <c r="I111" s="301"/>
      <c r="J111" s="301"/>
      <c r="K111" s="301"/>
      <c r="L111" s="301"/>
    </row>
    <row r="112" spans="1:12" x14ac:dyDescent="0.2">
      <c r="A112" s="301"/>
      <c r="B112" s="301"/>
      <c r="C112" s="301"/>
      <c r="D112" s="301"/>
      <c r="E112" s="301"/>
      <c r="F112" s="301"/>
      <c r="G112" s="301"/>
      <c r="H112" s="301"/>
      <c r="I112" s="301"/>
      <c r="J112" s="301"/>
      <c r="K112" s="301"/>
      <c r="L112" s="301"/>
    </row>
    <row r="113" spans="1:12" x14ac:dyDescent="0.2">
      <c r="A113" s="301"/>
      <c r="B113" s="301"/>
      <c r="C113" s="301"/>
      <c r="D113" s="301"/>
      <c r="E113" s="301"/>
      <c r="F113" s="301"/>
      <c r="G113" s="301"/>
      <c r="H113" s="301"/>
      <c r="I113" s="301"/>
      <c r="J113" s="301"/>
      <c r="K113" s="301"/>
      <c r="L113" s="301"/>
    </row>
    <row r="114" spans="1:12" x14ac:dyDescent="0.2">
      <c r="A114" s="301"/>
      <c r="B114" s="301"/>
      <c r="C114" s="301"/>
      <c r="D114" s="301"/>
      <c r="E114" s="301"/>
      <c r="F114" s="301"/>
      <c r="G114" s="301"/>
      <c r="H114" s="301"/>
      <c r="I114" s="301"/>
      <c r="J114" s="301"/>
      <c r="K114" s="301"/>
      <c r="L114" s="301"/>
    </row>
    <row r="115" spans="1:12" x14ac:dyDescent="0.2">
      <c r="A115" s="301"/>
      <c r="B115" s="301"/>
      <c r="C115" s="301"/>
      <c r="D115" s="301"/>
      <c r="E115" s="301"/>
      <c r="F115" s="301"/>
      <c r="G115" s="301"/>
      <c r="H115" s="301"/>
      <c r="I115" s="301"/>
      <c r="J115" s="301"/>
      <c r="K115" s="301"/>
      <c r="L115" s="301"/>
    </row>
    <row r="116" spans="1:12" x14ac:dyDescent="0.2">
      <c r="A116" s="301"/>
      <c r="B116" s="301"/>
      <c r="C116" s="301"/>
      <c r="D116" s="301"/>
      <c r="E116" s="301"/>
      <c r="F116" s="301"/>
      <c r="G116" s="301"/>
      <c r="H116" s="301"/>
      <c r="I116" s="301"/>
      <c r="J116" s="301"/>
      <c r="K116" s="301"/>
      <c r="L116" s="301"/>
    </row>
    <row r="117" spans="1:12" x14ac:dyDescent="0.2">
      <c r="A117" s="301"/>
      <c r="B117" s="301"/>
      <c r="C117" s="301"/>
      <c r="D117" s="301"/>
      <c r="E117" s="301"/>
      <c r="F117" s="301"/>
      <c r="G117" s="301"/>
      <c r="H117" s="301"/>
      <c r="I117" s="301"/>
      <c r="J117" s="301"/>
      <c r="K117" s="301"/>
      <c r="L117" s="301"/>
    </row>
    <row r="118" spans="1:12" x14ac:dyDescent="0.2">
      <c r="A118" s="301"/>
      <c r="B118" s="301"/>
      <c r="C118" s="301"/>
      <c r="D118" s="301"/>
      <c r="E118" s="301"/>
      <c r="F118" s="301"/>
      <c r="G118" s="301"/>
      <c r="H118" s="301"/>
      <c r="I118" s="301"/>
      <c r="J118" s="301"/>
      <c r="K118" s="301"/>
      <c r="L118" s="301"/>
    </row>
    <row r="119" spans="1:12" x14ac:dyDescent="0.2">
      <c r="A119" s="301"/>
      <c r="B119" s="301"/>
      <c r="C119" s="301"/>
      <c r="D119" s="301"/>
      <c r="E119" s="301"/>
      <c r="F119" s="301"/>
      <c r="G119" s="301"/>
      <c r="H119" s="301"/>
      <c r="I119" s="301"/>
      <c r="J119" s="301"/>
      <c r="K119" s="301"/>
      <c r="L119" s="301"/>
    </row>
    <row r="120" spans="1:12" x14ac:dyDescent="0.2">
      <c r="A120" s="301"/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  <c r="L120" s="301"/>
    </row>
    <row r="121" spans="1:12" x14ac:dyDescent="0.2">
      <c r="A121" s="301"/>
      <c r="B121" s="301"/>
      <c r="C121" s="301"/>
      <c r="D121" s="301"/>
      <c r="E121" s="301"/>
      <c r="F121" s="301"/>
      <c r="G121" s="301"/>
      <c r="H121" s="301"/>
      <c r="I121" s="301"/>
      <c r="J121" s="301"/>
      <c r="K121" s="301"/>
      <c r="L121" s="301"/>
    </row>
    <row r="122" spans="1:12" x14ac:dyDescent="0.2">
      <c r="A122" s="301"/>
      <c r="B122" s="301"/>
      <c r="C122" s="301"/>
      <c r="D122" s="301"/>
      <c r="E122" s="301"/>
      <c r="F122" s="301"/>
      <c r="G122" s="301"/>
      <c r="H122" s="301"/>
      <c r="I122" s="301"/>
      <c r="J122" s="301"/>
      <c r="K122" s="301"/>
      <c r="L122" s="301"/>
    </row>
    <row r="123" spans="1:12" x14ac:dyDescent="0.2">
      <c r="A123" s="301"/>
      <c r="B123" s="301"/>
      <c r="C123" s="301"/>
      <c r="D123" s="301"/>
      <c r="E123" s="301"/>
      <c r="F123" s="301"/>
      <c r="G123" s="301"/>
      <c r="H123" s="301"/>
      <c r="I123" s="301"/>
      <c r="J123" s="301"/>
      <c r="K123" s="301"/>
      <c r="L123" s="301"/>
    </row>
    <row r="124" spans="1:12" x14ac:dyDescent="0.2">
      <c r="A124" s="301"/>
      <c r="B124" s="301"/>
      <c r="C124" s="301"/>
      <c r="D124" s="301"/>
      <c r="E124" s="301"/>
      <c r="F124" s="301"/>
      <c r="G124" s="301"/>
      <c r="H124" s="301"/>
      <c r="I124" s="301"/>
      <c r="J124" s="301"/>
      <c r="K124" s="301"/>
      <c r="L124" s="301"/>
    </row>
    <row r="125" spans="1:12" x14ac:dyDescent="0.2">
      <c r="A125" s="301"/>
      <c r="B125" s="301"/>
      <c r="C125" s="301"/>
      <c r="D125" s="301"/>
      <c r="E125" s="301"/>
      <c r="F125" s="301"/>
      <c r="G125" s="301"/>
      <c r="H125" s="301"/>
      <c r="I125" s="301"/>
      <c r="J125" s="301"/>
      <c r="K125" s="301"/>
      <c r="L125" s="301"/>
    </row>
    <row r="126" spans="1:12" x14ac:dyDescent="0.2">
      <c r="A126" s="301"/>
      <c r="B126" s="301"/>
      <c r="C126" s="301"/>
      <c r="D126" s="301"/>
      <c r="E126" s="301"/>
      <c r="F126" s="301"/>
      <c r="G126" s="301"/>
      <c r="H126" s="301"/>
      <c r="I126" s="301"/>
      <c r="J126" s="301"/>
      <c r="K126" s="301"/>
      <c r="L126" s="301"/>
    </row>
    <row r="127" spans="1:12" x14ac:dyDescent="0.2">
      <c r="A127" s="301"/>
      <c r="B127" s="301"/>
      <c r="C127" s="301"/>
      <c r="D127" s="301"/>
      <c r="E127" s="301"/>
      <c r="F127" s="301"/>
      <c r="G127" s="301"/>
      <c r="H127" s="301"/>
      <c r="I127" s="301"/>
      <c r="J127" s="301"/>
      <c r="K127" s="301"/>
      <c r="L127" s="301"/>
    </row>
    <row r="128" spans="1:12" x14ac:dyDescent="0.2">
      <c r="A128" s="301"/>
      <c r="B128" s="301"/>
      <c r="C128" s="301"/>
      <c r="D128" s="301"/>
      <c r="E128" s="301"/>
      <c r="F128" s="301"/>
      <c r="G128" s="301"/>
      <c r="H128" s="301"/>
      <c r="I128" s="301"/>
      <c r="J128" s="301"/>
      <c r="K128" s="301"/>
      <c r="L128" s="301"/>
    </row>
    <row r="129" spans="1:12" x14ac:dyDescent="0.2">
      <c r="A129" s="301"/>
      <c r="B129" s="301"/>
      <c r="C129" s="301"/>
      <c r="D129" s="301"/>
      <c r="E129" s="301"/>
      <c r="F129" s="301"/>
      <c r="G129" s="301"/>
      <c r="H129" s="301"/>
      <c r="I129" s="301"/>
      <c r="J129" s="301"/>
      <c r="K129" s="301"/>
      <c r="L129" s="301"/>
    </row>
    <row r="137" spans="1:12" x14ac:dyDescent="0.2">
      <c r="A137" s="301"/>
      <c r="B137" s="301"/>
      <c r="C137" s="301"/>
      <c r="D137" s="301"/>
      <c r="E137" s="301"/>
      <c r="F137" s="301"/>
      <c r="G137" s="301"/>
      <c r="H137" s="301"/>
      <c r="I137" s="301"/>
      <c r="J137" s="301"/>
      <c r="K137" s="301"/>
      <c r="L137" s="301"/>
    </row>
    <row r="138" spans="1:12" x14ac:dyDescent="0.2">
      <c r="A138" s="301"/>
      <c r="B138" s="301"/>
      <c r="C138" s="301"/>
      <c r="D138" s="301"/>
      <c r="E138" s="301"/>
      <c r="F138" s="301"/>
      <c r="G138" s="301"/>
      <c r="H138" s="301"/>
      <c r="I138" s="301"/>
      <c r="J138" s="301"/>
      <c r="K138" s="301"/>
      <c r="L138" s="301"/>
    </row>
    <row r="139" spans="1:12" x14ac:dyDescent="0.2">
      <c r="A139" s="301"/>
      <c r="B139" s="301"/>
      <c r="C139" s="301"/>
      <c r="D139" s="301"/>
      <c r="E139" s="301"/>
      <c r="F139" s="301"/>
      <c r="G139" s="301"/>
      <c r="H139" s="301"/>
      <c r="I139" s="301"/>
      <c r="J139" s="301"/>
      <c r="K139" s="301"/>
      <c r="L139" s="301"/>
    </row>
    <row r="140" spans="1:12" x14ac:dyDescent="0.2">
      <c r="A140" s="301"/>
      <c r="B140" s="301"/>
      <c r="C140" s="301"/>
      <c r="D140" s="301"/>
      <c r="E140" s="301"/>
      <c r="F140" s="301"/>
      <c r="G140" s="301"/>
      <c r="H140" s="301"/>
      <c r="I140" s="301"/>
      <c r="J140" s="301"/>
      <c r="K140" s="301"/>
      <c r="L140" s="301"/>
    </row>
    <row r="141" spans="1:12" x14ac:dyDescent="0.2">
      <c r="A141" s="301"/>
      <c r="B141" s="301"/>
      <c r="C141" s="301"/>
      <c r="D141" s="301"/>
      <c r="E141" s="301"/>
      <c r="F141" s="301"/>
      <c r="G141" s="301"/>
      <c r="H141" s="301"/>
      <c r="I141" s="301"/>
      <c r="J141" s="301"/>
      <c r="K141" s="301"/>
      <c r="L141" s="301"/>
    </row>
    <row r="142" spans="1:12" x14ac:dyDescent="0.2">
      <c r="A142" s="301"/>
      <c r="B142" s="301"/>
      <c r="C142" s="301"/>
      <c r="D142" s="301"/>
      <c r="E142" s="301"/>
      <c r="F142" s="301"/>
      <c r="G142" s="301"/>
      <c r="H142" s="301"/>
      <c r="I142" s="301"/>
      <c r="J142" s="301"/>
      <c r="K142" s="301"/>
      <c r="L142" s="301"/>
    </row>
    <row r="143" spans="1:12" x14ac:dyDescent="0.2">
      <c r="A143" s="301"/>
      <c r="B143" s="301"/>
      <c r="C143" s="301"/>
      <c r="D143" s="301"/>
      <c r="E143" s="301"/>
      <c r="F143" s="301"/>
      <c r="G143" s="301"/>
      <c r="H143" s="301"/>
      <c r="I143" s="301"/>
      <c r="J143" s="301"/>
      <c r="K143" s="301"/>
      <c r="L143" s="301"/>
    </row>
    <row r="144" spans="1:12" x14ac:dyDescent="0.2">
      <c r="A144" s="301"/>
      <c r="B144" s="301"/>
      <c r="C144" s="301"/>
      <c r="D144" s="301"/>
      <c r="E144" s="301"/>
      <c r="F144" s="301"/>
      <c r="G144" s="301"/>
      <c r="H144" s="301"/>
      <c r="I144" s="301"/>
      <c r="J144" s="301"/>
      <c r="K144" s="301"/>
      <c r="L144" s="301"/>
    </row>
    <row r="145" spans="1:12" x14ac:dyDescent="0.2">
      <c r="A145" s="301"/>
      <c r="B145" s="301"/>
      <c r="C145" s="301"/>
      <c r="D145" s="301"/>
      <c r="E145" s="301"/>
      <c r="F145" s="301"/>
      <c r="G145" s="301"/>
      <c r="H145" s="301"/>
      <c r="I145" s="301"/>
      <c r="J145" s="301"/>
      <c r="K145" s="301"/>
      <c r="L145" s="301"/>
    </row>
    <row r="148" spans="1:12" x14ac:dyDescent="0.2">
      <c r="A148" s="301"/>
      <c r="B148" s="301"/>
      <c r="C148" s="301"/>
      <c r="D148" s="301"/>
      <c r="E148" s="301"/>
      <c r="F148" s="301"/>
      <c r="G148" s="301"/>
      <c r="H148" s="301"/>
      <c r="I148" s="301"/>
      <c r="J148" s="301"/>
      <c r="K148" s="301"/>
      <c r="L148" s="301"/>
    </row>
    <row r="149" spans="1:12" x14ac:dyDescent="0.2">
      <c r="A149" s="301"/>
      <c r="B149" s="301"/>
      <c r="C149" s="301"/>
      <c r="D149" s="301"/>
      <c r="E149" s="301"/>
      <c r="F149" s="301"/>
      <c r="G149" s="301"/>
      <c r="H149" s="301"/>
      <c r="I149" s="301"/>
      <c r="J149" s="301"/>
      <c r="K149" s="301"/>
      <c r="L149" s="301"/>
    </row>
    <row r="162" spans="1:12" x14ac:dyDescent="0.2">
      <c r="A162" s="301"/>
      <c r="B162" s="301"/>
      <c r="C162" s="301"/>
      <c r="D162" s="301"/>
      <c r="E162" s="301"/>
      <c r="F162" s="301"/>
      <c r="G162" s="301"/>
      <c r="H162" s="301"/>
      <c r="I162" s="301"/>
      <c r="J162" s="301"/>
      <c r="K162" s="301"/>
      <c r="L162" s="301"/>
    </row>
    <row r="163" spans="1:12" x14ac:dyDescent="0.2">
      <c r="A163" s="301"/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</row>
    <row r="164" spans="1:12" x14ac:dyDescent="0.2">
      <c r="A164" s="301"/>
      <c r="B164" s="301"/>
      <c r="C164" s="301"/>
      <c r="D164" s="301"/>
      <c r="E164" s="301"/>
      <c r="F164" s="301"/>
      <c r="G164" s="301"/>
      <c r="H164" s="301"/>
      <c r="I164" s="301"/>
      <c r="J164" s="301"/>
      <c r="K164" s="301"/>
      <c r="L164" s="301"/>
    </row>
    <row r="165" spans="1:12" x14ac:dyDescent="0.2">
      <c r="A165" s="301"/>
      <c r="B165" s="301"/>
      <c r="C165" s="301"/>
      <c r="D165" s="301"/>
      <c r="E165" s="301"/>
      <c r="F165" s="301"/>
      <c r="G165" s="301"/>
      <c r="H165" s="301"/>
      <c r="I165" s="301"/>
      <c r="J165" s="301"/>
      <c r="K165" s="301"/>
      <c r="L165" s="301"/>
    </row>
    <row r="166" spans="1:12" x14ac:dyDescent="0.2">
      <c r="A166" s="301"/>
      <c r="B166" s="301"/>
      <c r="C166" s="301"/>
      <c r="D166" s="301"/>
      <c r="E166" s="301"/>
      <c r="F166" s="301"/>
      <c r="G166" s="301"/>
      <c r="H166" s="301"/>
      <c r="I166" s="301"/>
      <c r="J166" s="301"/>
      <c r="K166" s="301"/>
      <c r="L166" s="301"/>
    </row>
    <row r="167" spans="1:12" x14ac:dyDescent="0.2">
      <c r="A167" s="301"/>
      <c r="B167" s="301"/>
      <c r="C167" s="301"/>
      <c r="D167" s="301"/>
      <c r="E167" s="301"/>
      <c r="F167" s="301"/>
      <c r="G167" s="301"/>
      <c r="H167" s="301"/>
      <c r="I167" s="301"/>
      <c r="J167" s="301"/>
      <c r="K167" s="301"/>
      <c r="L167" s="301"/>
    </row>
    <row r="168" spans="1:12" x14ac:dyDescent="0.2">
      <c r="A168" s="301"/>
      <c r="B168" s="301"/>
      <c r="C168" s="301"/>
      <c r="D168" s="301"/>
      <c r="E168" s="301"/>
      <c r="F168" s="301"/>
      <c r="G168" s="301"/>
      <c r="H168" s="301"/>
      <c r="I168" s="301"/>
      <c r="J168" s="301"/>
      <c r="K168" s="301"/>
      <c r="L168" s="301"/>
    </row>
    <row r="169" spans="1:12" x14ac:dyDescent="0.2">
      <c r="A169" s="301"/>
      <c r="B169" s="301"/>
      <c r="C169" s="301"/>
      <c r="D169" s="301"/>
      <c r="E169" s="301"/>
      <c r="F169" s="301"/>
      <c r="G169" s="301"/>
      <c r="H169" s="301"/>
      <c r="I169" s="301"/>
      <c r="J169" s="301"/>
      <c r="K169" s="301"/>
      <c r="L169" s="301"/>
    </row>
    <row r="170" spans="1:12" x14ac:dyDescent="0.2">
      <c r="A170" s="301"/>
      <c r="B170" s="301"/>
      <c r="C170" s="301"/>
      <c r="D170" s="301"/>
      <c r="E170" s="301"/>
      <c r="F170" s="301"/>
      <c r="G170" s="301"/>
      <c r="H170" s="301"/>
      <c r="I170" s="301"/>
      <c r="J170" s="301"/>
      <c r="K170" s="301"/>
      <c r="L170" s="301"/>
    </row>
    <row r="171" spans="1:12" x14ac:dyDescent="0.2">
      <c r="A171" s="301"/>
      <c r="B171" s="301"/>
      <c r="C171" s="301"/>
      <c r="D171" s="301"/>
      <c r="E171" s="301"/>
      <c r="F171" s="301"/>
      <c r="G171" s="301"/>
      <c r="H171" s="301"/>
      <c r="I171" s="301"/>
      <c r="J171" s="301"/>
      <c r="K171" s="301"/>
      <c r="L171" s="301"/>
    </row>
    <row r="172" spans="1:12" x14ac:dyDescent="0.2">
      <c r="A172" s="301"/>
      <c r="B172" s="301"/>
      <c r="C172" s="301"/>
      <c r="D172" s="301"/>
      <c r="E172" s="301"/>
      <c r="F172" s="301"/>
      <c r="G172" s="301"/>
      <c r="H172" s="301"/>
      <c r="I172" s="301"/>
      <c r="J172" s="301"/>
      <c r="K172" s="301"/>
      <c r="L172" s="301"/>
    </row>
    <row r="173" spans="1:12" x14ac:dyDescent="0.2">
      <c r="A173" s="301"/>
      <c r="B173" s="301"/>
      <c r="C173" s="301"/>
      <c r="D173" s="301"/>
      <c r="E173" s="301"/>
      <c r="F173" s="301"/>
      <c r="G173" s="301"/>
      <c r="H173" s="301"/>
      <c r="I173" s="301"/>
      <c r="J173" s="301"/>
      <c r="K173" s="301"/>
      <c r="L173" s="301"/>
    </row>
    <row r="174" spans="1:12" x14ac:dyDescent="0.2">
      <c r="A174" s="301"/>
      <c r="B174" s="301"/>
      <c r="C174" s="301"/>
      <c r="D174" s="301"/>
      <c r="E174" s="301"/>
      <c r="F174" s="301"/>
      <c r="G174" s="301"/>
      <c r="H174" s="301"/>
      <c r="I174" s="301"/>
      <c r="J174" s="301"/>
      <c r="K174" s="301"/>
      <c r="L174" s="301"/>
    </row>
    <row r="175" spans="1:12" x14ac:dyDescent="0.2">
      <c r="A175" s="301"/>
      <c r="B175" s="301"/>
      <c r="C175" s="301"/>
      <c r="D175" s="301"/>
      <c r="E175" s="301"/>
      <c r="F175" s="301"/>
      <c r="G175" s="301"/>
      <c r="H175" s="301"/>
      <c r="I175" s="301"/>
      <c r="J175" s="301"/>
      <c r="K175" s="301"/>
      <c r="L175" s="301"/>
    </row>
    <row r="176" spans="1:12" x14ac:dyDescent="0.2">
      <c r="A176" s="301"/>
      <c r="B176" s="301"/>
      <c r="C176" s="301"/>
      <c r="D176" s="301"/>
      <c r="E176" s="301"/>
      <c r="F176" s="301"/>
      <c r="G176" s="301"/>
      <c r="H176" s="301"/>
      <c r="I176" s="301"/>
      <c r="J176" s="301"/>
      <c r="K176" s="301"/>
      <c r="L176" s="301"/>
    </row>
    <row r="177" spans="1:12" x14ac:dyDescent="0.2">
      <c r="A177" s="301"/>
      <c r="B177" s="301"/>
      <c r="C177" s="301"/>
      <c r="D177" s="301"/>
      <c r="E177" s="301"/>
      <c r="F177" s="301"/>
      <c r="G177" s="301"/>
      <c r="H177" s="301"/>
      <c r="I177" s="301"/>
      <c r="J177" s="301"/>
      <c r="K177" s="301"/>
      <c r="L177" s="301"/>
    </row>
    <row r="178" spans="1:12" x14ac:dyDescent="0.2">
      <c r="A178" s="301"/>
      <c r="B178" s="301"/>
      <c r="C178" s="301"/>
      <c r="D178" s="301"/>
      <c r="E178" s="301"/>
      <c r="F178" s="301"/>
      <c r="G178" s="301"/>
      <c r="H178" s="301"/>
      <c r="I178" s="301"/>
      <c r="J178" s="301"/>
      <c r="K178" s="301"/>
      <c r="L178" s="301"/>
    </row>
    <row r="179" spans="1:12" x14ac:dyDescent="0.2">
      <c r="A179" s="301"/>
      <c r="B179" s="301"/>
      <c r="C179" s="301"/>
      <c r="D179" s="301"/>
      <c r="E179" s="301"/>
      <c r="F179" s="301"/>
      <c r="G179" s="301"/>
      <c r="H179" s="301"/>
      <c r="I179" s="301"/>
      <c r="J179" s="301"/>
      <c r="K179" s="301"/>
      <c r="L179" s="301"/>
    </row>
    <row r="180" spans="1:12" x14ac:dyDescent="0.2">
      <c r="A180" s="301"/>
      <c r="B180" s="301"/>
      <c r="C180" s="301"/>
      <c r="D180" s="301"/>
      <c r="E180" s="301"/>
      <c r="F180" s="301"/>
      <c r="G180" s="301"/>
      <c r="H180" s="301"/>
      <c r="I180" s="301"/>
      <c r="J180" s="301"/>
      <c r="K180" s="301"/>
      <c r="L180" s="301"/>
    </row>
    <row r="181" spans="1:12" x14ac:dyDescent="0.2">
      <c r="A181" s="301"/>
      <c r="B181" s="301"/>
      <c r="C181" s="301"/>
      <c r="D181" s="301"/>
      <c r="E181" s="301"/>
      <c r="F181" s="301"/>
      <c r="G181" s="301"/>
      <c r="H181" s="301"/>
      <c r="I181" s="301"/>
      <c r="J181" s="301"/>
      <c r="K181" s="301"/>
      <c r="L181" s="301"/>
    </row>
    <row r="182" spans="1:12" x14ac:dyDescent="0.2">
      <c r="A182" s="301"/>
      <c r="B182" s="301"/>
      <c r="C182" s="301"/>
      <c r="D182" s="301"/>
      <c r="E182" s="301"/>
      <c r="F182" s="301"/>
      <c r="G182" s="301"/>
      <c r="H182" s="301"/>
      <c r="I182" s="301"/>
      <c r="J182" s="301"/>
      <c r="K182" s="301"/>
      <c r="L182" s="301"/>
    </row>
    <row r="183" spans="1:12" x14ac:dyDescent="0.2">
      <c r="A183" s="301"/>
      <c r="B183" s="301"/>
      <c r="C183" s="301"/>
      <c r="D183" s="301"/>
      <c r="E183" s="301"/>
      <c r="F183" s="301"/>
      <c r="G183" s="301"/>
      <c r="H183" s="301"/>
      <c r="I183" s="301"/>
      <c r="J183" s="301"/>
      <c r="K183" s="301"/>
      <c r="L183" s="301"/>
    </row>
    <row r="184" spans="1:12" x14ac:dyDescent="0.2">
      <c r="A184" s="301"/>
      <c r="B184" s="301"/>
      <c r="C184" s="301"/>
      <c r="D184" s="301"/>
      <c r="E184" s="301"/>
      <c r="F184" s="301"/>
      <c r="G184" s="301"/>
      <c r="H184" s="301"/>
      <c r="I184" s="301"/>
      <c r="J184" s="301"/>
      <c r="K184" s="301"/>
      <c r="L184" s="301"/>
    </row>
    <row r="185" spans="1:12" x14ac:dyDescent="0.2">
      <c r="A185" s="301"/>
      <c r="B185" s="301"/>
      <c r="C185" s="301"/>
      <c r="D185" s="301"/>
      <c r="E185" s="301"/>
      <c r="F185" s="301"/>
      <c r="G185" s="301"/>
      <c r="H185" s="301"/>
      <c r="I185" s="301"/>
      <c r="J185" s="301"/>
      <c r="K185" s="301"/>
      <c r="L185" s="301"/>
    </row>
    <row r="186" spans="1:12" x14ac:dyDescent="0.2">
      <c r="A186" s="301"/>
      <c r="B186" s="301"/>
      <c r="C186" s="301"/>
      <c r="D186" s="301"/>
      <c r="E186" s="301"/>
      <c r="F186" s="301"/>
      <c r="G186" s="301"/>
      <c r="H186" s="301"/>
      <c r="I186" s="301"/>
      <c r="J186" s="301"/>
      <c r="K186" s="301"/>
      <c r="L186" s="301"/>
    </row>
    <row r="187" spans="1:12" x14ac:dyDescent="0.2">
      <c r="A187" s="301"/>
      <c r="B187" s="301"/>
      <c r="C187" s="301"/>
      <c r="D187" s="301"/>
      <c r="E187" s="301"/>
      <c r="F187" s="301"/>
      <c r="G187" s="301"/>
      <c r="H187" s="301"/>
      <c r="I187" s="301"/>
      <c r="J187" s="301"/>
      <c r="K187" s="301"/>
      <c r="L187" s="301"/>
    </row>
    <row r="188" spans="1:12" x14ac:dyDescent="0.2">
      <c r="A188" s="301"/>
      <c r="B188" s="301"/>
      <c r="C188" s="301"/>
      <c r="D188" s="301"/>
      <c r="E188" s="301"/>
      <c r="F188" s="301"/>
      <c r="G188" s="301"/>
      <c r="H188" s="301"/>
      <c r="I188" s="301"/>
      <c r="J188" s="301"/>
      <c r="K188" s="301"/>
      <c r="L188" s="301"/>
    </row>
    <row r="189" spans="1:12" x14ac:dyDescent="0.2">
      <c r="A189" s="301"/>
      <c r="B189" s="301"/>
      <c r="C189" s="301"/>
      <c r="D189" s="301"/>
      <c r="E189" s="301"/>
      <c r="F189" s="301"/>
      <c r="G189" s="301"/>
      <c r="H189" s="301"/>
      <c r="I189" s="301"/>
      <c r="J189" s="301"/>
      <c r="K189" s="301"/>
      <c r="L189" s="301"/>
    </row>
    <row r="190" spans="1:12" x14ac:dyDescent="0.2">
      <c r="A190" s="301"/>
      <c r="B190" s="301"/>
      <c r="C190" s="301"/>
      <c r="D190" s="301"/>
      <c r="E190" s="301"/>
      <c r="F190" s="301"/>
      <c r="G190" s="301"/>
      <c r="H190" s="301"/>
      <c r="I190" s="301"/>
      <c r="J190" s="301"/>
      <c r="K190" s="301"/>
      <c r="L190" s="301"/>
    </row>
    <row r="191" spans="1:12" x14ac:dyDescent="0.2">
      <c r="A191" s="301"/>
      <c r="B191" s="301"/>
      <c r="C191" s="301"/>
      <c r="D191" s="301"/>
      <c r="E191" s="301"/>
      <c r="F191" s="301"/>
      <c r="G191" s="301"/>
      <c r="H191" s="301"/>
      <c r="I191" s="301"/>
      <c r="J191" s="301"/>
      <c r="K191" s="301"/>
      <c r="L191" s="301"/>
    </row>
    <row r="192" spans="1:12" x14ac:dyDescent="0.2">
      <c r="A192" s="301"/>
      <c r="B192" s="301"/>
      <c r="C192" s="301"/>
      <c r="D192" s="301"/>
      <c r="E192" s="301"/>
      <c r="F192" s="301"/>
      <c r="G192" s="301"/>
      <c r="H192" s="301"/>
      <c r="I192" s="301"/>
      <c r="J192" s="301"/>
      <c r="K192" s="301"/>
      <c r="L192" s="301"/>
    </row>
    <row r="193" spans="1:12" x14ac:dyDescent="0.2">
      <c r="A193" s="301"/>
      <c r="B193" s="301"/>
      <c r="C193" s="301"/>
      <c r="D193" s="301"/>
      <c r="E193" s="301"/>
      <c r="F193" s="301"/>
      <c r="G193" s="301"/>
      <c r="H193" s="301"/>
      <c r="I193" s="301"/>
      <c r="J193" s="301"/>
      <c r="K193" s="301"/>
      <c r="L193" s="301"/>
    </row>
    <row r="194" spans="1:12" x14ac:dyDescent="0.2">
      <c r="A194" s="301"/>
      <c r="B194" s="301"/>
      <c r="C194" s="301"/>
      <c r="D194" s="301"/>
      <c r="E194" s="301"/>
      <c r="F194" s="301"/>
      <c r="G194" s="301"/>
      <c r="H194" s="301"/>
      <c r="I194" s="301"/>
      <c r="J194" s="301"/>
      <c r="K194" s="301"/>
      <c r="L194" s="301"/>
    </row>
    <row r="195" spans="1:12" x14ac:dyDescent="0.2">
      <c r="A195" s="301"/>
      <c r="B195" s="301"/>
      <c r="C195" s="301"/>
      <c r="D195" s="301"/>
      <c r="E195" s="301"/>
      <c r="F195" s="301"/>
      <c r="G195" s="301"/>
      <c r="H195" s="301"/>
      <c r="I195" s="301"/>
      <c r="J195" s="301"/>
      <c r="K195" s="301"/>
      <c r="L195" s="301"/>
    </row>
    <row r="196" spans="1:12" x14ac:dyDescent="0.2">
      <c r="A196" s="301"/>
      <c r="B196" s="301"/>
      <c r="C196" s="301"/>
      <c r="D196" s="301"/>
      <c r="E196" s="301"/>
      <c r="F196" s="301"/>
      <c r="G196" s="301"/>
      <c r="H196" s="301"/>
      <c r="I196" s="301"/>
      <c r="J196" s="301"/>
      <c r="K196" s="301"/>
      <c r="L196" s="301"/>
    </row>
    <row r="197" spans="1:12" x14ac:dyDescent="0.2">
      <c r="A197" s="301"/>
      <c r="B197" s="301"/>
      <c r="C197" s="301"/>
      <c r="D197" s="301"/>
      <c r="E197" s="301"/>
      <c r="F197" s="301"/>
      <c r="G197" s="301"/>
      <c r="H197" s="301"/>
      <c r="I197" s="301"/>
      <c r="J197" s="301"/>
      <c r="K197" s="301"/>
      <c r="L197" s="301"/>
    </row>
    <row r="198" spans="1:12" x14ac:dyDescent="0.2">
      <c r="A198" s="301"/>
      <c r="B198" s="301"/>
      <c r="C198" s="301"/>
      <c r="D198" s="301"/>
      <c r="E198" s="301"/>
      <c r="F198" s="301"/>
      <c r="G198" s="301"/>
      <c r="H198" s="301"/>
      <c r="I198" s="301"/>
      <c r="J198" s="301"/>
      <c r="K198" s="301"/>
      <c r="L198" s="301"/>
    </row>
    <row r="199" spans="1:12" x14ac:dyDescent="0.2">
      <c r="A199" s="301"/>
      <c r="B199" s="301"/>
      <c r="C199" s="301"/>
      <c r="D199" s="301"/>
      <c r="E199" s="301"/>
      <c r="F199" s="301"/>
      <c r="G199" s="301"/>
      <c r="H199" s="301"/>
      <c r="I199" s="301"/>
      <c r="J199" s="301"/>
      <c r="K199" s="301"/>
      <c r="L199" s="301"/>
    </row>
    <row r="200" spans="1:12" x14ac:dyDescent="0.2">
      <c r="A200" s="301"/>
      <c r="B200" s="301"/>
      <c r="C200" s="301"/>
      <c r="D200" s="301"/>
      <c r="E200" s="301"/>
      <c r="F200" s="301"/>
      <c r="G200" s="301"/>
      <c r="H200" s="301"/>
      <c r="I200" s="301"/>
      <c r="J200" s="301"/>
      <c r="K200" s="301"/>
      <c r="L200" s="301"/>
    </row>
    <row r="201" spans="1:12" x14ac:dyDescent="0.2">
      <c r="A201" s="301"/>
      <c r="B201" s="301"/>
      <c r="C201" s="301"/>
      <c r="D201" s="301"/>
      <c r="E201" s="301"/>
      <c r="F201" s="301"/>
      <c r="G201" s="301"/>
      <c r="H201" s="301"/>
      <c r="I201" s="301"/>
      <c r="J201" s="301"/>
      <c r="K201" s="301"/>
      <c r="L201" s="301"/>
    </row>
    <row r="202" spans="1:12" x14ac:dyDescent="0.2">
      <c r="A202" s="301"/>
      <c r="B202" s="301"/>
      <c r="C202" s="301"/>
      <c r="D202" s="301"/>
      <c r="E202" s="301"/>
      <c r="F202" s="301"/>
      <c r="G202" s="301"/>
      <c r="H202" s="301"/>
      <c r="I202" s="301"/>
      <c r="J202" s="301"/>
      <c r="K202" s="301"/>
      <c r="L202" s="301"/>
    </row>
    <row r="203" spans="1:12" x14ac:dyDescent="0.2">
      <c r="A203" s="301"/>
      <c r="B203" s="301"/>
      <c r="C203" s="301"/>
      <c r="D203" s="301"/>
      <c r="E203" s="301"/>
      <c r="F203" s="301"/>
      <c r="G203" s="301"/>
      <c r="H203" s="301"/>
      <c r="I203" s="301"/>
      <c r="J203" s="301"/>
      <c r="K203" s="301"/>
      <c r="L203" s="301"/>
    </row>
    <row r="204" spans="1:12" x14ac:dyDescent="0.2">
      <c r="A204" s="301"/>
      <c r="B204" s="301"/>
      <c r="C204" s="301"/>
      <c r="D204" s="301"/>
      <c r="E204" s="301"/>
      <c r="F204" s="301"/>
      <c r="G204" s="301"/>
      <c r="H204" s="301"/>
      <c r="I204" s="301"/>
      <c r="J204" s="301"/>
      <c r="K204" s="301"/>
      <c r="L204" s="301"/>
    </row>
    <row r="205" spans="1:12" x14ac:dyDescent="0.2">
      <c r="A205" s="301"/>
      <c r="B205" s="301"/>
      <c r="C205" s="301"/>
      <c r="D205" s="301"/>
      <c r="E205" s="301"/>
      <c r="F205" s="301"/>
      <c r="G205" s="301"/>
      <c r="H205" s="301"/>
      <c r="I205" s="301"/>
      <c r="J205" s="301"/>
      <c r="K205" s="301"/>
      <c r="L205" s="301"/>
    </row>
    <row r="206" spans="1:12" x14ac:dyDescent="0.2">
      <c r="A206" s="301"/>
      <c r="B206" s="301"/>
      <c r="C206" s="301"/>
      <c r="D206" s="301"/>
      <c r="E206" s="301"/>
      <c r="F206" s="301"/>
      <c r="G206" s="301"/>
      <c r="H206" s="301"/>
      <c r="I206" s="301"/>
      <c r="J206" s="301"/>
      <c r="K206" s="301"/>
      <c r="L206" s="301"/>
    </row>
    <row r="207" spans="1:12" x14ac:dyDescent="0.2">
      <c r="A207" s="301"/>
      <c r="B207" s="301"/>
      <c r="C207" s="301"/>
      <c r="D207" s="301"/>
      <c r="E207" s="301"/>
      <c r="F207" s="301"/>
      <c r="G207" s="301"/>
      <c r="H207" s="301"/>
      <c r="I207" s="301"/>
      <c r="J207" s="301"/>
      <c r="K207" s="301"/>
      <c r="L207" s="301"/>
    </row>
    <row r="208" spans="1:12" x14ac:dyDescent="0.2">
      <c r="A208" s="301"/>
      <c r="B208" s="301"/>
      <c r="C208" s="301"/>
      <c r="D208" s="301"/>
      <c r="E208" s="301"/>
      <c r="F208" s="301"/>
      <c r="G208" s="301"/>
      <c r="H208" s="301"/>
      <c r="I208" s="301"/>
      <c r="J208" s="301"/>
      <c r="K208" s="301"/>
      <c r="L208" s="301"/>
    </row>
    <row r="209" spans="1:12" x14ac:dyDescent="0.2">
      <c r="A209" s="301"/>
      <c r="B209" s="301"/>
      <c r="C209" s="301"/>
      <c r="D209" s="301"/>
      <c r="E209" s="301"/>
      <c r="F209" s="301"/>
      <c r="G209" s="301"/>
      <c r="H209" s="301"/>
      <c r="I209" s="301"/>
      <c r="J209" s="301"/>
      <c r="K209" s="301"/>
      <c r="L209" s="301"/>
    </row>
    <row r="210" spans="1:12" x14ac:dyDescent="0.2">
      <c r="A210" s="301"/>
      <c r="B210" s="301"/>
      <c r="C210" s="301"/>
      <c r="D210" s="301"/>
      <c r="E210" s="301"/>
      <c r="F210" s="301"/>
      <c r="G210" s="301"/>
      <c r="H210" s="301"/>
      <c r="I210" s="301"/>
      <c r="J210" s="301"/>
      <c r="K210" s="301"/>
      <c r="L210" s="301"/>
    </row>
    <row r="211" spans="1:12" x14ac:dyDescent="0.2">
      <c r="A211" s="301"/>
      <c r="B211" s="301"/>
      <c r="C211" s="301"/>
      <c r="D211" s="301"/>
      <c r="E211" s="301"/>
      <c r="F211" s="301"/>
      <c r="G211" s="301"/>
      <c r="H211" s="301"/>
      <c r="I211" s="301"/>
      <c r="J211" s="301"/>
      <c r="K211" s="301"/>
      <c r="L211" s="301"/>
    </row>
    <row r="212" spans="1:12" x14ac:dyDescent="0.2">
      <c r="A212" s="301"/>
      <c r="B212" s="301"/>
      <c r="C212" s="301"/>
      <c r="D212" s="301"/>
      <c r="E212" s="301"/>
      <c r="F212" s="301"/>
      <c r="G212" s="301"/>
      <c r="H212" s="301"/>
      <c r="I212" s="301"/>
      <c r="J212" s="301"/>
      <c r="K212" s="301"/>
      <c r="L212" s="301"/>
    </row>
    <row r="213" spans="1:12" x14ac:dyDescent="0.2">
      <c r="A213" s="301"/>
      <c r="B213" s="301"/>
      <c r="C213" s="301"/>
      <c r="D213" s="301"/>
      <c r="E213" s="301"/>
      <c r="F213" s="301"/>
      <c r="G213" s="301"/>
      <c r="H213" s="301"/>
      <c r="I213" s="301"/>
      <c r="J213" s="301"/>
      <c r="K213" s="301"/>
      <c r="L213" s="301"/>
    </row>
    <row r="214" spans="1:12" x14ac:dyDescent="0.2">
      <c r="A214" s="301"/>
      <c r="B214" s="301"/>
      <c r="C214" s="301"/>
      <c r="D214" s="301"/>
      <c r="E214" s="301"/>
      <c r="F214" s="301"/>
      <c r="G214" s="301"/>
      <c r="H214" s="301"/>
      <c r="I214" s="301"/>
      <c r="J214" s="301"/>
      <c r="K214" s="301"/>
      <c r="L214" s="301"/>
    </row>
    <row r="215" spans="1:12" x14ac:dyDescent="0.2">
      <c r="A215" s="301"/>
      <c r="B215" s="301"/>
      <c r="C215" s="301"/>
      <c r="D215" s="301"/>
      <c r="E215" s="301"/>
      <c r="F215" s="301"/>
      <c r="G215" s="301"/>
      <c r="H215" s="301"/>
      <c r="I215" s="301"/>
      <c r="J215" s="301"/>
      <c r="K215" s="301"/>
      <c r="L215" s="301"/>
    </row>
    <row r="216" spans="1:12" x14ac:dyDescent="0.2">
      <c r="A216" s="301"/>
      <c r="B216" s="301"/>
      <c r="C216" s="301"/>
      <c r="D216" s="301"/>
      <c r="E216" s="301"/>
      <c r="F216" s="301"/>
      <c r="G216" s="301"/>
      <c r="H216" s="301"/>
      <c r="I216" s="301"/>
      <c r="J216" s="301"/>
      <c r="K216" s="301"/>
      <c r="L216" s="301"/>
    </row>
    <row r="217" spans="1:12" x14ac:dyDescent="0.2">
      <c r="A217" s="301"/>
      <c r="B217" s="301"/>
      <c r="C217" s="301"/>
      <c r="D217" s="301"/>
      <c r="E217" s="301"/>
      <c r="F217" s="301"/>
      <c r="G217" s="301"/>
      <c r="H217" s="301"/>
      <c r="I217" s="301"/>
      <c r="J217" s="301"/>
      <c r="K217" s="301"/>
      <c r="L217" s="301"/>
    </row>
    <row r="218" spans="1:12" x14ac:dyDescent="0.2">
      <c r="A218" s="301"/>
      <c r="B218" s="301"/>
      <c r="C218" s="301"/>
      <c r="D218" s="301"/>
      <c r="E218" s="301"/>
      <c r="F218" s="301"/>
      <c r="G218" s="301"/>
      <c r="H218" s="301"/>
      <c r="I218" s="301"/>
      <c r="J218" s="301"/>
      <c r="K218" s="301"/>
      <c r="L218" s="301"/>
    </row>
    <row r="219" spans="1:12" x14ac:dyDescent="0.2">
      <c r="A219" s="301"/>
      <c r="B219" s="301"/>
      <c r="C219" s="301"/>
      <c r="D219" s="301"/>
      <c r="E219" s="301"/>
      <c r="F219" s="301"/>
      <c r="G219" s="301"/>
      <c r="H219" s="301"/>
      <c r="I219" s="301"/>
      <c r="J219" s="301"/>
      <c r="K219" s="301"/>
      <c r="L219" s="301"/>
    </row>
    <row r="220" spans="1:12" x14ac:dyDescent="0.2">
      <c r="A220" s="301"/>
      <c r="B220" s="301"/>
      <c r="C220" s="301"/>
      <c r="D220" s="301"/>
      <c r="E220" s="301"/>
      <c r="F220" s="301"/>
      <c r="G220" s="301"/>
      <c r="H220" s="301"/>
      <c r="I220" s="301"/>
      <c r="J220" s="301"/>
      <c r="K220" s="301"/>
      <c r="L220" s="301"/>
    </row>
    <row r="221" spans="1:12" x14ac:dyDescent="0.2">
      <c r="A221" s="301"/>
      <c r="B221" s="301"/>
      <c r="C221" s="301"/>
      <c r="D221" s="301"/>
      <c r="E221" s="301"/>
      <c r="F221" s="301"/>
      <c r="G221" s="301"/>
      <c r="H221" s="301"/>
      <c r="I221" s="301"/>
      <c r="J221" s="301"/>
      <c r="K221" s="301"/>
      <c r="L221" s="301"/>
    </row>
    <row r="222" spans="1:12" x14ac:dyDescent="0.2">
      <c r="A222" s="301"/>
      <c r="B222" s="301"/>
      <c r="C222" s="301"/>
      <c r="D222" s="301"/>
      <c r="E222" s="301"/>
      <c r="F222" s="301"/>
      <c r="G222" s="301"/>
      <c r="H222" s="301"/>
      <c r="I222" s="301"/>
      <c r="J222" s="301"/>
      <c r="K222" s="301"/>
      <c r="L222" s="301"/>
    </row>
    <row r="223" spans="1:12" x14ac:dyDescent="0.2">
      <c r="A223" s="301"/>
      <c r="B223" s="301"/>
      <c r="C223" s="301"/>
      <c r="D223" s="301"/>
      <c r="E223" s="301"/>
      <c r="F223" s="301"/>
      <c r="G223" s="301"/>
      <c r="H223" s="301"/>
      <c r="I223" s="301"/>
      <c r="J223" s="301"/>
      <c r="K223" s="301"/>
      <c r="L223" s="301"/>
    </row>
    <row r="224" spans="1:12" x14ac:dyDescent="0.2">
      <c r="A224" s="301"/>
      <c r="B224" s="301"/>
      <c r="C224" s="301"/>
      <c r="D224" s="301"/>
      <c r="E224" s="301"/>
      <c r="F224" s="301"/>
      <c r="G224" s="301"/>
      <c r="H224" s="301"/>
      <c r="I224" s="301"/>
      <c r="J224" s="301"/>
      <c r="K224" s="301"/>
      <c r="L224" s="301"/>
    </row>
    <row r="225" spans="1:12" x14ac:dyDescent="0.2">
      <c r="A225" s="301"/>
      <c r="B225" s="301"/>
      <c r="C225" s="301"/>
      <c r="D225" s="301"/>
      <c r="E225" s="301"/>
      <c r="F225" s="301"/>
      <c r="G225" s="301"/>
      <c r="H225" s="301"/>
      <c r="I225" s="301"/>
      <c r="J225" s="301"/>
      <c r="K225" s="301"/>
      <c r="L225" s="301"/>
    </row>
    <row r="226" spans="1:12" x14ac:dyDescent="0.2">
      <c r="A226" s="301"/>
      <c r="B226" s="301"/>
      <c r="C226" s="301"/>
      <c r="D226" s="301"/>
      <c r="E226" s="301"/>
      <c r="F226" s="301"/>
      <c r="G226" s="301"/>
      <c r="H226" s="301"/>
      <c r="I226" s="301"/>
      <c r="J226" s="301"/>
      <c r="K226" s="301"/>
      <c r="L226" s="301"/>
    </row>
    <row r="227" spans="1:12" x14ac:dyDescent="0.2">
      <c r="A227" s="301"/>
      <c r="B227" s="301"/>
      <c r="C227" s="301"/>
      <c r="D227" s="301"/>
      <c r="E227" s="301"/>
      <c r="F227" s="301"/>
      <c r="G227" s="301"/>
      <c r="H227" s="301"/>
      <c r="I227" s="301"/>
      <c r="J227" s="301"/>
      <c r="K227" s="301"/>
      <c r="L227" s="301"/>
    </row>
    <row r="228" spans="1:12" x14ac:dyDescent="0.2">
      <c r="A228" s="301"/>
      <c r="B228" s="301"/>
      <c r="C228" s="301"/>
      <c r="D228" s="301"/>
      <c r="E228" s="301"/>
      <c r="F228" s="301"/>
      <c r="G228" s="301"/>
      <c r="H228" s="301"/>
      <c r="I228" s="301"/>
      <c r="J228" s="301"/>
      <c r="K228" s="301"/>
      <c r="L228" s="301"/>
    </row>
    <row r="229" spans="1:12" x14ac:dyDescent="0.2">
      <c r="A229" s="301"/>
      <c r="B229" s="301"/>
      <c r="C229" s="301"/>
      <c r="D229" s="301"/>
      <c r="E229" s="301"/>
      <c r="F229" s="301"/>
      <c r="G229" s="301"/>
      <c r="H229" s="301"/>
      <c r="I229" s="301"/>
      <c r="J229" s="301"/>
      <c r="K229" s="301"/>
      <c r="L229" s="301"/>
    </row>
    <row r="230" spans="1:12" x14ac:dyDescent="0.2">
      <c r="A230" s="301"/>
      <c r="B230" s="301"/>
      <c r="C230" s="301"/>
      <c r="D230" s="301"/>
      <c r="E230" s="301"/>
      <c r="F230" s="301"/>
      <c r="G230" s="301"/>
      <c r="H230" s="301"/>
      <c r="I230" s="301"/>
      <c r="J230" s="301"/>
      <c r="K230" s="301"/>
      <c r="L230" s="301"/>
    </row>
    <row r="231" spans="1:12" x14ac:dyDescent="0.2">
      <c r="A231" s="301"/>
      <c r="B231" s="301"/>
      <c r="C231" s="301"/>
      <c r="D231" s="301"/>
      <c r="E231" s="301"/>
      <c r="F231" s="301"/>
      <c r="G231" s="301"/>
      <c r="H231" s="301"/>
      <c r="I231" s="301"/>
      <c r="J231" s="301"/>
      <c r="K231" s="301"/>
      <c r="L231" s="301"/>
    </row>
    <row r="232" spans="1:12" x14ac:dyDescent="0.2">
      <c r="A232" s="301"/>
      <c r="B232" s="301"/>
      <c r="C232" s="301"/>
      <c r="D232" s="301"/>
      <c r="E232" s="301"/>
      <c r="F232" s="301"/>
      <c r="G232" s="301"/>
      <c r="H232" s="301"/>
      <c r="I232" s="301"/>
      <c r="J232" s="301"/>
      <c r="K232" s="301"/>
      <c r="L232" s="301"/>
    </row>
    <row r="233" spans="1:12" x14ac:dyDescent="0.2">
      <c r="A233" s="301"/>
      <c r="B233" s="301"/>
      <c r="C233" s="301"/>
      <c r="D233" s="301"/>
      <c r="E233" s="301"/>
      <c r="F233" s="301"/>
      <c r="G233" s="301"/>
      <c r="H233" s="301"/>
      <c r="I233" s="301"/>
      <c r="J233" s="301"/>
      <c r="K233" s="301"/>
      <c r="L233" s="301"/>
    </row>
    <row r="234" spans="1:12" x14ac:dyDescent="0.2">
      <c r="A234" s="301"/>
      <c r="B234" s="301"/>
      <c r="C234" s="301"/>
      <c r="D234" s="301"/>
      <c r="E234" s="301"/>
      <c r="F234" s="301"/>
      <c r="G234" s="301"/>
      <c r="H234" s="301"/>
      <c r="I234" s="301"/>
      <c r="J234" s="301"/>
      <c r="K234" s="301"/>
      <c r="L234" s="301"/>
    </row>
    <row r="235" spans="1:12" x14ac:dyDescent="0.2">
      <c r="A235" s="301"/>
      <c r="B235" s="301"/>
      <c r="C235" s="301"/>
      <c r="D235" s="301"/>
      <c r="E235" s="301"/>
      <c r="F235" s="301"/>
      <c r="G235" s="301"/>
      <c r="H235" s="301"/>
      <c r="I235" s="301"/>
      <c r="J235" s="301"/>
      <c r="K235" s="301"/>
      <c r="L235" s="301"/>
    </row>
    <row r="236" spans="1:12" x14ac:dyDescent="0.2">
      <c r="A236" s="301"/>
      <c r="B236" s="301"/>
      <c r="C236" s="301"/>
      <c r="D236" s="301"/>
      <c r="E236" s="301"/>
      <c r="F236" s="301"/>
      <c r="G236" s="301"/>
      <c r="H236" s="301"/>
      <c r="I236" s="301"/>
      <c r="J236" s="301"/>
      <c r="K236" s="301"/>
      <c r="L236" s="301"/>
    </row>
    <row r="237" spans="1:12" x14ac:dyDescent="0.2">
      <c r="A237" s="301"/>
      <c r="B237" s="301"/>
      <c r="C237" s="301"/>
      <c r="D237" s="301"/>
      <c r="E237" s="301"/>
      <c r="F237" s="301"/>
      <c r="G237" s="301"/>
      <c r="H237" s="301"/>
      <c r="I237" s="301"/>
      <c r="J237" s="301"/>
      <c r="K237" s="301"/>
      <c r="L237" s="301"/>
    </row>
    <row r="238" spans="1:12" x14ac:dyDescent="0.2">
      <c r="A238" s="301"/>
      <c r="B238" s="301"/>
      <c r="C238" s="301"/>
      <c r="D238" s="301"/>
      <c r="E238" s="301"/>
      <c r="F238" s="301"/>
      <c r="G238" s="301"/>
      <c r="H238" s="301"/>
      <c r="I238" s="301"/>
      <c r="J238" s="301"/>
      <c r="K238" s="301"/>
      <c r="L238" s="301"/>
    </row>
    <row r="239" spans="1:12" x14ac:dyDescent="0.2">
      <c r="A239" s="301"/>
      <c r="B239" s="301"/>
      <c r="C239" s="301"/>
      <c r="D239" s="301"/>
      <c r="E239" s="301"/>
      <c r="F239" s="301"/>
      <c r="G239" s="301"/>
      <c r="H239" s="301"/>
      <c r="I239" s="301"/>
      <c r="J239" s="301"/>
      <c r="K239" s="301"/>
      <c r="L239" s="301"/>
    </row>
    <row r="240" spans="1:12" x14ac:dyDescent="0.2">
      <c r="A240" s="301"/>
      <c r="B240" s="301"/>
      <c r="C240" s="301"/>
      <c r="D240" s="301"/>
      <c r="E240" s="301"/>
      <c r="F240" s="301"/>
      <c r="G240" s="301"/>
      <c r="H240" s="301"/>
      <c r="I240" s="301"/>
      <c r="J240" s="301"/>
      <c r="K240" s="301"/>
      <c r="L240" s="301"/>
    </row>
    <row r="241" spans="1:12" x14ac:dyDescent="0.2">
      <c r="A241" s="301"/>
      <c r="B241" s="301"/>
      <c r="C241" s="301"/>
      <c r="D241" s="301"/>
      <c r="E241" s="301"/>
      <c r="F241" s="301"/>
      <c r="G241" s="301"/>
      <c r="H241" s="301"/>
      <c r="I241" s="301"/>
      <c r="J241" s="301"/>
      <c r="K241" s="301"/>
      <c r="L241" s="301"/>
    </row>
    <row r="242" spans="1:12" x14ac:dyDescent="0.2">
      <c r="A242" s="301"/>
      <c r="B242" s="301"/>
      <c r="C242" s="301"/>
      <c r="D242" s="301"/>
      <c r="E242" s="301"/>
      <c r="F242" s="301"/>
      <c r="G242" s="301"/>
      <c r="H242" s="301"/>
      <c r="I242" s="301"/>
      <c r="J242" s="301"/>
      <c r="K242" s="301"/>
      <c r="L242" s="301"/>
    </row>
    <row r="243" spans="1:12" x14ac:dyDescent="0.2">
      <c r="A243" s="301"/>
      <c r="B243" s="301"/>
      <c r="C243" s="301"/>
      <c r="D243" s="301"/>
      <c r="E243" s="301"/>
      <c r="F243" s="301"/>
      <c r="G243" s="301"/>
      <c r="H243" s="301"/>
      <c r="I243" s="301"/>
      <c r="J243" s="301"/>
      <c r="K243" s="301"/>
      <c r="L243" s="301"/>
    </row>
    <row r="244" spans="1:12" x14ac:dyDescent="0.2">
      <c r="A244" s="301"/>
      <c r="B244" s="301"/>
      <c r="C244" s="301"/>
      <c r="D244" s="301"/>
      <c r="E244" s="301"/>
      <c r="F244" s="301"/>
      <c r="G244" s="301"/>
      <c r="H244" s="301"/>
      <c r="I244" s="301"/>
      <c r="J244" s="301"/>
      <c r="K244" s="301"/>
      <c r="L244" s="301"/>
    </row>
    <row r="245" spans="1:12" x14ac:dyDescent="0.2">
      <c r="A245" s="301"/>
      <c r="B245" s="301"/>
      <c r="C245" s="301"/>
      <c r="D245" s="301"/>
      <c r="E245" s="301"/>
      <c r="F245" s="301"/>
      <c r="G245" s="301"/>
      <c r="H245" s="301"/>
      <c r="I245" s="301"/>
      <c r="J245" s="301"/>
      <c r="K245" s="301"/>
      <c r="L245" s="301"/>
    </row>
    <row r="246" spans="1:12" x14ac:dyDescent="0.2">
      <c r="A246" s="301"/>
      <c r="B246" s="301"/>
      <c r="C246" s="301"/>
      <c r="D246" s="301"/>
      <c r="E246" s="301"/>
      <c r="F246" s="301"/>
      <c r="G246" s="301"/>
      <c r="H246" s="301"/>
      <c r="I246" s="301"/>
      <c r="J246" s="301"/>
      <c r="K246" s="301"/>
      <c r="L246" s="301"/>
    </row>
    <row r="247" spans="1:12" x14ac:dyDescent="0.2">
      <c r="A247" s="301"/>
      <c r="B247" s="301"/>
      <c r="C247" s="301"/>
      <c r="D247" s="301"/>
      <c r="E247" s="301"/>
      <c r="F247" s="301"/>
      <c r="G247" s="301"/>
      <c r="H247" s="301"/>
      <c r="I247" s="301"/>
      <c r="J247" s="301"/>
      <c r="K247" s="301"/>
      <c r="L247" s="301"/>
    </row>
    <row r="248" spans="1:12" x14ac:dyDescent="0.2">
      <c r="A248" s="301"/>
      <c r="B248" s="301"/>
      <c r="C248" s="301"/>
      <c r="D248" s="301"/>
      <c r="E248" s="301"/>
      <c r="F248" s="301"/>
      <c r="G248" s="301"/>
      <c r="H248" s="301"/>
      <c r="I248" s="301"/>
      <c r="J248" s="301"/>
      <c r="K248" s="301"/>
      <c r="L248" s="301"/>
    </row>
    <row r="249" spans="1:12" x14ac:dyDescent="0.2">
      <c r="A249" s="301"/>
      <c r="B249" s="301"/>
      <c r="C249" s="301"/>
      <c r="D249" s="301"/>
      <c r="E249" s="301"/>
      <c r="F249" s="301"/>
      <c r="G249" s="301"/>
      <c r="H249" s="301"/>
      <c r="I249" s="301"/>
      <c r="J249" s="301"/>
      <c r="K249" s="301"/>
      <c r="L249" s="301"/>
    </row>
    <row r="250" spans="1:12" x14ac:dyDescent="0.2">
      <c r="A250" s="301"/>
      <c r="B250" s="301"/>
      <c r="C250" s="301"/>
      <c r="D250" s="301"/>
      <c r="E250" s="301"/>
      <c r="F250" s="301"/>
      <c r="G250" s="301"/>
      <c r="H250" s="301"/>
      <c r="I250" s="301"/>
      <c r="J250" s="301"/>
      <c r="K250" s="301"/>
      <c r="L250" s="301"/>
    </row>
    <row r="251" spans="1:12" x14ac:dyDescent="0.2">
      <c r="A251" s="301"/>
      <c r="B251" s="301"/>
      <c r="C251" s="301"/>
      <c r="D251" s="301"/>
      <c r="E251" s="301"/>
      <c r="F251" s="301"/>
      <c r="G251" s="301"/>
      <c r="H251" s="301"/>
      <c r="I251" s="301"/>
      <c r="J251" s="301"/>
      <c r="K251" s="301"/>
      <c r="L251" s="301"/>
    </row>
    <row r="252" spans="1:12" x14ac:dyDescent="0.2">
      <c r="A252" s="301"/>
      <c r="B252" s="301"/>
      <c r="C252" s="301"/>
      <c r="D252" s="301"/>
      <c r="E252" s="301"/>
      <c r="F252" s="301"/>
      <c r="G252" s="301"/>
      <c r="H252" s="301"/>
      <c r="I252" s="301"/>
      <c r="J252" s="301"/>
      <c r="K252" s="301"/>
      <c r="L252" s="301"/>
    </row>
    <row r="253" spans="1:12" x14ac:dyDescent="0.2">
      <c r="A253" s="301"/>
      <c r="B253" s="301"/>
      <c r="C253" s="301"/>
      <c r="D253" s="301"/>
      <c r="E253" s="301"/>
      <c r="F253" s="301"/>
      <c r="G253" s="301"/>
      <c r="H253" s="301"/>
      <c r="I253" s="301"/>
      <c r="J253" s="301"/>
      <c r="K253" s="301"/>
      <c r="L253" s="301"/>
    </row>
    <row r="254" spans="1:12" x14ac:dyDescent="0.2">
      <c r="A254" s="301"/>
      <c r="B254" s="301"/>
      <c r="C254" s="301"/>
      <c r="D254" s="301"/>
      <c r="E254" s="301"/>
      <c r="F254" s="301"/>
      <c r="G254" s="301"/>
      <c r="H254" s="301"/>
      <c r="I254" s="301"/>
      <c r="J254" s="301"/>
      <c r="K254" s="301"/>
      <c r="L254" s="301"/>
    </row>
    <row r="255" spans="1:12" x14ac:dyDescent="0.2">
      <c r="A255" s="301"/>
      <c r="B255" s="301"/>
      <c r="C255" s="301"/>
      <c r="D255" s="301"/>
      <c r="E255" s="301"/>
      <c r="F255" s="301"/>
      <c r="G255" s="301"/>
      <c r="H255" s="301"/>
      <c r="I255" s="301"/>
      <c r="J255" s="301"/>
      <c r="K255" s="301"/>
      <c r="L255" s="301"/>
    </row>
    <row r="256" spans="1:12" x14ac:dyDescent="0.2">
      <c r="A256" s="301"/>
      <c r="B256" s="301"/>
      <c r="C256" s="301"/>
      <c r="D256" s="301"/>
      <c r="E256" s="301"/>
      <c r="F256" s="301"/>
      <c r="G256" s="301"/>
      <c r="H256" s="301"/>
      <c r="I256" s="301"/>
      <c r="J256" s="301"/>
      <c r="K256" s="301"/>
      <c r="L256" s="301"/>
    </row>
    <row r="257" spans="1:12" x14ac:dyDescent="0.2">
      <c r="A257" s="301"/>
      <c r="B257" s="301"/>
      <c r="C257" s="301"/>
      <c r="D257" s="301"/>
      <c r="E257" s="301"/>
      <c r="F257" s="301"/>
      <c r="G257" s="301"/>
      <c r="H257" s="301"/>
      <c r="I257" s="301"/>
      <c r="J257" s="301"/>
      <c r="K257" s="301"/>
      <c r="L257" s="301"/>
    </row>
    <row r="258" spans="1:12" x14ac:dyDescent="0.2">
      <c r="A258" s="301"/>
      <c r="B258" s="301"/>
      <c r="C258" s="301"/>
      <c r="D258" s="301"/>
      <c r="E258" s="301"/>
      <c r="F258" s="301"/>
      <c r="G258" s="301"/>
      <c r="H258" s="301"/>
      <c r="I258" s="301"/>
      <c r="J258" s="301"/>
      <c r="K258" s="301"/>
      <c r="L258" s="301"/>
    </row>
    <row r="259" spans="1:12" x14ac:dyDescent="0.2">
      <c r="A259" s="301"/>
      <c r="B259" s="301"/>
      <c r="C259" s="301"/>
      <c r="D259" s="301"/>
      <c r="E259" s="301"/>
      <c r="F259" s="301"/>
      <c r="G259" s="301"/>
      <c r="H259" s="301"/>
      <c r="I259" s="301"/>
      <c r="J259" s="301"/>
      <c r="K259" s="301"/>
      <c r="L259" s="301"/>
    </row>
    <row r="260" spans="1:12" x14ac:dyDescent="0.2">
      <c r="A260" s="301"/>
      <c r="B260" s="301"/>
      <c r="C260" s="301"/>
      <c r="D260" s="301"/>
      <c r="E260" s="301"/>
      <c r="F260" s="301"/>
      <c r="G260" s="301"/>
      <c r="H260" s="301"/>
      <c r="I260" s="301"/>
      <c r="J260" s="301"/>
      <c r="K260" s="301"/>
      <c r="L260" s="301"/>
    </row>
    <row r="261" spans="1:12" x14ac:dyDescent="0.2">
      <c r="A261" s="301"/>
      <c r="B261" s="301"/>
      <c r="C261" s="301"/>
      <c r="D261" s="301"/>
      <c r="E261" s="301"/>
      <c r="F261" s="301"/>
      <c r="G261" s="301"/>
      <c r="H261" s="301"/>
      <c r="I261" s="301"/>
      <c r="J261" s="301"/>
      <c r="K261" s="301"/>
      <c r="L261" s="301"/>
    </row>
    <row r="262" spans="1:12" x14ac:dyDescent="0.2">
      <c r="A262" s="301"/>
      <c r="B262" s="301"/>
      <c r="C262" s="301"/>
      <c r="D262" s="301"/>
      <c r="E262" s="301"/>
      <c r="F262" s="301"/>
      <c r="G262" s="301"/>
      <c r="H262" s="301"/>
      <c r="I262" s="301"/>
      <c r="J262" s="301"/>
      <c r="K262" s="301"/>
      <c r="L262" s="301"/>
    </row>
    <row r="263" spans="1:12" x14ac:dyDescent="0.2">
      <c r="A263" s="301"/>
      <c r="B263" s="301"/>
      <c r="C263" s="301"/>
      <c r="D263" s="301"/>
      <c r="E263" s="301"/>
      <c r="F263" s="301"/>
      <c r="G263" s="301"/>
      <c r="H263" s="301"/>
      <c r="I263" s="301"/>
      <c r="J263" s="301"/>
      <c r="K263" s="301"/>
      <c r="L263" s="301"/>
    </row>
    <row r="264" spans="1:12" x14ac:dyDescent="0.2">
      <c r="A264" s="301"/>
      <c r="B264" s="301"/>
      <c r="C264" s="301"/>
      <c r="D264" s="301"/>
      <c r="E264" s="301"/>
      <c r="F264" s="301"/>
      <c r="G264" s="301"/>
      <c r="H264" s="301"/>
      <c r="I264" s="301"/>
      <c r="J264" s="301"/>
      <c r="K264" s="301"/>
      <c r="L264" s="301"/>
    </row>
    <row r="265" spans="1:12" x14ac:dyDescent="0.2">
      <c r="A265" s="301"/>
      <c r="B265" s="301"/>
      <c r="C265" s="301"/>
      <c r="D265" s="301"/>
      <c r="E265" s="301"/>
      <c r="F265" s="301"/>
      <c r="G265" s="301"/>
      <c r="H265" s="301"/>
      <c r="I265" s="301"/>
      <c r="J265" s="301"/>
      <c r="K265" s="301"/>
      <c r="L265" s="301"/>
    </row>
    <row r="266" spans="1:12" x14ac:dyDescent="0.2">
      <c r="A266" s="301"/>
      <c r="B266" s="301"/>
      <c r="C266" s="301"/>
      <c r="D266" s="301"/>
      <c r="E266" s="301"/>
      <c r="F266" s="301"/>
      <c r="G266" s="301"/>
      <c r="H266" s="301"/>
      <c r="I266" s="301"/>
      <c r="J266" s="301"/>
      <c r="K266" s="301"/>
      <c r="L266" s="301"/>
    </row>
    <row r="267" spans="1:12" x14ac:dyDescent="0.2">
      <c r="A267" s="301"/>
      <c r="B267" s="301"/>
      <c r="C267" s="301"/>
      <c r="D267" s="301"/>
      <c r="E267" s="301"/>
      <c r="F267" s="301"/>
      <c r="G267" s="301"/>
      <c r="H267" s="301"/>
      <c r="I267" s="301"/>
      <c r="J267" s="301"/>
      <c r="K267" s="301"/>
      <c r="L267" s="301"/>
    </row>
    <row r="268" spans="1:12" x14ac:dyDescent="0.2">
      <c r="A268" s="301"/>
      <c r="B268" s="301"/>
      <c r="C268" s="301"/>
      <c r="D268" s="301"/>
      <c r="E268" s="301"/>
      <c r="F268" s="301"/>
      <c r="G268" s="301"/>
      <c r="H268" s="301"/>
      <c r="I268" s="301"/>
      <c r="J268" s="301"/>
      <c r="K268" s="301"/>
      <c r="L268" s="301"/>
    </row>
    <row r="269" spans="1:12" x14ac:dyDescent="0.2">
      <c r="A269" s="301"/>
      <c r="B269" s="301"/>
      <c r="C269" s="301"/>
      <c r="D269" s="301"/>
      <c r="E269" s="301"/>
      <c r="F269" s="301"/>
      <c r="G269" s="301"/>
      <c r="H269" s="301"/>
      <c r="I269" s="301"/>
      <c r="J269" s="301"/>
      <c r="K269" s="301"/>
      <c r="L269" s="301"/>
    </row>
    <row r="270" spans="1:12" x14ac:dyDescent="0.2">
      <c r="A270" s="301"/>
      <c r="B270" s="301"/>
      <c r="C270" s="301"/>
      <c r="D270" s="301"/>
      <c r="E270" s="301"/>
      <c r="F270" s="301"/>
      <c r="G270" s="301"/>
      <c r="H270" s="301"/>
      <c r="I270" s="301"/>
      <c r="J270" s="301"/>
      <c r="K270" s="301"/>
      <c r="L270" s="301"/>
    </row>
    <row r="271" spans="1:12" x14ac:dyDescent="0.2">
      <c r="A271" s="301"/>
      <c r="B271" s="301"/>
      <c r="C271" s="301"/>
      <c r="D271" s="301"/>
      <c r="E271" s="301"/>
      <c r="F271" s="301"/>
      <c r="G271" s="301"/>
      <c r="H271" s="301"/>
      <c r="I271" s="301"/>
      <c r="J271" s="301"/>
      <c r="K271" s="301"/>
      <c r="L271" s="301"/>
    </row>
    <row r="272" spans="1:12" x14ac:dyDescent="0.2">
      <c r="A272" s="301"/>
      <c r="B272" s="301"/>
      <c r="C272" s="301"/>
      <c r="D272" s="301"/>
      <c r="E272" s="301"/>
      <c r="F272" s="301"/>
      <c r="G272" s="301"/>
      <c r="H272" s="301"/>
      <c r="I272" s="301"/>
      <c r="J272" s="301"/>
      <c r="K272" s="301"/>
      <c r="L272" s="301"/>
    </row>
    <row r="273" spans="1:12" x14ac:dyDescent="0.2">
      <c r="A273" s="301"/>
      <c r="B273" s="301"/>
      <c r="C273" s="301"/>
      <c r="D273" s="301"/>
      <c r="E273" s="301"/>
      <c r="F273" s="301"/>
      <c r="G273" s="301"/>
      <c r="H273" s="301"/>
      <c r="I273" s="301"/>
      <c r="J273" s="301"/>
      <c r="K273" s="301"/>
      <c r="L273" s="301"/>
    </row>
    <row r="274" spans="1:12" x14ac:dyDescent="0.2">
      <c r="A274" s="301"/>
      <c r="B274" s="301"/>
      <c r="C274" s="301"/>
      <c r="D274" s="301"/>
      <c r="E274" s="301"/>
      <c r="F274" s="301"/>
      <c r="G274" s="301"/>
      <c r="H274" s="301"/>
      <c r="I274" s="301"/>
      <c r="J274" s="301"/>
      <c r="K274" s="301"/>
      <c r="L274" s="301"/>
    </row>
    <row r="275" spans="1:12" x14ac:dyDescent="0.2">
      <c r="A275" s="301"/>
      <c r="B275" s="301"/>
      <c r="C275" s="301"/>
      <c r="D275" s="301"/>
      <c r="E275" s="301"/>
      <c r="F275" s="301"/>
      <c r="G275" s="301"/>
      <c r="H275" s="301"/>
      <c r="I275" s="301"/>
      <c r="J275" s="301"/>
      <c r="K275" s="301"/>
      <c r="L275" s="301"/>
    </row>
    <row r="276" spans="1:12" x14ac:dyDescent="0.2">
      <c r="A276" s="301"/>
      <c r="B276" s="301"/>
      <c r="C276" s="301"/>
      <c r="D276" s="301"/>
      <c r="E276" s="301"/>
      <c r="F276" s="301"/>
      <c r="G276" s="301"/>
      <c r="H276" s="301"/>
      <c r="I276" s="301"/>
      <c r="J276" s="301"/>
      <c r="K276" s="301"/>
      <c r="L276" s="301"/>
    </row>
    <row r="277" spans="1:12" x14ac:dyDescent="0.2">
      <c r="A277" s="301"/>
      <c r="B277" s="301"/>
      <c r="C277" s="301"/>
      <c r="D277" s="301"/>
      <c r="E277" s="301"/>
      <c r="F277" s="301"/>
      <c r="G277" s="301"/>
      <c r="H277" s="301"/>
      <c r="I277" s="301"/>
      <c r="J277" s="301"/>
      <c r="K277" s="301"/>
      <c r="L277" s="301"/>
    </row>
    <row r="278" spans="1:12" x14ac:dyDescent="0.2">
      <c r="A278" s="301"/>
      <c r="B278" s="301"/>
      <c r="C278" s="301"/>
      <c r="D278" s="301"/>
      <c r="E278" s="301"/>
      <c r="F278" s="301"/>
      <c r="G278" s="301"/>
      <c r="H278" s="301"/>
      <c r="I278" s="301"/>
      <c r="J278" s="301"/>
      <c r="K278" s="301"/>
      <c r="L278" s="301"/>
    </row>
    <row r="279" spans="1:12" x14ac:dyDescent="0.2">
      <c r="A279" s="301"/>
      <c r="B279" s="301"/>
      <c r="C279" s="301"/>
      <c r="D279" s="301"/>
      <c r="E279" s="301"/>
      <c r="F279" s="301"/>
      <c r="G279" s="301"/>
      <c r="H279" s="301"/>
      <c r="I279" s="301"/>
      <c r="J279" s="301"/>
      <c r="K279" s="301"/>
      <c r="L279" s="301"/>
    </row>
    <row r="280" spans="1:12" x14ac:dyDescent="0.2">
      <c r="A280" s="301"/>
      <c r="B280" s="301"/>
      <c r="C280" s="301"/>
      <c r="D280" s="301"/>
      <c r="E280" s="301"/>
      <c r="F280" s="301"/>
      <c r="G280" s="301"/>
      <c r="H280" s="301"/>
      <c r="I280" s="301"/>
      <c r="J280" s="301"/>
      <c r="K280" s="301"/>
      <c r="L280" s="301"/>
    </row>
    <row r="281" spans="1:12" x14ac:dyDescent="0.2">
      <c r="A281" s="301"/>
      <c r="B281" s="301"/>
      <c r="C281" s="301"/>
      <c r="D281" s="301"/>
      <c r="E281" s="301"/>
      <c r="F281" s="301"/>
      <c r="G281" s="301"/>
      <c r="H281" s="301"/>
      <c r="I281" s="301"/>
      <c r="J281" s="301"/>
      <c r="K281" s="301"/>
      <c r="L281" s="301"/>
    </row>
    <row r="282" spans="1:12" x14ac:dyDescent="0.2">
      <c r="A282" s="301"/>
      <c r="B282" s="301"/>
      <c r="C282" s="301"/>
      <c r="D282" s="301"/>
      <c r="E282" s="301"/>
      <c r="F282" s="301"/>
      <c r="G282" s="301"/>
      <c r="H282" s="301"/>
      <c r="I282" s="301"/>
      <c r="J282" s="301"/>
      <c r="K282" s="301"/>
      <c r="L282" s="301"/>
    </row>
    <row r="283" spans="1:12" x14ac:dyDescent="0.2">
      <c r="A283" s="301"/>
      <c r="B283" s="301"/>
      <c r="C283" s="301"/>
      <c r="D283" s="301"/>
      <c r="E283" s="301"/>
      <c r="F283" s="301"/>
      <c r="G283" s="301"/>
      <c r="H283" s="301"/>
      <c r="I283" s="301"/>
      <c r="J283" s="301"/>
      <c r="K283" s="301"/>
      <c r="L283" s="301"/>
    </row>
    <row r="284" spans="1:12" x14ac:dyDescent="0.2">
      <c r="A284" s="301"/>
      <c r="B284" s="301"/>
      <c r="C284" s="301"/>
      <c r="D284" s="301"/>
      <c r="E284" s="301"/>
      <c r="F284" s="301"/>
      <c r="G284" s="301"/>
      <c r="H284" s="301"/>
      <c r="I284" s="301"/>
      <c r="J284" s="301"/>
      <c r="K284" s="301"/>
      <c r="L284" s="301"/>
    </row>
    <row r="285" spans="1:12" x14ac:dyDescent="0.2">
      <c r="A285" s="301"/>
      <c r="B285" s="301"/>
      <c r="C285" s="301"/>
      <c r="D285" s="301"/>
      <c r="E285" s="301"/>
      <c r="F285" s="301"/>
      <c r="G285" s="301"/>
      <c r="H285" s="301"/>
      <c r="I285" s="301"/>
      <c r="J285" s="301"/>
      <c r="K285" s="301"/>
      <c r="L285" s="301"/>
    </row>
    <row r="286" spans="1:12" x14ac:dyDescent="0.2">
      <c r="A286" s="301"/>
      <c r="B286" s="301"/>
      <c r="C286" s="301"/>
      <c r="D286" s="301"/>
      <c r="E286" s="301"/>
      <c r="F286" s="301"/>
      <c r="G286" s="301"/>
      <c r="H286" s="301"/>
      <c r="I286" s="301"/>
      <c r="J286" s="301"/>
      <c r="K286" s="301"/>
      <c r="L286" s="301"/>
    </row>
    <row r="287" spans="1:12" x14ac:dyDescent="0.2">
      <c r="A287" s="301"/>
      <c r="B287" s="301"/>
      <c r="C287" s="301"/>
      <c r="D287" s="301"/>
      <c r="E287" s="301"/>
      <c r="F287" s="301"/>
      <c r="G287" s="301"/>
      <c r="H287" s="301"/>
      <c r="I287" s="301"/>
      <c r="J287" s="301"/>
      <c r="K287" s="301"/>
      <c r="L287" s="301"/>
    </row>
    <row r="288" spans="1:12" x14ac:dyDescent="0.2">
      <c r="A288" s="301"/>
      <c r="B288" s="301"/>
      <c r="C288" s="301"/>
      <c r="D288" s="301"/>
      <c r="E288" s="301"/>
      <c r="F288" s="301"/>
      <c r="G288" s="301"/>
      <c r="H288" s="301"/>
      <c r="I288" s="301"/>
      <c r="J288" s="301"/>
      <c r="K288" s="301"/>
      <c r="L288" s="301"/>
    </row>
    <row r="289" spans="1:12" x14ac:dyDescent="0.2">
      <c r="A289" s="301"/>
      <c r="B289" s="301"/>
      <c r="C289" s="301"/>
      <c r="D289" s="301"/>
      <c r="E289" s="301"/>
      <c r="F289" s="301"/>
      <c r="G289" s="301"/>
      <c r="H289" s="301"/>
      <c r="I289" s="301"/>
      <c r="J289" s="301"/>
      <c r="K289" s="301"/>
      <c r="L289" s="301"/>
    </row>
    <row r="290" spans="1:12" x14ac:dyDescent="0.2">
      <c r="A290" s="301"/>
      <c r="B290" s="301"/>
      <c r="C290" s="301"/>
      <c r="D290" s="301"/>
      <c r="E290" s="301"/>
      <c r="F290" s="301"/>
      <c r="G290" s="301"/>
      <c r="H290" s="301"/>
      <c r="I290" s="301"/>
      <c r="J290" s="301"/>
      <c r="K290" s="301"/>
      <c r="L290" s="301"/>
    </row>
    <row r="291" spans="1:12" x14ac:dyDescent="0.2">
      <c r="A291" s="301"/>
      <c r="B291" s="301"/>
      <c r="C291" s="301"/>
      <c r="D291" s="301"/>
      <c r="E291" s="301"/>
      <c r="F291" s="301"/>
      <c r="G291" s="301"/>
      <c r="H291" s="301"/>
      <c r="I291" s="301"/>
      <c r="J291" s="301"/>
      <c r="K291" s="301"/>
      <c r="L291" s="301"/>
    </row>
    <row r="292" spans="1:12" x14ac:dyDescent="0.2">
      <c r="A292" s="301"/>
      <c r="B292" s="301"/>
      <c r="C292" s="301"/>
      <c r="D292" s="301"/>
      <c r="E292" s="301"/>
      <c r="F292" s="301"/>
      <c r="G292" s="301"/>
      <c r="H292" s="301"/>
      <c r="I292" s="301"/>
      <c r="J292" s="301"/>
      <c r="K292" s="301"/>
      <c r="L292" s="301"/>
    </row>
    <row r="293" spans="1:12" x14ac:dyDescent="0.2">
      <c r="A293" s="301"/>
      <c r="B293" s="301"/>
      <c r="C293" s="301"/>
      <c r="D293" s="301"/>
      <c r="E293" s="301"/>
      <c r="F293" s="301"/>
      <c r="G293" s="301"/>
      <c r="H293" s="301"/>
      <c r="I293" s="301"/>
      <c r="J293" s="301"/>
      <c r="K293" s="301"/>
      <c r="L293" s="301"/>
    </row>
    <row r="294" spans="1:12" x14ac:dyDescent="0.2">
      <c r="A294" s="301"/>
      <c r="B294" s="301"/>
      <c r="C294" s="301"/>
      <c r="D294" s="301"/>
      <c r="E294" s="301"/>
      <c r="F294" s="301"/>
      <c r="G294" s="301"/>
      <c r="H294" s="301"/>
      <c r="I294" s="301"/>
      <c r="J294" s="301"/>
      <c r="K294" s="301"/>
      <c r="L294" s="301"/>
    </row>
    <row r="295" spans="1:12" x14ac:dyDescent="0.2">
      <c r="A295" s="301"/>
      <c r="B295" s="301"/>
      <c r="C295" s="301"/>
      <c r="D295" s="301"/>
      <c r="E295" s="301"/>
      <c r="F295" s="301"/>
      <c r="G295" s="301"/>
      <c r="H295" s="301"/>
      <c r="I295" s="301"/>
      <c r="J295" s="301"/>
      <c r="K295" s="301"/>
      <c r="L295" s="301"/>
    </row>
    <row r="296" spans="1:12" x14ac:dyDescent="0.2">
      <c r="A296" s="301"/>
      <c r="B296" s="301"/>
      <c r="C296" s="301"/>
      <c r="D296" s="301"/>
      <c r="E296" s="301"/>
      <c r="F296" s="301"/>
      <c r="G296" s="301"/>
      <c r="H296" s="301"/>
      <c r="I296" s="301"/>
      <c r="J296" s="301"/>
      <c r="K296" s="301"/>
      <c r="L296" s="301"/>
    </row>
    <row r="297" spans="1:12" x14ac:dyDescent="0.2">
      <c r="A297" s="301"/>
      <c r="B297" s="301"/>
      <c r="C297" s="301"/>
      <c r="D297" s="301"/>
      <c r="E297" s="301"/>
      <c r="F297" s="301"/>
      <c r="G297" s="301"/>
      <c r="H297" s="301"/>
      <c r="I297" s="301"/>
      <c r="J297" s="301"/>
      <c r="K297" s="301"/>
      <c r="L297" s="301"/>
    </row>
    <row r="298" spans="1:12" x14ac:dyDescent="0.2">
      <c r="A298" s="301"/>
      <c r="B298" s="301"/>
      <c r="C298" s="301"/>
      <c r="D298" s="301"/>
      <c r="E298" s="301"/>
      <c r="F298" s="301"/>
      <c r="G298" s="301"/>
      <c r="H298" s="301"/>
      <c r="I298" s="301"/>
      <c r="J298" s="301"/>
      <c r="K298" s="301"/>
      <c r="L298" s="301"/>
    </row>
    <row r="299" spans="1:12" x14ac:dyDescent="0.2">
      <c r="A299" s="301"/>
      <c r="B299" s="301"/>
      <c r="C299" s="301"/>
      <c r="D299" s="301"/>
      <c r="E299" s="301"/>
      <c r="F299" s="301"/>
      <c r="G299" s="301"/>
      <c r="H299" s="301"/>
      <c r="I299" s="301"/>
      <c r="J299" s="301"/>
      <c r="K299" s="301"/>
      <c r="L299" s="301"/>
    </row>
    <row r="300" spans="1:12" x14ac:dyDescent="0.2">
      <c r="A300" s="301"/>
      <c r="B300" s="301"/>
      <c r="C300" s="301"/>
      <c r="D300" s="301"/>
      <c r="E300" s="301"/>
      <c r="F300" s="301"/>
      <c r="G300" s="301"/>
      <c r="H300" s="301"/>
      <c r="I300" s="301"/>
      <c r="J300" s="301"/>
      <c r="K300" s="301"/>
      <c r="L300" s="301"/>
    </row>
    <row r="301" spans="1:12" x14ac:dyDescent="0.2">
      <c r="A301" s="301"/>
      <c r="B301" s="301"/>
      <c r="C301" s="301"/>
      <c r="D301" s="301"/>
      <c r="E301" s="301"/>
      <c r="F301" s="301"/>
      <c r="G301" s="301"/>
      <c r="H301" s="301"/>
      <c r="I301" s="301"/>
      <c r="J301" s="301"/>
      <c r="K301" s="301"/>
      <c r="L301" s="301"/>
    </row>
    <row r="302" spans="1:12" x14ac:dyDescent="0.2">
      <c r="A302" s="301"/>
      <c r="B302" s="301"/>
      <c r="C302" s="301"/>
      <c r="D302" s="301"/>
      <c r="E302" s="301"/>
      <c r="F302" s="301"/>
      <c r="G302" s="301"/>
      <c r="H302" s="301"/>
      <c r="I302" s="301"/>
      <c r="J302" s="301"/>
      <c r="K302" s="301"/>
      <c r="L302" s="301"/>
    </row>
    <row r="303" spans="1:12" x14ac:dyDescent="0.2">
      <c r="A303" s="301"/>
      <c r="B303" s="301"/>
      <c r="C303" s="301"/>
      <c r="D303" s="301"/>
      <c r="E303" s="301"/>
      <c r="F303" s="301"/>
      <c r="G303" s="301"/>
      <c r="H303" s="301"/>
      <c r="I303" s="301"/>
      <c r="J303" s="301"/>
      <c r="K303" s="301"/>
      <c r="L303" s="301"/>
    </row>
    <row r="304" spans="1:12" x14ac:dyDescent="0.2">
      <c r="A304" s="301"/>
      <c r="B304" s="301"/>
      <c r="C304" s="301"/>
      <c r="D304" s="301"/>
      <c r="E304" s="301"/>
      <c r="F304" s="301"/>
      <c r="G304" s="301"/>
      <c r="H304" s="301"/>
      <c r="I304" s="301"/>
      <c r="J304" s="301"/>
      <c r="K304" s="301"/>
      <c r="L304" s="301"/>
    </row>
    <row r="305" spans="1:12" x14ac:dyDescent="0.2">
      <c r="A305" s="301"/>
      <c r="B305" s="301"/>
      <c r="C305" s="301"/>
      <c r="D305" s="301"/>
      <c r="E305" s="301"/>
      <c r="F305" s="301"/>
      <c r="G305" s="301"/>
      <c r="H305" s="301"/>
      <c r="I305" s="301"/>
      <c r="J305" s="301"/>
      <c r="K305" s="301"/>
      <c r="L305" s="301"/>
    </row>
    <row r="306" spans="1:12" x14ac:dyDescent="0.2">
      <c r="A306" s="301"/>
      <c r="B306" s="301"/>
      <c r="C306" s="301"/>
      <c r="D306" s="301"/>
      <c r="E306" s="301"/>
      <c r="F306" s="301"/>
      <c r="G306" s="301"/>
      <c r="H306" s="301"/>
      <c r="I306" s="301"/>
      <c r="J306" s="301"/>
      <c r="K306" s="301"/>
      <c r="L306" s="301"/>
    </row>
    <row r="307" spans="1:12" x14ac:dyDescent="0.2">
      <c r="A307" s="301"/>
      <c r="B307" s="301"/>
      <c r="C307" s="301"/>
      <c r="D307" s="301"/>
      <c r="E307" s="301"/>
      <c r="F307" s="301"/>
      <c r="G307" s="301"/>
      <c r="H307" s="301"/>
      <c r="I307" s="301"/>
      <c r="J307" s="301"/>
      <c r="K307" s="301"/>
      <c r="L307" s="301"/>
    </row>
    <row r="308" spans="1:12" x14ac:dyDescent="0.2">
      <c r="A308" s="301"/>
      <c r="B308" s="301"/>
      <c r="C308" s="301"/>
      <c r="D308" s="301"/>
      <c r="E308" s="301"/>
      <c r="F308" s="301"/>
      <c r="G308" s="301"/>
      <c r="H308" s="301"/>
      <c r="I308" s="301"/>
      <c r="J308" s="301"/>
      <c r="K308" s="301"/>
      <c r="L308" s="301"/>
    </row>
    <row r="309" spans="1:12" x14ac:dyDescent="0.2">
      <c r="A309" s="301"/>
      <c r="B309" s="301"/>
      <c r="C309" s="301"/>
      <c r="D309" s="301"/>
      <c r="E309" s="301"/>
      <c r="F309" s="301"/>
      <c r="G309" s="301"/>
      <c r="H309" s="301"/>
      <c r="I309" s="301"/>
      <c r="J309" s="301"/>
      <c r="K309" s="301"/>
      <c r="L309" s="301"/>
    </row>
    <row r="310" spans="1:12" x14ac:dyDescent="0.2">
      <c r="A310" s="301"/>
      <c r="B310" s="301"/>
      <c r="C310" s="301"/>
      <c r="D310" s="301"/>
      <c r="E310" s="301"/>
      <c r="F310" s="301"/>
      <c r="G310" s="301"/>
      <c r="H310" s="301"/>
      <c r="I310" s="301"/>
      <c r="J310" s="301"/>
      <c r="K310" s="301"/>
      <c r="L310" s="301"/>
    </row>
    <row r="311" spans="1:12" x14ac:dyDescent="0.2">
      <c r="A311" s="301"/>
      <c r="B311" s="301"/>
      <c r="C311" s="301"/>
      <c r="D311" s="301"/>
      <c r="E311" s="301"/>
      <c r="F311" s="301"/>
      <c r="G311" s="301"/>
      <c r="H311" s="301"/>
      <c r="I311" s="301"/>
      <c r="J311" s="301"/>
      <c r="K311" s="301"/>
      <c r="L311" s="301"/>
    </row>
    <row r="312" spans="1:12" x14ac:dyDescent="0.2">
      <c r="A312" s="301"/>
      <c r="B312" s="301"/>
      <c r="C312" s="301"/>
      <c r="D312" s="301"/>
      <c r="E312" s="301"/>
      <c r="F312" s="301"/>
      <c r="G312" s="301"/>
      <c r="H312" s="301"/>
      <c r="I312" s="301"/>
      <c r="J312" s="301"/>
      <c r="K312" s="301"/>
      <c r="L312" s="301"/>
    </row>
    <row r="313" spans="1:12" x14ac:dyDescent="0.2">
      <c r="A313" s="301"/>
      <c r="B313" s="301"/>
      <c r="C313" s="301"/>
      <c r="D313" s="301"/>
      <c r="E313" s="301"/>
      <c r="F313" s="301"/>
      <c r="G313" s="301"/>
      <c r="H313" s="301"/>
      <c r="I313" s="301"/>
      <c r="J313" s="301"/>
      <c r="K313" s="301"/>
      <c r="L313" s="301"/>
    </row>
    <row r="314" spans="1:12" x14ac:dyDescent="0.2">
      <c r="A314" s="301"/>
      <c r="B314" s="301"/>
      <c r="C314" s="301"/>
      <c r="D314" s="301"/>
      <c r="E314" s="301"/>
      <c r="F314" s="301"/>
      <c r="G314" s="301"/>
      <c r="H314" s="301"/>
      <c r="I314" s="301"/>
      <c r="J314" s="301"/>
      <c r="K314" s="301"/>
      <c r="L314" s="301"/>
    </row>
    <row r="315" spans="1:12" x14ac:dyDescent="0.2">
      <c r="A315" s="301"/>
      <c r="B315" s="301"/>
      <c r="C315" s="301"/>
      <c r="D315" s="301"/>
      <c r="E315" s="301"/>
      <c r="F315" s="301"/>
      <c r="G315" s="301"/>
      <c r="H315" s="301"/>
      <c r="I315" s="301"/>
      <c r="J315" s="301"/>
      <c r="K315" s="301"/>
      <c r="L315" s="301"/>
    </row>
    <row r="316" spans="1:12" x14ac:dyDescent="0.2">
      <c r="A316" s="301"/>
      <c r="B316" s="301"/>
      <c r="C316" s="301"/>
      <c r="D316" s="301"/>
      <c r="E316" s="301"/>
      <c r="F316" s="301"/>
      <c r="G316" s="301"/>
      <c r="H316" s="301"/>
      <c r="I316" s="301"/>
      <c r="J316" s="301"/>
      <c r="K316" s="301"/>
      <c r="L316" s="301"/>
    </row>
    <row r="317" spans="1:12" x14ac:dyDescent="0.2">
      <c r="A317" s="301"/>
      <c r="B317" s="301"/>
      <c r="C317" s="301"/>
      <c r="D317" s="301"/>
      <c r="E317" s="301"/>
      <c r="F317" s="301"/>
      <c r="G317" s="301"/>
      <c r="H317" s="301"/>
      <c r="I317" s="301"/>
      <c r="J317" s="301"/>
      <c r="K317" s="301"/>
      <c r="L317" s="301"/>
    </row>
    <row r="318" spans="1:12" x14ac:dyDescent="0.2">
      <c r="A318" s="301"/>
      <c r="B318" s="301"/>
      <c r="C318" s="301"/>
      <c r="D318" s="301"/>
      <c r="E318" s="301"/>
      <c r="F318" s="301"/>
      <c r="G318" s="301"/>
      <c r="H318" s="301"/>
      <c r="I318" s="301"/>
      <c r="J318" s="301"/>
      <c r="K318" s="301"/>
      <c r="L318" s="301"/>
    </row>
    <row r="319" spans="1:12" x14ac:dyDescent="0.2">
      <c r="A319" s="301"/>
      <c r="B319" s="301"/>
      <c r="C319" s="301"/>
      <c r="D319" s="301"/>
      <c r="E319" s="301"/>
      <c r="F319" s="301"/>
      <c r="G319" s="301"/>
      <c r="H319" s="301"/>
      <c r="I319" s="301"/>
      <c r="J319" s="301"/>
      <c r="K319" s="301"/>
      <c r="L319" s="301"/>
    </row>
    <row r="320" spans="1:12" x14ac:dyDescent="0.2">
      <c r="A320" s="301"/>
      <c r="B320" s="301"/>
      <c r="C320" s="301"/>
      <c r="D320" s="301"/>
      <c r="E320" s="301"/>
      <c r="F320" s="301"/>
      <c r="G320" s="301"/>
      <c r="H320" s="301"/>
      <c r="I320" s="301"/>
      <c r="J320" s="301"/>
      <c r="K320" s="301"/>
      <c r="L320" s="301"/>
    </row>
    <row r="321" spans="1:12" x14ac:dyDescent="0.2">
      <c r="A321" s="301"/>
      <c r="B321" s="301"/>
      <c r="C321" s="301"/>
      <c r="D321" s="301"/>
      <c r="E321" s="301"/>
      <c r="F321" s="301"/>
      <c r="G321" s="301"/>
      <c r="H321" s="301"/>
      <c r="I321" s="301"/>
      <c r="J321" s="301"/>
      <c r="K321" s="301"/>
      <c r="L321" s="301"/>
    </row>
    <row r="322" spans="1:12" x14ac:dyDescent="0.2">
      <c r="A322" s="301"/>
      <c r="B322" s="301"/>
      <c r="C322" s="301"/>
      <c r="D322" s="301"/>
      <c r="E322" s="301"/>
      <c r="F322" s="301"/>
      <c r="G322" s="301"/>
      <c r="H322" s="301"/>
      <c r="I322" s="301"/>
      <c r="J322" s="301"/>
      <c r="K322" s="301"/>
      <c r="L322" s="301"/>
    </row>
    <row r="323" spans="1:12" x14ac:dyDescent="0.2">
      <c r="A323" s="301"/>
      <c r="B323" s="301"/>
      <c r="C323" s="301"/>
      <c r="D323" s="301"/>
      <c r="E323" s="301"/>
      <c r="F323" s="301"/>
      <c r="G323" s="301"/>
      <c r="H323" s="301"/>
      <c r="I323" s="301"/>
      <c r="J323" s="301"/>
      <c r="K323" s="301"/>
      <c r="L323" s="301"/>
    </row>
    <row r="324" spans="1:12" x14ac:dyDescent="0.2">
      <c r="A324" s="301"/>
      <c r="B324" s="301"/>
      <c r="C324" s="301"/>
      <c r="D324" s="301"/>
      <c r="E324" s="301"/>
      <c r="F324" s="301"/>
      <c r="G324" s="301"/>
      <c r="H324" s="301"/>
      <c r="I324" s="301"/>
      <c r="J324" s="301"/>
      <c r="K324" s="301"/>
      <c r="L324" s="301"/>
    </row>
    <row r="325" spans="1:12" x14ac:dyDescent="0.2">
      <c r="A325" s="301"/>
      <c r="B325" s="301"/>
      <c r="C325" s="301"/>
      <c r="D325" s="301"/>
      <c r="E325" s="301"/>
      <c r="F325" s="301"/>
      <c r="G325" s="301"/>
      <c r="H325" s="301"/>
      <c r="I325" s="301"/>
      <c r="J325" s="301"/>
      <c r="K325" s="301"/>
      <c r="L325" s="301"/>
    </row>
    <row r="326" spans="1:12" x14ac:dyDescent="0.2">
      <c r="A326" s="301"/>
      <c r="B326" s="301"/>
      <c r="C326" s="301"/>
      <c r="D326" s="301"/>
      <c r="E326" s="301"/>
      <c r="F326" s="301"/>
      <c r="G326" s="301"/>
      <c r="H326" s="301"/>
      <c r="I326" s="301"/>
      <c r="J326" s="301"/>
      <c r="K326" s="301"/>
      <c r="L326" s="301"/>
    </row>
    <row r="327" spans="1:12" x14ac:dyDescent="0.2">
      <c r="A327" s="301"/>
      <c r="B327" s="301"/>
      <c r="C327" s="301"/>
      <c r="D327" s="301"/>
      <c r="E327" s="301"/>
      <c r="F327" s="301"/>
      <c r="G327" s="301"/>
      <c r="H327" s="301"/>
      <c r="I327" s="301"/>
      <c r="J327" s="301"/>
      <c r="K327" s="301"/>
      <c r="L327" s="301"/>
    </row>
    <row r="328" spans="1:12" x14ac:dyDescent="0.2">
      <c r="A328" s="301"/>
      <c r="B328" s="301"/>
      <c r="C328" s="301"/>
      <c r="D328" s="301"/>
      <c r="E328" s="301"/>
      <c r="F328" s="301"/>
      <c r="G328" s="301"/>
      <c r="H328" s="301"/>
      <c r="I328" s="301"/>
      <c r="J328" s="301"/>
      <c r="K328" s="301"/>
      <c r="L328" s="301"/>
    </row>
    <row r="329" spans="1:12" x14ac:dyDescent="0.2">
      <c r="A329" s="301"/>
      <c r="B329" s="301"/>
      <c r="C329" s="301"/>
      <c r="D329" s="301"/>
      <c r="E329" s="301"/>
      <c r="F329" s="301"/>
      <c r="G329" s="301"/>
      <c r="H329" s="301"/>
      <c r="I329" s="301"/>
      <c r="J329" s="301"/>
      <c r="K329" s="301"/>
      <c r="L329" s="301"/>
    </row>
    <row r="330" spans="1:12" x14ac:dyDescent="0.2">
      <c r="A330" s="301"/>
      <c r="B330" s="301"/>
      <c r="C330" s="301"/>
      <c r="D330" s="301"/>
      <c r="E330" s="301"/>
      <c r="F330" s="301"/>
      <c r="G330" s="301"/>
      <c r="H330" s="301"/>
      <c r="I330" s="301"/>
      <c r="J330" s="301"/>
      <c r="K330" s="301"/>
      <c r="L330" s="301"/>
    </row>
    <row r="331" spans="1:12" x14ac:dyDescent="0.2">
      <c r="A331" s="301"/>
      <c r="B331" s="301"/>
      <c r="C331" s="301"/>
      <c r="D331" s="301"/>
      <c r="E331" s="301"/>
      <c r="F331" s="301"/>
      <c r="G331" s="301"/>
      <c r="H331" s="301"/>
      <c r="I331" s="301"/>
      <c r="J331" s="301"/>
      <c r="K331" s="301"/>
      <c r="L331" s="301"/>
    </row>
    <row r="332" spans="1:12" x14ac:dyDescent="0.2">
      <c r="A332" s="301"/>
      <c r="B332" s="301"/>
      <c r="C332" s="301"/>
      <c r="D332" s="301"/>
      <c r="E332" s="301"/>
      <c r="F332" s="301"/>
      <c r="G332" s="301"/>
      <c r="H332" s="301"/>
      <c r="I332" s="301"/>
      <c r="J332" s="301"/>
      <c r="K332" s="301"/>
      <c r="L332" s="301"/>
    </row>
    <row r="333" spans="1:12" x14ac:dyDescent="0.2">
      <c r="A333" s="301"/>
      <c r="B333" s="301"/>
      <c r="C333" s="301"/>
      <c r="D333" s="301"/>
      <c r="E333" s="301"/>
      <c r="F333" s="301"/>
      <c r="G333" s="301"/>
      <c r="H333" s="301"/>
      <c r="I333" s="301"/>
      <c r="J333" s="301"/>
      <c r="K333" s="301"/>
      <c r="L333" s="301"/>
    </row>
    <row r="334" spans="1:12" x14ac:dyDescent="0.2">
      <c r="A334" s="301"/>
      <c r="B334" s="301"/>
      <c r="C334" s="301"/>
      <c r="D334" s="301"/>
      <c r="E334" s="301"/>
      <c r="F334" s="301"/>
      <c r="G334" s="301"/>
      <c r="H334" s="301"/>
      <c r="I334" s="301"/>
      <c r="J334" s="301"/>
      <c r="K334" s="301"/>
      <c r="L334" s="301"/>
    </row>
    <row r="335" spans="1:12" x14ac:dyDescent="0.2">
      <c r="A335" s="301"/>
      <c r="B335" s="301"/>
      <c r="C335" s="301"/>
      <c r="D335" s="301"/>
      <c r="E335" s="301"/>
      <c r="F335" s="301"/>
      <c r="G335" s="301"/>
      <c r="H335" s="301"/>
      <c r="I335" s="301"/>
      <c r="J335" s="301"/>
      <c r="K335" s="301"/>
      <c r="L335" s="301"/>
    </row>
    <row r="336" spans="1:12" x14ac:dyDescent="0.2">
      <c r="A336" s="301"/>
      <c r="B336" s="301"/>
      <c r="C336" s="301"/>
      <c r="D336" s="301"/>
      <c r="E336" s="301"/>
      <c r="F336" s="301"/>
      <c r="G336" s="301"/>
      <c r="H336" s="301"/>
      <c r="I336" s="301"/>
      <c r="J336" s="301"/>
      <c r="K336" s="301"/>
      <c r="L336" s="301"/>
    </row>
    <row r="337" spans="1:12" x14ac:dyDescent="0.2">
      <c r="A337" s="301"/>
      <c r="B337" s="301"/>
      <c r="C337" s="301"/>
      <c r="D337" s="301"/>
      <c r="E337" s="301"/>
      <c r="F337" s="301"/>
      <c r="G337" s="301"/>
      <c r="H337" s="301"/>
      <c r="I337" s="301"/>
      <c r="J337" s="301"/>
      <c r="K337" s="301"/>
      <c r="L337" s="301"/>
    </row>
    <row r="338" spans="1:12" x14ac:dyDescent="0.2">
      <c r="A338" s="301"/>
      <c r="B338" s="301"/>
      <c r="C338" s="301"/>
      <c r="D338" s="301"/>
      <c r="E338" s="301"/>
      <c r="F338" s="301"/>
      <c r="G338" s="301"/>
      <c r="H338" s="301"/>
      <c r="I338" s="301"/>
      <c r="J338" s="301"/>
      <c r="K338" s="301"/>
      <c r="L338" s="301"/>
    </row>
    <row r="339" spans="1:12" x14ac:dyDescent="0.2">
      <c r="A339" s="301"/>
      <c r="B339" s="301"/>
      <c r="C339" s="301"/>
      <c r="D339" s="301"/>
      <c r="E339" s="301"/>
      <c r="F339" s="301"/>
      <c r="G339" s="301"/>
      <c r="H339" s="301"/>
      <c r="I339" s="301"/>
      <c r="J339" s="301"/>
      <c r="K339" s="301"/>
      <c r="L339" s="301"/>
    </row>
    <row r="340" spans="1:12" x14ac:dyDescent="0.2">
      <c r="A340" s="301"/>
      <c r="B340" s="301"/>
      <c r="C340" s="301"/>
      <c r="D340" s="301"/>
      <c r="E340" s="301"/>
      <c r="F340" s="301"/>
      <c r="G340" s="301"/>
      <c r="H340" s="301"/>
      <c r="I340" s="301"/>
      <c r="J340" s="301"/>
      <c r="K340" s="301"/>
      <c r="L340" s="301"/>
    </row>
    <row r="341" spans="1:12" x14ac:dyDescent="0.2">
      <c r="A341" s="301"/>
      <c r="B341" s="301"/>
      <c r="C341" s="301"/>
      <c r="D341" s="301"/>
      <c r="E341" s="301"/>
      <c r="F341" s="301"/>
      <c r="G341" s="301"/>
      <c r="H341" s="301"/>
      <c r="I341" s="301"/>
      <c r="J341" s="301"/>
      <c r="K341" s="301"/>
      <c r="L341" s="301"/>
    </row>
    <row r="342" spans="1:12" x14ac:dyDescent="0.2">
      <c r="A342" s="301"/>
      <c r="B342" s="301"/>
      <c r="C342" s="301"/>
      <c r="D342" s="301"/>
      <c r="E342" s="301"/>
      <c r="F342" s="301"/>
      <c r="G342" s="301"/>
      <c r="H342" s="301"/>
      <c r="I342" s="301"/>
      <c r="J342" s="301"/>
      <c r="K342" s="301"/>
      <c r="L342" s="301"/>
    </row>
    <row r="343" spans="1:12" x14ac:dyDescent="0.2">
      <c r="A343" s="301"/>
      <c r="B343" s="301"/>
      <c r="C343" s="301"/>
      <c r="D343" s="301"/>
      <c r="E343" s="301"/>
      <c r="F343" s="301"/>
      <c r="G343" s="301"/>
      <c r="H343" s="301"/>
      <c r="I343" s="301"/>
      <c r="J343" s="301"/>
      <c r="K343" s="301"/>
      <c r="L343" s="301"/>
    </row>
    <row r="344" spans="1:12" x14ac:dyDescent="0.2">
      <c r="A344" s="301"/>
      <c r="B344" s="301"/>
      <c r="C344" s="301"/>
      <c r="D344" s="301"/>
      <c r="E344" s="301"/>
      <c r="F344" s="301"/>
      <c r="G344" s="301"/>
      <c r="H344" s="301"/>
      <c r="I344" s="301"/>
      <c r="J344" s="301"/>
      <c r="K344" s="301"/>
      <c r="L344" s="301"/>
    </row>
    <row r="345" spans="1:12" x14ac:dyDescent="0.2">
      <c r="A345" s="301"/>
      <c r="B345" s="301"/>
      <c r="C345" s="301"/>
      <c r="D345" s="301"/>
      <c r="E345" s="301"/>
      <c r="F345" s="301"/>
      <c r="G345" s="301"/>
      <c r="H345" s="301"/>
      <c r="I345" s="301"/>
      <c r="J345" s="301"/>
      <c r="K345" s="301"/>
      <c r="L345" s="301"/>
    </row>
    <row r="346" spans="1:12" x14ac:dyDescent="0.2">
      <c r="A346" s="301"/>
      <c r="B346" s="301"/>
      <c r="C346" s="301"/>
      <c r="D346" s="301"/>
      <c r="E346" s="301"/>
      <c r="F346" s="301"/>
      <c r="G346" s="301"/>
      <c r="H346" s="301"/>
      <c r="I346" s="301"/>
      <c r="J346" s="301"/>
      <c r="K346" s="301"/>
      <c r="L346" s="301"/>
    </row>
    <row r="347" spans="1:12" x14ac:dyDescent="0.2">
      <c r="A347" s="301"/>
      <c r="B347" s="301"/>
      <c r="C347" s="301"/>
      <c r="D347" s="301"/>
      <c r="E347" s="301"/>
      <c r="F347" s="301"/>
      <c r="G347" s="301"/>
      <c r="H347" s="301"/>
      <c r="I347" s="301"/>
      <c r="J347" s="301"/>
      <c r="K347" s="301"/>
      <c r="L347" s="301"/>
    </row>
    <row r="348" spans="1:12" x14ac:dyDescent="0.2">
      <c r="A348" s="301"/>
      <c r="B348" s="301"/>
      <c r="C348" s="301"/>
      <c r="D348" s="301"/>
      <c r="E348" s="301"/>
      <c r="F348" s="301"/>
      <c r="G348" s="301"/>
      <c r="H348" s="301"/>
      <c r="I348" s="301"/>
      <c r="J348" s="301"/>
      <c r="K348" s="301"/>
      <c r="L348" s="301"/>
    </row>
    <row r="349" spans="1:12" x14ac:dyDescent="0.2">
      <c r="A349" s="301"/>
      <c r="B349" s="301"/>
      <c r="C349" s="301"/>
      <c r="D349" s="301"/>
      <c r="E349" s="301"/>
      <c r="F349" s="301"/>
      <c r="G349" s="301"/>
      <c r="H349" s="301"/>
      <c r="I349" s="301"/>
      <c r="J349" s="301"/>
      <c r="K349" s="301"/>
      <c r="L349" s="301"/>
    </row>
    <row r="350" spans="1:12" x14ac:dyDescent="0.2">
      <c r="A350" s="301"/>
      <c r="B350" s="301"/>
      <c r="C350" s="301"/>
      <c r="D350" s="301"/>
      <c r="E350" s="301"/>
      <c r="F350" s="301"/>
      <c r="G350" s="301"/>
      <c r="H350" s="301"/>
      <c r="I350" s="301"/>
      <c r="J350" s="301"/>
      <c r="K350" s="301"/>
      <c r="L350" s="301"/>
    </row>
    <row r="351" spans="1:12" x14ac:dyDescent="0.2">
      <c r="A351" s="301"/>
      <c r="B351" s="301"/>
      <c r="C351" s="301"/>
      <c r="D351" s="301"/>
      <c r="E351" s="301"/>
      <c r="F351" s="301"/>
      <c r="G351" s="301"/>
      <c r="H351" s="301"/>
      <c r="I351" s="301"/>
      <c r="J351" s="301"/>
      <c r="K351" s="301"/>
      <c r="L351" s="301"/>
    </row>
    <row r="352" spans="1:12" x14ac:dyDescent="0.2">
      <c r="A352" s="301"/>
      <c r="B352" s="301"/>
      <c r="C352" s="301"/>
      <c r="D352" s="301"/>
      <c r="E352" s="301"/>
      <c r="F352" s="301"/>
      <c r="G352" s="301"/>
      <c r="H352" s="301"/>
      <c r="I352" s="301"/>
      <c r="J352" s="301"/>
      <c r="K352" s="301"/>
      <c r="L352" s="301"/>
    </row>
    <row r="353" spans="1:12" x14ac:dyDescent="0.2">
      <c r="A353" s="301"/>
      <c r="B353" s="301"/>
      <c r="C353" s="301"/>
      <c r="D353" s="301"/>
      <c r="E353" s="301"/>
      <c r="F353" s="301"/>
      <c r="G353" s="301"/>
      <c r="H353" s="301"/>
      <c r="I353" s="301"/>
      <c r="J353" s="301"/>
      <c r="K353" s="301"/>
      <c r="L353" s="301"/>
    </row>
    <row r="354" spans="1:12" x14ac:dyDescent="0.2">
      <c r="A354" s="301"/>
      <c r="B354" s="301"/>
      <c r="C354" s="301"/>
      <c r="D354" s="301"/>
      <c r="E354" s="301"/>
      <c r="F354" s="301"/>
      <c r="G354" s="301"/>
      <c r="H354" s="301"/>
      <c r="I354" s="301"/>
      <c r="J354" s="301"/>
      <c r="K354" s="301"/>
      <c r="L354" s="301"/>
    </row>
    <row r="355" spans="1:12" x14ac:dyDescent="0.2">
      <c r="A355" s="301"/>
      <c r="B355" s="301"/>
      <c r="C355" s="301"/>
      <c r="D355" s="301"/>
      <c r="E355" s="301"/>
      <c r="F355" s="301"/>
      <c r="G355" s="301"/>
      <c r="H355" s="301"/>
      <c r="I355" s="301"/>
      <c r="J355" s="301"/>
      <c r="K355" s="301"/>
      <c r="L355" s="301"/>
    </row>
    <row r="356" spans="1:12" x14ac:dyDescent="0.2">
      <c r="A356" s="301"/>
      <c r="B356" s="301"/>
      <c r="C356" s="301"/>
      <c r="D356" s="301"/>
      <c r="E356" s="301"/>
      <c r="F356" s="301"/>
      <c r="G356" s="301"/>
      <c r="H356" s="301"/>
      <c r="I356" s="301"/>
      <c r="J356" s="301"/>
      <c r="K356" s="301"/>
      <c r="L356" s="301"/>
    </row>
    <row r="357" spans="1:12" x14ac:dyDescent="0.2">
      <c r="A357" s="301"/>
      <c r="B357" s="301"/>
      <c r="C357" s="301"/>
      <c r="D357" s="301"/>
      <c r="E357" s="301"/>
      <c r="F357" s="301"/>
      <c r="G357" s="301"/>
      <c r="H357" s="301"/>
      <c r="I357" s="301"/>
      <c r="J357" s="301"/>
      <c r="K357" s="301"/>
      <c r="L357" s="301"/>
    </row>
    <row r="358" spans="1:12" x14ac:dyDescent="0.2">
      <c r="A358" s="301"/>
      <c r="B358" s="301"/>
      <c r="C358" s="301"/>
      <c r="D358" s="301"/>
      <c r="E358" s="301"/>
      <c r="F358" s="301"/>
      <c r="G358" s="301"/>
      <c r="H358" s="301"/>
      <c r="I358" s="301"/>
      <c r="J358" s="301"/>
      <c r="K358" s="301"/>
      <c r="L358" s="301"/>
    </row>
    <row r="359" spans="1:12" x14ac:dyDescent="0.2">
      <c r="A359" s="301"/>
      <c r="B359" s="301"/>
      <c r="C359" s="301"/>
      <c r="D359" s="301"/>
      <c r="E359" s="301"/>
      <c r="F359" s="301"/>
      <c r="G359" s="301"/>
      <c r="H359" s="301"/>
      <c r="I359" s="301"/>
      <c r="J359" s="301"/>
      <c r="K359" s="301"/>
      <c r="L359" s="301"/>
    </row>
    <row r="360" spans="1:12" x14ac:dyDescent="0.2">
      <c r="A360" s="301"/>
      <c r="B360" s="301"/>
      <c r="C360" s="301"/>
      <c r="D360" s="301"/>
      <c r="E360" s="301"/>
      <c r="F360" s="301"/>
      <c r="G360" s="301"/>
      <c r="H360" s="301"/>
      <c r="I360" s="301"/>
      <c r="J360" s="301"/>
      <c r="K360" s="301"/>
      <c r="L360" s="301"/>
    </row>
    <row r="361" spans="1:12" x14ac:dyDescent="0.2">
      <c r="A361" s="301"/>
      <c r="B361" s="301"/>
      <c r="C361" s="301"/>
      <c r="D361" s="301"/>
      <c r="E361" s="301"/>
      <c r="F361" s="301"/>
      <c r="G361" s="301"/>
      <c r="H361" s="301"/>
      <c r="I361" s="301"/>
      <c r="J361" s="301"/>
      <c r="K361" s="301"/>
      <c r="L361" s="301"/>
    </row>
    <row r="362" spans="1:12" x14ac:dyDescent="0.2">
      <c r="A362" s="301"/>
      <c r="B362" s="301"/>
      <c r="C362" s="301"/>
      <c r="D362" s="301"/>
      <c r="E362" s="301"/>
      <c r="F362" s="301"/>
      <c r="G362" s="301"/>
      <c r="H362" s="301"/>
      <c r="I362" s="301"/>
      <c r="J362" s="301"/>
      <c r="K362" s="301"/>
      <c r="L362" s="301"/>
    </row>
    <row r="363" spans="1:12" x14ac:dyDescent="0.2">
      <c r="A363" s="301"/>
      <c r="B363" s="301"/>
      <c r="C363" s="301"/>
      <c r="D363" s="301"/>
      <c r="E363" s="301"/>
      <c r="F363" s="301"/>
      <c r="G363" s="301"/>
      <c r="H363" s="301"/>
      <c r="I363" s="301"/>
      <c r="J363" s="301"/>
      <c r="K363" s="301"/>
      <c r="L363" s="301"/>
    </row>
    <row r="364" spans="1:12" x14ac:dyDescent="0.2">
      <c r="A364" s="301"/>
      <c r="B364" s="301"/>
      <c r="C364" s="301"/>
      <c r="D364" s="301"/>
      <c r="E364" s="301"/>
      <c r="F364" s="301"/>
      <c r="G364" s="301"/>
      <c r="H364" s="301"/>
      <c r="I364" s="301"/>
      <c r="J364" s="301"/>
      <c r="K364" s="301"/>
      <c r="L364" s="301"/>
    </row>
    <row r="365" spans="1:12" x14ac:dyDescent="0.2">
      <c r="A365" s="301"/>
      <c r="B365" s="301"/>
      <c r="C365" s="301"/>
      <c r="D365" s="301"/>
      <c r="E365" s="301"/>
      <c r="F365" s="301"/>
      <c r="G365" s="301"/>
      <c r="H365" s="301"/>
      <c r="I365" s="301"/>
      <c r="J365" s="301"/>
      <c r="K365" s="301"/>
      <c r="L365" s="301"/>
    </row>
    <row r="366" spans="1:12" x14ac:dyDescent="0.2">
      <c r="A366" s="301"/>
      <c r="B366" s="301"/>
      <c r="C366" s="301"/>
      <c r="D366" s="301"/>
      <c r="E366" s="301"/>
      <c r="F366" s="301"/>
      <c r="G366" s="301"/>
      <c r="H366" s="301"/>
      <c r="I366" s="301"/>
      <c r="J366" s="301"/>
      <c r="K366" s="301"/>
      <c r="L366" s="301"/>
    </row>
    <row r="367" spans="1:12" x14ac:dyDescent="0.2">
      <c r="A367" s="301"/>
      <c r="B367" s="301"/>
      <c r="C367" s="301"/>
      <c r="D367" s="301"/>
      <c r="E367" s="301"/>
      <c r="F367" s="301"/>
      <c r="G367" s="301"/>
      <c r="H367" s="301"/>
      <c r="I367" s="301"/>
      <c r="J367" s="301"/>
      <c r="K367" s="301"/>
      <c r="L367" s="301"/>
    </row>
    <row r="368" spans="1:12" x14ac:dyDescent="0.2">
      <c r="A368" s="301"/>
      <c r="B368" s="301"/>
      <c r="C368" s="301"/>
      <c r="D368" s="301"/>
      <c r="E368" s="301"/>
      <c r="F368" s="301"/>
      <c r="G368" s="301"/>
      <c r="H368" s="301"/>
      <c r="I368" s="301"/>
      <c r="J368" s="301"/>
      <c r="K368" s="301"/>
      <c r="L368" s="301"/>
    </row>
    <row r="369" spans="1:12" x14ac:dyDescent="0.2">
      <c r="A369" s="301"/>
      <c r="B369" s="301"/>
      <c r="C369" s="301"/>
      <c r="D369" s="301"/>
      <c r="E369" s="301"/>
      <c r="F369" s="301"/>
      <c r="G369" s="301"/>
      <c r="H369" s="301"/>
      <c r="I369" s="301"/>
      <c r="J369" s="301"/>
      <c r="K369" s="301"/>
      <c r="L369" s="301"/>
    </row>
    <row r="370" spans="1:12" x14ac:dyDescent="0.2">
      <c r="A370" s="301"/>
      <c r="B370" s="301"/>
      <c r="C370" s="301"/>
      <c r="D370" s="301"/>
      <c r="E370" s="301"/>
      <c r="F370" s="301"/>
      <c r="G370" s="301"/>
      <c r="H370" s="301"/>
      <c r="I370" s="301"/>
      <c r="J370" s="301"/>
      <c r="K370" s="301"/>
      <c r="L370" s="301"/>
    </row>
    <row r="371" spans="1:12" x14ac:dyDescent="0.2">
      <c r="A371" s="301"/>
      <c r="B371" s="301"/>
      <c r="C371" s="301"/>
      <c r="D371" s="301"/>
      <c r="E371" s="301"/>
      <c r="F371" s="301"/>
      <c r="G371" s="301"/>
      <c r="H371" s="301"/>
      <c r="I371" s="301"/>
      <c r="J371" s="301"/>
      <c r="K371" s="301"/>
      <c r="L371" s="301"/>
    </row>
    <row r="372" spans="1:12" x14ac:dyDescent="0.2">
      <c r="A372" s="301"/>
      <c r="B372" s="301"/>
      <c r="C372" s="301"/>
      <c r="D372" s="301"/>
      <c r="E372" s="301"/>
      <c r="F372" s="301"/>
      <c r="G372" s="301"/>
      <c r="H372" s="301"/>
      <c r="I372" s="301"/>
      <c r="J372" s="301"/>
      <c r="K372" s="301"/>
      <c r="L372" s="301"/>
    </row>
    <row r="373" spans="1:12" x14ac:dyDescent="0.2">
      <c r="A373" s="301"/>
      <c r="B373" s="301"/>
      <c r="C373" s="301"/>
      <c r="D373" s="301"/>
      <c r="E373" s="301"/>
      <c r="F373" s="301"/>
      <c r="G373" s="301"/>
      <c r="H373" s="301"/>
      <c r="I373" s="301"/>
      <c r="J373" s="301"/>
      <c r="K373" s="301"/>
      <c r="L373" s="301"/>
    </row>
    <row r="374" spans="1:12" x14ac:dyDescent="0.2">
      <c r="A374" s="301"/>
      <c r="B374" s="301"/>
      <c r="C374" s="301"/>
      <c r="D374" s="301"/>
      <c r="E374" s="301"/>
      <c r="F374" s="301"/>
      <c r="G374" s="301"/>
      <c r="H374" s="301"/>
      <c r="I374" s="301"/>
      <c r="J374" s="301"/>
      <c r="K374" s="301"/>
      <c r="L374" s="301"/>
    </row>
    <row r="375" spans="1:12" x14ac:dyDescent="0.2">
      <c r="A375" s="301"/>
      <c r="B375" s="301"/>
      <c r="C375" s="301"/>
      <c r="D375" s="301"/>
      <c r="E375" s="301"/>
      <c r="F375" s="301"/>
      <c r="G375" s="301"/>
      <c r="H375" s="301"/>
      <c r="I375" s="301"/>
      <c r="J375" s="301"/>
      <c r="K375" s="301"/>
      <c r="L375" s="301"/>
    </row>
    <row r="376" spans="1:12" x14ac:dyDescent="0.2">
      <c r="A376" s="301"/>
      <c r="B376" s="301"/>
      <c r="C376" s="301"/>
      <c r="D376" s="301"/>
      <c r="E376" s="301"/>
      <c r="F376" s="301"/>
      <c r="G376" s="301"/>
      <c r="H376" s="301"/>
      <c r="I376" s="301"/>
      <c r="J376" s="301"/>
      <c r="K376" s="301"/>
      <c r="L376" s="301"/>
    </row>
    <row r="377" spans="1:12" x14ac:dyDescent="0.2">
      <c r="A377" s="301"/>
      <c r="B377" s="301"/>
      <c r="C377" s="301"/>
      <c r="D377" s="301"/>
      <c r="E377" s="301"/>
      <c r="F377" s="301"/>
      <c r="G377" s="301"/>
      <c r="H377" s="301"/>
      <c r="I377" s="301"/>
      <c r="J377" s="301"/>
      <c r="K377" s="301"/>
      <c r="L377" s="301"/>
    </row>
    <row r="378" spans="1:12" x14ac:dyDescent="0.2">
      <c r="A378" s="301"/>
      <c r="B378" s="301"/>
      <c r="C378" s="301"/>
      <c r="D378" s="301"/>
      <c r="E378" s="301"/>
      <c r="F378" s="301"/>
      <c r="G378" s="301"/>
      <c r="H378" s="301"/>
      <c r="I378" s="301"/>
      <c r="J378" s="301"/>
      <c r="K378" s="301"/>
      <c r="L378" s="301"/>
    </row>
    <row r="379" spans="1:12" x14ac:dyDescent="0.2">
      <c r="A379" s="301"/>
      <c r="B379" s="301"/>
      <c r="C379" s="301"/>
      <c r="D379" s="301"/>
      <c r="E379" s="301"/>
      <c r="F379" s="301"/>
      <c r="G379" s="301"/>
      <c r="H379" s="301"/>
      <c r="I379" s="301"/>
      <c r="J379" s="301"/>
      <c r="K379" s="301"/>
      <c r="L379" s="301"/>
    </row>
    <row r="380" spans="1:12" x14ac:dyDescent="0.2">
      <c r="A380" s="301"/>
      <c r="B380" s="301"/>
      <c r="C380" s="301"/>
      <c r="D380" s="301"/>
      <c r="E380" s="301"/>
      <c r="F380" s="301"/>
      <c r="G380" s="301"/>
      <c r="H380" s="301"/>
      <c r="I380" s="301"/>
      <c r="J380" s="301"/>
      <c r="K380" s="301"/>
      <c r="L380" s="301"/>
    </row>
    <row r="381" spans="1:12" x14ac:dyDescent="0.2">
      <c r="A381" s="301"/>
      <c r="B381" s="301"/>
      <c r="C381" s="301"/>
      <c r="D381" s="301"/>
      <c r="E381" s="301"/>
      <c r="F381" s="301"/>
      <c r="G381" s="301"/>
      <c r="H381" s="301"/>
      <c r="I381" s="301"/>
      <c r="J381" s="301"/>
      <c r="K381" s="301"/>
      <c r="L381" s="301"/>
    </row>
    <row r="382" spans="1:12" x14ac:dyDescent="0.2">
      <c r="A382" s="301"/>
      <c r="B382" s="301"/>
      <c r="C382" s="301"/>
      <c r="D382" s="301"/>
      <c r="E382" s="301"/>
      <c r="F382" s="301"/>
      <c r="G382" s="301"/>
      <c r="H382" s="301"/>
      <c r="I382" s="301"/>
      <c r="J382" s="301"/>
      <c r="K382" s="301"/>
      <c r="L382" s="301"/>
    </row>
    <row r="383" spans="1:12" x14ac:dyDescent="0.2">
      <c r="A383" s="301"/>
      <c r="B383" s="301"/>
      <c r="C383" s="301"/>
      <c r="D383" s="301"/>
      <c r="E383" s="301"/>
      <c r="F383" s="301"/>
      <c r="G383" s="301"/>
      <c r="H383" s="301"/>
      <c r="I383" s="301"/>
      <c r="J383" s="301"/>
      <c r="K383" s="301"/>
      <c r="L383" s="301"/>
    </row>
    <row r="384" spans="1:12" x14ac:dyDescent="0.2">
      <c r="A384" s="301"/>
      <c r="B384" s="301"/>
      <c r="C384" s="301"/>
      <c r="D384" s="301"/>
      <c r="E384" s="301"/>
      <c r="F384" s="301"/>
      <c r="G384" s="301"/>
      <c r="H384" s="301"/>
      <c r="I384" s="301"/>
      <c r="J384" s="301"/>
      <c r="K384" s="301"/>
      <c r="L384" s="301"/>
    </row>
    <row r="385" spans="1:12" x14ac:dyDescent="0.2">
      <c r="A385" s="301"/>
      <c r="B385" s="301"/>
      <c r="C385" s="301"/>
      <c r="D385" s="301"/>
      <c r="E385" s="301"/>
      <c r="F385" s="301"/>
      <c r="G385" s="301"/>
      <c r="H385" s="301"/>
      <c r="I385" s="301"/>
      <c r="J385" s="301"/>
      <c r="K385" s="301"/>
      <c r="L385" s="301"/>
    </row>
    <row r="386" spans="1:12" x14ac:dyDescent="0.2">
      <c r="A386" s="301"/>
      <c r="B386" s="301"/>
      <c r="C386" s="301"/>
      <c r="D386" s="301"/>
      <c r="E386" s="301"/>
      <c r="F386" s="301"/>
      <c r="G386" s="301"/>
      <c r="H386" s="301"/>
      <c r="I386" s="301"/>
      <c r="J386" s="301"/>
      <c r="K386" s="301"/>
      <c r="L386" s="301"/>
    </row>
    <row r="387" spans="1:12" x14ac:dyDescent="0.2">
      <c r="A387" s="301"/>
      <c r="B387" s="301"/>
      <c r="C387" s="301"/>
      <c r="D387" s="301"/>
      <c r="E387" s="301"/>
      <c r="F387" s="301"/>
      <c r="G387" s="301"/>
      <c r="H387" s="301"/>
      <c r="I387" s="301"/>
      <c r="J387" s="301"/>
      <c r="K387" s="301"/>
      <c r="L387" s="301"/>
    </row>
    <row r="388" spans="1:12" x14ac:dyDescent="0.2">
      <c r="A388" s="301"/>
      <c r="B388" s="301"/>
      <c r="C388" s="301"/>
      <c r="D388" s="301"/>
      <c r="E388" s="301"/>
      <c r="F388" s="301"/>
      <c r="G388" s="301"/>
      <c r="H388" s="301"/>
      <c r="I388" s="301"/>
      <c r="J388" s="301"/>
      <c r="K388" s="301"/>
      <c r="L388" s="301"/>
    </row>
    <row r="389" spans="1:12" x14ac:dyDescent="0.2">
      <c r="A389" s="301"/>
      <c r="B389" s="301"/>
      <c r="C389" s="301"/>
      <c r="D389" s="301"/>
      <c r="E389" s="301"/>
      <c r="F389" s="301"/>
      <c r="G389" s="301"/>
      <c r="H389" s="301"/>
      <c r="I389" s="301"/>
      <c r="J389" s="301"/>
      <c r="K389" s="301"/>
      <c r="L389" s="301"/>
    </row>
    <row r="390" spans="1:12" x14ac:dyDescent="0.2">
      <c r="A390" s="301"/>
      <c r="B390" s="301"/>
      <c r="C390" s="301"/>
      <c r="D390" s="301"/>
      <c r="E390" s="301"/>
      <c r="F390" s="301"/>
      <c r="G390" s="301"/>
      <c r="H390" s="301"/>
      <c r="I390" s="301"/>
      <c r="J390" s="301"/>
      <c r="K390" s="301"/>
      <c r="L390" s="301"/>
    </row>
    <row r="391" spans="1:12" x14ac:dyDescent="0.2">
      <c r="A391" s="301"/>
      <c r="B391" s="301"/>
      <c r="C391" s="301"/>
      <c r="D391" s="301"/>
      <c r="E391" s="301"/>
      <c r="F391" s="301"/>
      <c r="G391" s="301"/>
      <c r="H391" s="301"/>
      <c r="I391" s="301"/>
      <c r="J391" s="301"/>
      <c r="K391" s="301"/>
      <c r="L391" s="301"/>
    </row>
    <row r="392" spans="1:12" x14ac:dyDescent="0.2">
      <c r="A392" s="301"/>
      <c r="B392" s="301"/>
      <c r="C392" s="301"/>
      <c r="D392" s="301"/>
      <c r="E392" s="301"/>
      <c r="F392" s="301"/>
      <c r="G392" s="301"/>
      <c r="H392" s="301"/>
      <c r="I392" s="301"/>
      <c r="J392" s="301"/>
      <c r="K392" s="301"/>
      <c r="L392" s="301"/>
    </row>
    <row r="393" spans="1:12" x14ac:dyDescent="0.2">
      <c r="A393" s="301"/>
      <c r="B393" s="301"/>
      <c r="C393" s="301"/>
      <c r="D393" s="301"/>
      <c r="E393" s="301"/>
      <c r="F393" s="301"/>
      <c r="G393" s="301"/>
      <c r="H393" s="301"/>
      <c r="I393" s="301"/>
      <c r="J393" s="301"/>
      <c r="K393" s="301"/>
      <c r="L393" s="301"/>
    </row>
    <row r="394" spans="1:12" x14ac:dyDescent="0.2">
      <c r="A394" s="301"/>
      <c r="B394" s="301"/>
      <c r="C394" s="301"/>
      <c r="D394" s="301"/>
      <c r="E394" s="301"/>
      <c r="F394" s="301"/>
      <c r="G394" s="301"/>
      <c r="H394" s="301"/>
      <c r="I394" s="301"/>
      <c r="J394" s="301"/>
      <c r="K394" s="301"/>
      <c r="L394" s="301"/>
    </row>
    <row r="395" spans="1:12" x14ac:dyDescent="0.2">
      <c r="A395" s="301"/>
      <c r="B395" s="301"/>
      <c r="C395" s="301"/>
      <c r="D395" s="301"/>
      <c r="E395" s="301"/>
      <c r="F395" s="301"/>
      <c r="G395" s="301"/>
      <c r="H395" s="301"/>
      <c r="I395" s="301"/>
      <c r="J395" s="301"/>
      <c r="K395" s="301"/>
      <c r="L395" s="301"/>
    </row>
    <row r="396" spans="1:12" x14ac:dyDescent="0.2">
      <c r="A396" s="301"/>
      <c r="B396" s="301"/>
      <c r="C396" s="301"/>
      <c r="D396" s="301"/>
      <c r="E396" s="301"/>
      <c r="F396" s="301"/>
      <c r="G396" s="301"/>
      <c r="H396" s="301"/>
      <c r="I396" s="301"/>
      <c r="J396" s="301"/>
      <c r="K396" s="301"/>
      <c r="L396" s="301"/>
    </row>
    <row r="397" spans="1:12" x14ac:dyDescent="0.2">
      <c r="A397" s="301"/>
      <c r="B397" s="301"/>
      <c r="C397" s="301"/>
      <c r="D397" s="301"/>
      <c r="E397" s="301"/>
      <c r="F397" s="301"/>
      <c r="G397" s="301"/>
      <c r="H397" s="301"/>
      <c r="I397" s="301"/>
      <c r="J397" s="301"/>
      <c r="K397" s="301"/>
      <c r="L397" s="301"/>
    </row>
    <row r="398" spans="1:12" x14ac:dyDescent="0.2">
      <c r="A398" s="301"/>
      <c r="B398" s="301"/>
      <c r="C398" s="301"/>
      <c r="D398" s="301"/>
      <c r="E398" s="301"/>
      <c r="F398" s="301"/>
      <c r="G398" s="301"/>
      <c r="H398" s="301"/>
      <c r="I398" s="301"/>
      <c r="J398" s="301"/>
      <c r="K398" s="301"/>
      <c r="L398" s="301"/>
    </row>
    <row r="399" spans="1:12" x14ac:dyDescent="0.2">
      <c r="A399" s="301"/>
      <c r="B399" s="301"/>
      <c r="C399" s="301"/>
      <c r="D399" s="301"/>
      <c r="E399" s="301"/>
      <c r="F399" s="301"/>
      <c r="G399" s="301"/>
      <c r="H399" s="301"/>
      <c r="I399" s="301"/>
      <c r="J399" s="301"/>
      <c r="K399" s="301"/>
      <c r="L399" s="301"/>
    </row>
    <row r="400" spans="1:12" x14ac:dyDescent="0.2">
      <c r="A400" s="301"/>
      <c r="B400" s="301"/>
      <c r="C400" s="301"/>
      <c r="D400" s="301"/>
      <c r="E400" s="301"/>
      <c r="F400" s="301"/>
      <c r="G400" s="301"/>
      <c r="H400" s="301"/>
      <c r="I400" s="301"/>
      <c r="J400" s="301"/>
      <c r="K400" s="301"/>
      <c r="L400" s="301"/>
    </row>
    <row r="401" spans="1:12" x14ac:dyDescent="0.2">
      <c r="A401" s="301"/>
      <c r="B401" s="301"/>
      <c r="C401" s="301"/>
      <c r="D401" s="301"/>
      <c r="E401" s="301"/>
      <c r="F401" s="301"/>
      <c r="G401" s="301"/>
      <c r="H401" s="301"/>
      <c r="I401" s="301"/>
      <c r="J401" s="301"/>
      <c r="K401" s="301"/>
      <c r="L401" s="301"/>
    </row>
    <row r="402" spans="1:12" x14ac:dyDescent="0.2">
      <c r="A402" s="301"/>
      <c r="B402" s="301"/>
      <c r="C402" s="301"/>
      <c r="D402" s="301"/>
      <c r="E402" s="301"/>
      <c r="F402" s="301"/>
      <c r="G402" s="301"/>
      <c r="H402" s="301"/>
      <c r="I402" s="301"/>
      <c r="J402" s="301"/>
      <c r="K402" s="301"/>
      <c r="L402" s="301"/>
    </row>
    <row r="403" spans="1:12" x14ac:dyDescent="0.2">
      <c r="A403" s="301"/>
      <c r="B403" s="301"/>
      <c r="C403" s="301"/>
      <c r="D403" s="301"/>
      <c r="E403" s="301"/>
      <c r="F403" s="301"/>
      <c r="G403" s="301"/>
      <c r="H403" s="301"/>
      <c r="I403" s="301"/>
      <c r="J403" s="301"/>
      <c r="K403" s="301"/>
      <c r="L403" s="301"/>
    </row>
    <row r="404" spans="1:12" x14ac:dyDescent="0.2">
      <c r="A404" s="301"/>
      <c r="B404" s="301"/>
      <c r="C404" s="301"/>
      <c r="D404" s="301"/>
      <c r="E404" s="301"/>
      <c r="F404" s="301"/>
      <c r="G404" s="301"/>
      <c r="H404" s="301"/>
      <c r="I404" s="301"/>
      <c r="J404" s="301"/>
      <c r="K404" s="301"/>
      <c r="L404" s="301"/>
    </row>
    <row r="405" spans="1:12" x14ac:dyDescent="0.2">
      <c r="A405" s="301"/>
      <c r="B405" s="301"/>
      <c r="C405" s="301"/>
      <c r="D405" s="301"/>
      <c r="E405" s="301"/>
      <c r="F405" s="301"/>
      <c r="G405" s="301"/>
      <c r="H405" s="301"/>
      <c r="I405" s="301"/>
      <c r="J405" s="301"/>
      <c r="K405" s="301"/>
      <c r="L405" s="301"/>
    </row>
    <row r="406" spans="1:12" x14ac:dyDescent="0.2">
      <c r="A406" s="301"/>
      <c r="B406" s="301"/>
      <c r="C406" s="301"/>
      <c r="D406" s="301"/>
      <c r="E406" s="301"/>
      <c r="F406" s="301"/>
      <c r="G406" s="301"/>
      <c r="H406" s="301"/>
      <c r="I406" s="301"/>
      <c r="J406" s="301"/>
      <c r="K406" s="301"/>
      <c r="L406" s="301"/>
    </row>
    <row r="407" spans="1:12" x14ac:dyDescent="0.2">
      <c r="A407" s="301"/>
      <c r="B407" s="301"/>
      <c r="C407" s="301"/>
      <c r="D407" s="301"/>
      <c r="E407" s="301"/>
      <c r="F407" s="301"/>
      <c r="G407" s="301"/>
      <c r="H407" s="301"/>
      <c r="I407" s="301"/>
      <c r="J407" s="301"/>
      <c r="K407" s="301"/>
      <c r="L407" s="301"/>
    </row>
    <row r="408" spans="1:12" x14ac:dyDescent="0.2">
      <c r="A408" s="301"/>
      <c r="B408" s="301"/>
      <c r="C408" s="301"/>
      <c r="D408" s="301"/>
      <c r="E408" s="301"/>
      <c r="F408" s="301"/>
      <c r="G408" s="301"/>
      <c r="H408" s="301"/>
      <c r="I408" s="301"/>
      <c r="J408" s="301"/>
      <c r="K408" s="301"/>
      <c r="L408" s="301"/>
    </row>
    <row r="409" spans="1:12" x14ac:dyDescent="0.2">
      <c r="A409" s="301"/>
      <c r="B409" s="301"/>
      <c r="C409" s="301"/>
      <c r="D409" s="301"/>
      <c r="E409" s="301"/>
      <c r="F409" s="301"/>
      <c r="G409" s="301"/>
      <c r="H409" s="301"/>
      <c r="I409" s="301"/>
      <c r="J409" s="301"/>
      <c r="K409" s="301"/>
      <c r="L409" s="301"/>
    </row>
    <row r="410" spans="1:12" x14ac:dyDescent="0.2">
      <c r="A410" s="301"/>
      <c r="B410" s="301"/>
      <c r="C410" s="301"/>
      <c r="D410" s="301"/>
      <c r="E410" s="301"/>
      <c r="F410" s="301"/>
      <c r="G410" s="301"/>
      <c r="H410" s="301"/>
      <c r="I410" s="301"/>
      <c r="J410" s="301"/>
      <c r="K410" s="301"/>
      <c r="L410" s="301"/>
    </row>
    <row r="411" spans="1:12" x14ac:dyDescent="0.2">
      <c r="A411" s="301"/>
      <c r="B411" s="301"/>
      <c r="C411" s="301"/>
      <c r="D411" s="301"/>
      <c r="E411" s="301"/>
      <c r="F411" s="301"/>
      <c r="G411" s="301"/>
      <c r="H411" s="301"/>
      <c r="I411" s="301"/>
      <c r="J411" s="301"/>
      <c r="K411" s="301"/>
      <c r="L411" s="301"/>
    </row>
    <row r="412" spans="1:12" x14ac:dyDescent="0.2">
      <c r="A412" s="301"/>
      <c r="B412" s="301"/>
      <c r="C412" s="301"/>
      <c r="D412" s="301"/>
      <c r="E412" s="301"/>
      <c r="F412" s="301"/>
      <c r="G412" s="301"/>
      <c r="H412" s="301"/>
      <c r="I412" s="301"/>
      <c r="J412" s="301"/>
      <c r="K412" s="301"/>
      <c r="L412" s="301"/>
    </row>
    <row r="413" spans="1:12" x14ac:dyDescent="0.2">
      <c r="A413" s="301"/>
      <c r="B413" s="301"/>
      <c r="C413" s="301"/>
      <c r="D413" s="301"/>
      <c r="E413" s="301"/>
      <c r="F413" s="301"/>
      <c r="G413" s="301"/>
      <c r="H413" s="301"/>
      <c r="I413" s="301"/>
      <c r="J413" s="301"/>
      <c r="K413" s="301"/>
      <c r="L413" s="301"/>
    </row>
    <row r="414" spans="1:12" x14ac:dyDescent="0.2">
      <c r="A414" s="301"/>
      <c r="B414" s="301"/>
      <c r="C414" s="301"/>
      <c r="D414" s="301"/>
      <c r="E414" s="301"/>
      <c r="F414" s="301"/>
      <c r="G414" s="301"/>
      <c r="H414" s="301"/>
      <c r="I414" s="301"/>
      <c r="J414" s="301"/>
      <c r="K414" s="301"/>
      <c r="L414" s="301"/>
    </row>
    <row r="415" spans="1:12" x14ac:dyDescent="0.2">
      <c r="A415" s="301"/>
      <c r="B415" s="301"/>
      <c r="C415" s="301"/>
      <c r="D415" s="301"/>
      <c r="E415" s="301"/>
      <c r="F415" s="301"/>
      <c r="G415" s="301"/>
      <c r="H415" s="301"/>
      <c r="I415" s="301"/>
      <c r="J415" s="301"/>
      <c r="K415" s="301"/>
      <c r="L415" s="301"/>
    </row>
    <row r="416" spans="1:12" x14ac:dyDescent="0.2">
      <c r="A416" s="301"/>
      <c r="B416" s="301"/>
      <c r="C416" s="301"/>
      <c r="D416" s="301"/>
      <c r="E416" s="301"/>
      <c r="F416" s="301"/>
      <c r="G416" s="301"/>
      <c r="H416" s="301"/>
      <c r="I416" s="301"/>
      <c r="J416" s="301"/>
      <c r="K416" s="301"/>
      <c r="L416" s="301"/>
    </row>
    <row r="417" spans="1:12" x14ac:dyDescent="0.2">
      <c r="A417" s="301"/>
      <c r="B417" s="301"/>
      <c r="C417" s="301"/>
      <c r="D417" s="301"/>
      <c r="E417" s="301"/>
      <c r="F417" s="301"/>
      <c r="G417" s="301"/>
      <c r="H417" s="301"/>
      <c r="I417" s="301"/>
      <c r="J417" s="301"/>
      <c r="K417" s="301"/>
      <c r="L417" s="301"/>
    </row>
    <row r="418" spans="1:12" x14ac:dyDescent="0.2">
      <c r="A418" s="301"/>
      <c r="B418" s="301"/>
      <c r="C418" s="301"/>
      <c r="D418" s="301"/>
      <c r="E418" s="301"/>
      <c r="F418" s="301"/>
      <c r="G418" s="301"/>
      <c r="H418" s="301"/>
      <c r="I418" s="301"/>
      <c r="J418" s="301"/>
      <c r="K418" s="301"/>
      <c r="L418" s="301"/>
    </row>
    <row r="419" spans="1:12" x14ac:dyDescent="0.2">
      <c r="A419" s="301"/>
      <c r="B419" s="301"/>
      <c r="C419" s="301"/>
      <c r="D419" s="301"/>
      <c r="E419" s="301"/>
      <c r="F419" s="301"/>
      <c r="G419" s="301"/>
      <c r="H419" s="301"/>
      <c r="I419" s="301"/>
      <c r="J419" s="301"/>
      <c r="K419" s="301"/>
      <c r="L419" s="301"/>
    </row>
    <row r="420" spans="1:12" x14ac:dyDescent="0.2">
      <c r="A420" s="301"/>
      <c r="B420" s="301"/>
      <c r="C420" s="301"/>
      <c r="D420" s="301"/>
      <c r="E420" s="301"/>
      <c r="F420" s="301"/>
      <c r="G420" s="301"/>
      <c r="H420" s="301"/>
      <c r="I420" s="301"/>
      <c r="J420" s="301"/>
      <c r="K420" s="301"/>
      <c r="L420" s="301"/>
    </row>
    <row r="421" spans="1:12" x14ac:dyDescent="0.2">
      <c r="A421" s="301"/>
      <c r="B421" s="301"/>
      <c r="C421" s="301"/>
      <c r="D421" s="301"/>
      <c r="E421" s="301"/>
      <c r="F421" s="301"/>
      <c r="G421" s="301"/>
      <c r="H421" s="301"/>
      <c r="I421" s="301"/>
      <c r="J421" s="301"/>
      <c r="K421" s="301"/>
      <c r="L421" s="301"/>
    </row>
    <row r="422" spans="1:12" x14ac:dyDescent="0.2">
      <c r="A422" s="301"/>
      <c r="B422" s="301"/>
      <c r="C422" s="301"/>
      <c r="D422" s="301"/>
      <c r="E422" s="301"/>
      <c r="F422" s="301"/>
      <c r="G422" s="301"/>
      <c r="H422" s="301"/>
      <c r="I422" s="301"/>
      <c r="J422" s="301"/>
      <c r="K422" s="301"/>
      <c r="L422" s="301"/>
    </row>
    <row r="423" spans="1:12" x14ac:dyDescent="0.2">
      <c r="A423" s="301"/>
      <c r="B423" s="301"/>
      <c r="C423" s="301"/>
      <c r="D423" s="301"/>
      <c r="E423" s="301"/>
      <c r="F423" s="301"/>
      <c r="G423" s="301"/>
      <c r="H423" s="301"/>
      <c r="I423" s="301"/>
      <c r="J423" s="301"/>
      <c r="K423" s="301"/>
      <c r="L423" s="301"/>
    </row>
    <row r="424" spans="1:12" x14ac:dyDescent="0.2">
      <c r="A424" s="301"/>
      <c r="B424" s="301"/>
      <c r="C424" s="301"/>
      <c r="D424" s="301"/>
      <c r="E424" s="301"/>
      <c r="F424" s="301"/>
      <c r="G424" s="301"/>
      <c r="H424" s="301"/>
      <c r="I424" s="301"/>
      <c r="J424" s="301"/>
      <c r="K424" s="301"/>
      <c r="L424" s="301"/>
    </row>
    <row r="425" spans="1:12" x14ac:dyDescent="0.2">
      <c r="A425" s="301"/>
      <c r="B425" s="301"/>
      <c r="C425" s="301"/>
      <c r="D425" s="301"/>
      <c r="E425" s="301"/>
      <c r="F425" s="301"/>
      <c r="G425" s="301"/>
      <c r="H425" s="301"/>
      <c r="I425" s="301"/>
      <c r="J425" s="301"/>
      <c r="K425" s="301"/>
      <c r="L425" s="301"/>
    </row>
    <row r="426" spans="1:12" x14ac:dyDescent="0.2">
      <c r="A426" s="301"/>
      <c r="B426" s="301"/>
      <c r="C426" s="301"/>
      <c r="D426" s="301"/>
      <c r="E426" s="301"/>
      <c r="F426" s="301"/>
      <c r="G426" s="301"/>
      <c r="H426" s="301"/>
      <c r="I426" s="301"/>
      <c r="J426" s="301"/>
      <c r="K426" s="301"/>
      <c r="L426" s="301"/>
    </row>
    <row r="427" spans="1:12" x14ac:dyDescent="0.2">
      <c r="A427" s="301"/>
      <c r="B427" s="301"/>
      <c r="C427" s="301"/>
      <c r="D427" s="301"/>
      <c r="E427" s="301"/>
      <c r="F427" s="301"/>
      <c r="G427" s="301"/>
      <c r="H427" s="301"/>
      <c r="I427" s="301"/>
      <c r="J427" s="301"/>
      <c r="K427" s="301"/>
      <c r="L427" s="301"/>
    </row>
    <row r="428" spans="1:12" x14ac:dyDescent="0.2">
      <c r="A428" s="301"/>
      <c r="B428" s="301"/>
      <c r="C428" s="301"/>
      <c r="D428" s="301"/>
      <c r="E428" s="301"/>
      <c r="F428" s="301"/>
      <c r="G428" s="301"/>
      <c r="H428" s="301"/>
      <c r="I428" s="301"/>
      <c r="J428" s="301"/>
      <c r="K428" s="301"/>
      <c r="L428" s="301"/>
    </row>
    <row r="429" spans="1:12" x14ac:dyDescent="0.2">
      <c r="A429" s="301"/>
      <c r="B429" s="301"/>
      <c r="C429" s="301"/>
      <c r="D429" s="301"/>
      <c r="E429" s="301"/>
      <c r="F429" s="301"/>
      <c r="G429" s="301"/>
      <c r="H429" s="301"/>
      <c r="I429" s="301"/>
      <c r="J429" s="301"/>
      <c r="K429" s="301"/>
      <c r="L429" s="301"/>
    </row>
    <row r="430" spans="1:12" x14ac:dyDescent="0.2">
      <c r="A430" s="301"/>
      <c r="B430" s="301"/>
      <c r="C430" s="301"/>
      <c r="D430" s="301"/>
      <c r="E430" s="301"/>
      <c r="F430" s="301"/>
      <c r="G430" s="301"/>
      <c r="H430" s="301"/>
      <c r="I430" s="301"/>
      <c r="J430" s="301"/>
      <c r="K430" s="301"/>
      <c r="L430" s="301"/>
    </row>
    <row r="431" spans="1:12" x14ac:dyDescent="0.2">
      <c r="A431" s="301"/>
      <c r="B431" s="301"/>
      <c r="C431" s="301"/>
      <c r="D431" s="301"/>
      <c r="E431" s="301"/>
      <c r="F431" s="301"/>
      <c r="G431" s="301"/>
      <c r="H431" s="301"/>
      <c r="I431" s="301"/>
      <c r="J431" s="301"/>
      <c r="K431" s="301"/>
      <c r="L431" s="301"/>
    </row>
    <row r="432" spans="1:12" x14ac:dyDescent="0.2">
      <c r="A432" s="301"/>
      <c r="B432" s="301"/>
      <c r="C432" s="301"/>
      <c r="D432" s="301"/>
      <c r="E432" s="301"/>
      <c r="F432" s="301"/>
      <c r="G432" s="301"/>
      <c r="H432" s="301"/>
      <c r="I432" s="301"/>
      <c r="J432" s="301"/>
      <c r="K432" s="301"/>
      <c r="L432" s="301"/>
    </row>
    <row r="433" spans="1:12" x14ac:dyDescent="0.2">
      <c r="A433" s="301"/>
      <c r="B433" s="301"/>
      <c r="C433" s="301"/>
      <c r="D433" s="301"/>
      <c r="E433" s="301"/>
      <c r="F433" s="301"/>
      <c r="G433" s="301"/>
      <c r="H433" s="301"/>
      <c r="I433" s="301"/>
      <c r="J433" s="301"/>
      <c r="K433" s="301"/>
      <c r="L433" s="301"/>
    </row>
    <row r="434" spans="1:12" x14ac:dyDescent="0.2">
      <c r="A434" s="301"/>
      <c r="B434" s="301"/>
      <c r="C434" s="301"/>
      <c r="D434" s="301"/>
      <c r="E434" s="301"/>
      <c r="F434" s="301"/>
      <c r="G434" s="301"/>
      <c r="H434" s="301"/>
      <c r="I434" s="301"/>
      <c r="J434" s="301"/>
      <c r="K434" s="301"/>
      <c r="L434" s="301"/>
    </row>
    <row r="435" spans="1:12" x14ac:dyDescent="0.2">
      <c r="A435" s="301"/>
      <c r="B435" s="301"/>
      <c r="C435" s="301"/>
      <c r="D435" s="301"/>
      <c r="E435" s="301"/>
      <c r="F435" s="301"/>
      <c r="G435" s="301"/>
      <c r="H435" s="301"/>
      <c r="I435" s="301"/>
      <c r="J435" s="301"/>
      <c r="K435" s="301"/>
      <c r="L435" s="301"/>
    </row>
    <row r="436" spans="1:12" x14ac:dyDescent="0.2">
      <c r="A436" s="301"/>
      <c r="B436" s="301"/>
      <c r="C436" s="301"/>
      <c r="D436" s="301"/>
      <c r="E436" s="301"/>
      <c r="F436" s="301"/>
      <c r="G436" s="301"/>
      <c r="H436" s="301"/>
      <c r="I436" s="301"/>
      <c r="J436" s="301"/>
      <c r="K436" s="301"/>
      <c r="L436" s="301"/>
    </row>
    <row r="437" spans="1:12" x14ac:dyDescent="0.2">
      <c r="A437" s="301"/>
      <c r="B437" s="301"/>
      <c r="C437" s="301"/>
      <c r="D437" s="301"/>
      <c r="E437" s="301"/>
      <c r="F437" s="301"/>
      <c r="G437" s="301"/>
      <c r="H437" s="301"/>
      <c r="I437" s="301"/>
      <c r="J437" s="301"/>
      <c r="K437" s="301"/>
      <c r="L437" s="301"/>
    </row>
    <row r="438" spans="1:12" x14ac:dyDescent="0.2">
      <c r="A438" s="301"/>
      <c r="B438" s="301"/>
      <c r="C438" s="301"/>
      <c r="D438" s="301"/>
      <c r="E438" s="301"/>
      <c r="F438" s="301"/>
      <c r="G438" s="301"/>
      <c r="H438" s="301"/>
      <c r="I438" s="301"/>
      <c r="J438" s="301"/>
      <c r="K438" s="301"/>
      <c r="L438" s="301"/>
    </row>
    <row r="439" spans="1:12" x14ac:dyDescent="0.2">
      <c r="A439" s="301"/>
      <c r="B439" s="301"/>
      <c r="C439" s="301"/>
      <c r="D439" s="301"/>
      <c r="E439" s="301"/>
      <c r="F439" s="301"/>
      <c r="G439" s="301"/>
      <c r="H439" s="301"/>
      <c r="I439" s="301"/>
      <c r="J439" s="301"/>
      <c r="K439" s="301"/>
      <c r="L439" s="301"/>
    </row>
    <row r="440" spans="1:12" x14ac:dyDescent="0.2">
      <c r="A440" s="301"/>
      <c r="B440" s="301"/>
      <c r="C440" s="301"/>
      <c r="D440" s="301"/>
      <c r="E440" s="301"/>
      <c r="F440" s="301"/>
      <c r="G440" s="301"/>
      <c r="H440" s="301"/>
      <c r="I440" s="301"/>
      <c r="J440" s="301"/>
      <c r="K440" s="301"/>
      <c r="L440" s="301"/>
    </row>
    <row r="441" spans="1:12" x14ac:dyDescent="0.2">
      <c r="A441" s="301"/>
      <c r="B441" s="301"/>
      <c r="C441" s="301"/>
      <c r="D441" s="301"/>
      <c r="E441" s="301"/>
      <c r="F441" s="301"/>
      <c r="G441" s="301"/>
      <c r="H441" s="301"/>
      <c r="I441" s="301"/>
      <c r="J441" s="301"/>
      <c r="K441" s="301"/>
      <c r="L441" s="301"/>
    </row>
    <row r="442" spans="1:12" x14ac:dyDescent="0.2">
      <c r="A442" s="301"/>
      <c r="B442" s="301"/>
      <c r="C442" s="301"/>
      <c r="D442" s="301"/>
      <c r="E442" s="301"/>
      <c r="F442" s="301"/>
      <c r="G442" s="301"/>
      <c r="H442" s="301"/>
      <c r="I442" s="301"/>
      <c r="J442" s="301"/>
      <c r="K442" s="301"/>
      <c r="L442" s="301"/>
    </row>
    <row r="443" spans="1:12" x14ac:dyDescent="0.2">
      <c r="A443" s="301"/>
      <c r="B443" s="301"/>
      <c r="C443" s="301"/>
      <c r="D443" s="301"/>
      <c r="E443" s="301"/>
      <c r="F443" s="301"/>
      <c r="G443" s="301"/>
      <c r="H443" s="301"/>
      <c r="I443" s="301"/>
      <c r="J443" s="301"/>
      <c r="K443" s="301"/>
      <c r="L443" s="301"/>
    </row>
    <row r="444" spans="1:12" x14ac:dyDescent="0.2">
      <c r="A444" s="301"/>
      <c r="B444" s="301"/>
      <c r="C444" s="301"/>
      <c r="D444" s="301"/>
      <c r="E444" s="301"/>
      <c r="F444" s="301"/>
      <c r="G444" s="301"/>
      <c r="H444" s="301"/>
      <c r="I444" s="301"/>
      <c r="J444" s="301"/>
      <c r="K444" s="301"/>
      <c r="L444" s="301"/>
    </row>
    <row r="445" spans="1:12" x14ac:dyDescent="0.2">
      <c r="A445" s="301"/>
      <c r="B445" s="301"/>
      <c r="C445" s="301"/>
      <c r="D445" s="301"/>
      <c r="E445" s="301"/>
      <c r="F445" s="301"/>
      <c r="G445" s="301"/>
      <c r="H445" s="301"/>
      <c r="I445" s="301"/>
      <c r="J445" s="301"/>
      <c r="K445" s="301"/>
      <c r="L445" s="301"/>
    </row>
    <row r="446" spans="1:12" x14ac:dyDescent="0.2">
      <c r="A446" s="301"/>
      <c r="B446" s="301"/>
      <c r="C446" s="301"/>
      <c r="D446" s="301"/>
      <c r="E446" s="301"/>
      <c r="F446" s="301"/>
      <c r="G446" s="301"/>
      <c r="H446" s="301"/>
      <c r="I446" s="301"/>
      <c r="J446" s="301"/>
      <c r="K446" s="301"/>
      <c r="L446" s="301"/>
    </row>
    <row r="447" spans="1:12" x14ac:dyDescent="0.2">
      <c r="A447" s="301"/>
      <c r="B447" s="301"/>
      <c r="C447" s="301"/>
      <c r="D447" s="301"/>
      <c r="E447" s="301"/>
      <c r="F447" s="301"/>
      <c r="G447" s="301"/>
      <c r="H447" s="301"/>
      <c r="I447" s="301"/>
      <c r="J447" s="301"/>
      <c r="K447" s="301"/>
      <c r="L447" s="301"/>
    </row>
    <row r="448" spans="1:12" x14ac:dyDescent="0.2">
      <c r="A448" s="301"/>
      <c r="B448" s="301"/>
      <c r="C448" s="301"/>
      <c r="D448" s="301"/>
      <c r="E448" s="301"/>
      <c r="F448" s="301"/>
      <c r="G448" s="301"/>
      <c r="H448" s="301"/>
      <c r="I448" s="301"/>
      <c r="J448" s="301"/>
      <c r="K448" s="301"/>
      <c r="L448" s="301"/>
    </row>
    <row r="449" spans="1:12" x14ac:dyDescent="0.2">
      <c r="A449" s="301"/>
      <c r="B449" s="301"/>
      <c r="C449" s="301"/>
      <c r="D449" s="301"/>
      <c r="E449" s="301"/>
      <c r="F449" s="301"/>
      <c r="G449" s="301"/>
      <c r="H449" s="301"/>
      <c r="I449" s="301"/>
      <c r="J449" s="301"/>
      <c r="K449" s="301"/>
      <c r="L449" s="301"/>
    </row>
    <row r="450" spans="1:12" x14ac:dyDescent="0.2">
      <c r="A450" s="301"/>
      <c r="B450" s="301"/>
      <c r="C450" s="301"/>
      <c r="D450" s="301"/>
      <c r="E450" s="301"/>
      <c r="F450" s="301"/>
      <c r="G450" s="301"/>
      <c r="H450" s="301"/>
      <c r="I450" s="301"/>
      <c r="J450" s="301"/>
      <c r="K450" s="301"/>
      <c r="L450" s="301"/>
    </row>
    <row r="451" spans="1:12" x14ac:dyDescent="0.2">
      <c r="A451" s="301"/>
      <c r="B451" s="301"/>
      <c r="C451" s="301"/>
      <c r="D451" s="301"/>
      <c r="E451" s="301"/>
      <c r="F451" s="301"/>
      <c r="G451" s="301"/>
      <c r="H451" s="301"/>
      <c r="I451" s="301"/>
      <c r="J451" s="301"/>
      <c r="K451" s="301"/>
      <c r="L451" s="301"/>
    </row>
    <row r="452" spans="1:12" x14ac:dyDescent="0.2">
      <c r="A452" s="301"/>
      <c r="B452" s="301"/>
      <c r="C452" s="301"/>
      <c r="D452" s="301"/>
      <c r="E452" s="301"/>
      <c r="F452" s="301"/>
      <c r="G452" s="301"/>
      <c r="H452" s="301"/>
      <c r="I452" s="301"/>
      <c r="J452" s="301"/>
      <c r="K452" s="301"/>
      <c r="L452" s="301"/>
    </row>
    <row r="453" spans="1:12" x14ac:dyDescent="0.2">
      <c r="A453" s="301"/>
      <c r="B453" s="301"/>
      <c r="C453" s="301"/>
      <c r="D453" s="301"/>
      <c r="E453" s="301"/>
      <c r="F453" s="301"/>
      <c r="G453" s="301"/>
      <c r="H453" s="301"/>
      <c r="I453" s="301"/>
      <c r="J453" s="301"/>
      <c r="K453" s="301"/>
      <c r="L453" s="301"/>
    </row>
    <row r="454" spans="1:12" x14ac:dyDescent="0.2">
      <c r="A454" s="301"/>
      <c r="B454" s="301"/>
      <c r="C454" s="301"/>
      <c r="D454" s="301"/>
      <c r="E454" s="301"/>
      <c r="F454" s="301"/>
      <c r="G454" s="301"/>
      <c r="H454" s="301"/>
      <c r="I454" s="301"/>
      <c r="J454" s="301"/>
      <c r="K454" s="301"/>
      <c r="L454" s="301"/>
    </row>
    <row r="455" spans="1:12" x14ac:dyDescent="0.2">
      <c r="A455" s="301"/>
      <c r="B455" s="301"/>
      <c r="C455" s="301"/>
      <c r="D455" s="301"/>
      <c r="E455" s="301"/>
      <c r="F455" s="301"/>
      <c r="G455" s="301"/>
      <c r="H455" s="301"/>
      <c r="I455" s="301"/>
      <c r="J455" s="301"/>
      <c r="K455" s="301"/>
      <c r="L455" s="301"/>
    </row>
    <row r="456" spans="1:12" x14ac:dyDescent="0.2">
      <c r="A456" s="301"/>
      <c r="B456" s="301"/>
      <c r="C456" s="301"/>
      <c r="D456" s="301"/>
      <c r="E456" s="301"/>
      <c r="F456" s="301"/>
      <c r="G456" s="301"/>
      <c r="H456" s="301"/>
      <c r="I456" s="301"/>
      <c r="J456" s="301"/>
      <c r="K456" s="301"/>
      <c r="L456" s="301"/>
    </row>
    <row r="457" spans="1:12" x14ac:dyDescent="0.2">
      <c r="A457" s="301"/>
      <c r="B457" s="301"/>
      <c r="C457" s="301"/>
      <c r="D457" s="301"/>
      <c r="E457" s="301"/>
      <c r="F457" s="301"/>
      <c r="G457" s="301"/>
      <c r="H457" s="301"/>
      <c r="I457" s="301"/>
      <c r="J457" s="301"/>
      <c r="K457" s="301"/>
      <c r="L457" s="301"/>
    </row>
    <row r="458" spans="1:12" x14ac:dyDescent="0.2">
      <c r="A458" s="301"/>
      <c r="B458" s="301"/>
      <c r="C458" s="301"/>
      <c r="D458" s="301"/>
      <c r="E458" s="301"/>
      <c r="F458" s="301"/>
      <c r="G458" s="301"/>
      <c r="H458" s="301"/>
      <c r="I458" s="301"/>
      <c r="J458" s="301"/>
      <c r="K458" s="301"/>
      <c r="L458" s="301"/>
    </row>
    <row r="459" spans="1:12" x14ac:dyDescent="0.2">
      <c r="A459" s="301"/>
      <c r="B459" s="301"/>
      <c r="C459" s="301"/>
      <c r="D459" s="301"/>
      <c r="E459" s="301"/>
      <c r="F459" s="301"/>
      <c r="G459" s="301"/>
      <c r="H459" s="301"/>
      <c r="I459" s="301"/>
      <c r="J459" s="301"/>
      <c r="K459" s="301"/>
      <c r="L459" s="301"/>
    </row>
    <row r="460" spans="1:12" x14ac:dyDescent="0.2">
      <c r="A460" s="301"/>
      <c r="B460" s="301"/>
      <c r="C460" s="301"/>
      <c r="D460" s="301"/>
      <c r="E460" s="301"/>
      <c r="F460" s="301"/>
      <c r="G460" s="301"/>
      <c r="H460" s="301"/>
      <c r="I460" s="301"/>
      <c r="J460" s="301"/>
      <c r="K460" s="301"/>
      <c r="L460" s="301"/>
    </row>
    <row r="461" spans="1:12" x14ac:dyDescent="0.2">
      <c r="A461" s="301"/>
      <c r="B461" s="301"/>
      <c r="C461" s="301"/>
      <c r="D461" s="301"/>
      <c r="E461" s="301"/>
      <c r="F461" s="301"/>
      <c r="G461" s="301"/>
      <c r="H461" s="301"/>
      <c r="I461" s="301"/>
      <c r="J461" s="301"/>
      <c r="K461" s="301"/>
      <c r="L461" s="301"/>
    </row>
    <row r="462" spans="1:12" x14ac:dyDescent="0.2">
      <c r="A462" s="301"/>
      <c r="B462" s="301"/>
      <c r="C462" s="301"/>
      <c r="D462" s="301"/>
      <c r="E462" s="301"/>
      <c r="F462" s="301"/>
      <c r="G462" s="301"/>
      <c r="H462" s="301"/>
      <c r="I462" s="301"/>
      <c r="J462" s="301"/>
      <c r="K462" s="301"/>
      <c r="L462" s="301"/>
    </row>
    <row r="463" spans="1:12" x14ac:dyDescent="0.2">
      <c r="A463" s="301"/>
      <c r="B463" s="301"/>
      <c r="C463" s="301"/>
      <c r="D463" s="301"/>
      <c r="E463" s="301"/>
      <c r="F463" s="301"/>
      <c r="G463" s="301"/>
      <c r="H463" s="301"/>
      <c r="I463" s="301"/>
      <c r="J463" s="301"/>
      <c r="K463" s="301"/>
      <c r="L463" s="301"/>
    </row>
    <row r="464" spans="1:12" x14ac:dyDescent="0.2">
      <c r="A464" s="301"/>
      <c r="B464" s="301"/>
      <c r="C464" s="301"/>
      <c r="D464" s="301"/>
      <c r="E464" s="301"/>
      <c r="F464" s="301"/>
      <c r="G464" s="301"/>
      <c r="H464" s="301"/>
      <c r="I464" s="301"/>
      <c r="J464" s="301"/>
      <c r="K464" s="301"/>
      <c r="L464" s="301"/>
    </row>
    <row r="465" spans="1:12" x14ac:dyDescent="0.2">
      <c r="A465" s="301"/>
      <c r="B465" s="301"/>
      <c r="C465" s="301"/>
      <c r="D465" s="301"/>
      <c r="E465" s="301"/>
      <c r="F465" s="301"/>
      <c r="G465" s="301"/>
      <c r="H465" s="301"/>
      <c r="I465" s="301"/>
      <c r="J465" s="301"/>
      <c r="K465" s="301"/>
      <c r="L465" s="301"/>
    </row>
    <row r="466" spans="1:12" x14ac:dyDescent="0.2">
      <c r="A466" s="301"/>
      <c r="B466" s="301"/>
      <c r="C466" s="301"/>
      <c r="D466" s="301"/>
      <c r="E466" s="301"/>
      <c r="F466" s="301"/>
      <c r="G466" s="301"/>
      <c r="H466" s="301"/>
      <c r="I466" s="301"/>
      <c r="J466" s="301"/>
      <c r="K466" s="301"/>
      <c r="L466" s="301"/>
    </row>
    <row r="467" spans="1:12" x14ac:dyDescent="0.2">
      <c r="A467" s="301"/>
      <c r="B467" s="301"/>
      <c r="C467" s="301"/>
      <c r="D467" s="301"/>
      <c r="E467" s="301"/>
      <c r="F467" s="301"/>
      <c r="G467" s="301"/>
      <c r="H467" s="301"/>
      <c r="I467" s="301"/>
      <c r="J467" s="301"/>
      <c r="K467" s="301"/>
      <c r="L467" s="301"/>
    </row>
    <row r="468" spans="1:12" x14ac:dyDescent="0.2">
      <c r="A468" s="301"/>
      <c r="B468" s="301"/>
      <c r="C468" s="301"/>
      <c r="D468" s="301"/>
      <c r="E468" s="301"/>
      <c r="F468" s="301"/>
      <c r="G468" s="301"/>
      <c r="H468" s="301"/>
      <c r="I468" s="301"/>
      <c r="J468" s="301"/>
      <c r="K468" s="301"/>
      <c r="L468" s="301"/>
    </row>
    <row r="469" spans="1:12" x14ac:dyDescent="0.2">
      <c r="A469" s="301"/>
      <c r="B469" s="301"/>
      <c r="C469" s="301"/>
      <c r="D469" s="301"/>
      <c r="E469" s="301"/>
      <c r="F469" s="301"/>
      <c r="G469" s="301"/>
      <c r="H469" s="301"/>
      <c r="I469" s="301"/>
      <c r="J469" s="301"/>
      <c r="K469" s="301"/>
      <c r="L469" s="301"/>
    </row>
    <row r="470" spans="1:12" x14ac:dyDescent="0.2">
      <c r="A470" s="301"/>
      <c r="B470" s="301"/>
      <c r="C470" s="301"/>
      <c r="D470" s="301"/>
      <c r="E470" s="301"/>
      <c r="F470" s="301"/>
      <c r="G470" s="301"/>
      <c r="H470" s="301"/>
      <c r="I470" s="301"/>
      <c r="J470" s="301"/>
      <c r="K470" s="301"/>
      <c r="L470" s="301"/>
    </row>
    <row r="471" spans="1:12" x14ac:dyDescent="0.2">
      <c r="A471" s="301"/>
      <c r="B471" s="301"/>
      <c r="C471" s="301"/>
      <c r="D471" s="301"/>
      <c r="E471" s="301"/>
      <c r="F471" s="301"/>
      <c r="G471" s="301"/>
      <c r="H471" s="301"/>
      <c r="I471" s="301"/>
      <c r="J471" s="301"/>
      <c r="K471" s="301"/>
      <c r="L471" s="301"/>
    </row>
    <row r="472" spans="1:12" x14ac:dyDescent="0.2">
      <c r="A472" s="301"/>
      <c r="B472" s="301"/>
      <c r="C472" s="301"/>
      <c r="D472" s="301"/>
      <c r="E472" s="301"/>
      <c r="F472" s="301"/>
      <c r="G472" s="301"/>
      <c r="H472" s="301"/>
      <c r="I472" s="301"/>
      <c r="J472" s="301"/>
      <c r="K472" s="301"/>
      <c r="L472" s="301"/>
    </row>
    <row r="473" spans="1:12" x14ac:dyDescent="0.2">
      <c r="A473" s="301"/>
      <c r="B473" s="301"/>
      <c r="C473" s="301"/>
      <c r="D473" s="301"/>
      <c r="E473" s="301"/>
      <c r="F473" s="301"/>
      <c r="G473" s="301"/>
      <c r="H473" s="301"/>
      <c r="I473" s="301"/>
      <c r="J473" s="301"/>
      <c r="K473" s="301"/>
      <c r="L473" s="301"/>
    </row>
    <row r="474" spans="1:12" x14ac:dyDescent="0.2">
      <c r="A474" s="301"/>
      <c r="B474" s="301"/>
      <c r="C474" s="301"/>
      <c r="D474" s="301"/>
      <c r="E474" s="301"/>
      <c r="F474" s="301"/>
      <c r="G474" s="301"/>
      <c r="H474" s="301"/>
      <c r="I474" s="301"/>
      <c r="J474" s="301"/>
      <c r="K474" s="301"/>
      <c r="L474" s="301"/>
    </row>
    <row r="475" spans="1:12" x14ac:dyDescent="0.2">
      <c r="A475" s="301"/>
      <c r="B475" s="301"/>
      <c r="C475" s="301"/>
      <c r="D475" s="301"/>
      <c r="E475" s="301"/>
      <c r="F475" s="301"/>
      <c r="G475" s="301"/>
      <c r="H475" s="301"/>
      <c r="I475" s="301"/>
      <c r="J475" s="301"/>
      <c r="K475" s="301"/>
      <c r="L475" s="301"/>
    </row>
    <row r="476" spans="1:12" x14ac:dyDescent="0.2">
      <c r="A476" s="301"/>
      <c r="B476" s="301"/>
      <c r="C476" s="301"/>
      <c r="D476" s="301"/>
      <c r="E476" s="301"/>
      <c r="F476" s="301"/>
      <c r="G476" s="301"/>
      <c r="H476" s="301"/>
      <c r="I476" s="301"/>
      <c r="J476" s="301"/>
      <c r="K476" s="301"/>
      <c r="L476" s="301"/>
    </row>
    <row r="477" spans="1:12" x14ac:dyDescent="0.2">
      <c r="A477" s="301"/>
      <c r="B477" s="301"/>
      <c r="C477" s="301"/>
      <c r="D477" s="301"/>
      <c r="E477" s="301"/>
      <c r="F477" s="301"/>
      <c r="G477" s="301"/>
      <c r="H477" s="301"/>
      <c r="I477" s="301"/>
      <c r="J477" s="301"/>
      <c r="K477" s="301"/>
      <c r="L477" s="301"/>
    </row>
    <row r="478" spans="1:12" x14ac:dyDescent="0.2">
      <c r="A478" s="301"/>
      <c r="B478" s="301"/>
      <c r="C478" s="301"/>
      <c r="D478" s="301"/>
      <c r="E478" s="301"/>
      <c r="F478" s="301"/>
      <c r="G478" s="301"/>
      <c r="H478" s="301"/>
      <c r="I478" s="301"/>
      <c r="J478" s="301"/>
      <c r="K478" s="301"/>
      <c r="L478" s="301"/>
    </row>
    <row r="479" spans="1:12" x14ac:dyDescent="0.2">
      <c r="A479" s="301"/>
      <c r="B479" s="301"/>
      <c r="C479" s="301"/>
      <c r="D479" s="301"/>
      <c r="E479" s="301"/>
      <c r="F479" s="301"/>
      <c r="G479" s="301"/>
      <c r="H479" s="301"/>
      <c r="I479" s="301"/>
      <c r="J479" s="301"/>
      <c r="K479" s="301"/>
      <c r="L479" s="301"/>
    </row>
    <row r="480" spans="1:12" x14ac:dyDescent="0.2">
      <c r="A480" s="301"/>
      <c r="B480" s="301"/>
      <c r="C480" s="301"/>
      <c r="D480" s="301"/>
      <c r="E480" s="301"/>
      <c r="F480" s="301"/>
      <c r="G480" s="301"/>
      <c r="H480" s="301"/>
      <c r="I480" s="301"/>
      <c r="J480" s="301"/>
      <c r="K480" s="301"/>
      <c r="L480" s="301"/>
    </row>
    <row r="481" spans="1:12" x14ac:dyDescent="0.2">
      <c r="A481" s="301"/>
      <c r="B481" s="301"/>
      <c r="C481" s="301"/>
      <c r="D481" s="301"/>
      <c r="E481" s="301"/>
      <c r="F481" s="301"/>
      <c r="G481" s="301"/>
      <c r="H481" s="301"/>
      <c r="I481" s="301"/>
      <c r="J481" s="301"/>
      <c r="K481" s="301"/>
      <c r="L481" s="301"/>
    </row>
    <row r="482" spans="1:12" x14ac:dyDescent="0.2">
      <c r="A482" s="301"/>
      <c r="B482" s="301"/>
      <c r="C482" s="301"/>
      <c r="D482" s="301"/>
      <c r="E482" s="301"/>
      <c r="F482" s="301"/>
      <c r="G482" s="301"/>
      <c r="H482" s="301"/>
      <c r="I482" s="301"/>
      <c r="J482" s="301"/>
      <c r="K482" s="301"/>
      <c r="L482" s="301"/>
    </row>
    <row r="483" spans="1:12" x14ac:dyDescent="0.2">
      <c r="A483" s="301"/>
      <c r="B483" s="301"/>
      <c r="C483" s="301"/>
      <c r="D483" s="301"/>
      <c r="E483" s="301"/>
      <c r="F483" s="301"/>
      <c r="G483" s="301"/>
      <c r="H483" s="301"/>
      <c r="I483" s="301"/>
      <c r="J483" s="301"/>
      <c r="K483" s="301"/>
      <c r="L483" s="301"/>
    </row>
    <row r="484" spans="1:12" x14ac:dyDescent="0.2">
      <c r="A484" s="301"/>
      <c r="B484" s="301"/>
      <c r="C484" s="301"/>
      <c r="D484" s="301"/>
      <c r="E484" s="301"/>
      <c r="F484" s="301"/>
      <c r="G484" s="301"/>
      <c r="H484" s="301"/>
      <c r="I484" s="301"/>
      <c r="J484" s="301"/>
      <c r="K484" s="301"/>
      <c r="L484" s="301"/>
    </row>
    <row r="485" spans="1:12" x14ac:dyDescent="0.2">
      <c r="A485" s="301"/>
      <c r="B485" s="301"/>
      <c r="C485" s="301"/>
      <c r="D485" s="301"/>
      <c r="E485" s="301"/>
      <c r="F485" s="301"/>
      <c r="G485" s="301"/>
      <c r="H485" s="301"/>
      <c r="I485" s="301"/>
      <c r="J485" s="301"/>
      <c r="K485" s="301"/>
      <c r="L485" s="301"/>
    </row>
    <row r="486" spans="1:12" x14ac:dyDescent="0.2">
      <c r="A486" s="301"/>
      <c r="B486" s="301"/>
      <c r="C486" s="301"/>
      <c r="D486" s="301"/>
      <c r="E486" s="301"/>
      <c r="F486" s="301"/>
      <c r="G486" s="301"/>
      <c r="H486" s="301"/>
      <c r="I486" s="301"/>
      <c r="J486" s="301"/>
      <c r="K486" s="301"/>
      <c r="L486" s="301"/>
    </row>
    <row r="487" spans="1:12" x14ac:dyDescent="0.2">
      <c r="A487" s="301"/>
      <c r="B487" s="301"/>
      <c r="C487" s="301"/>
      <c r="D487" s="301"/>
      <c r="E487" s="301"/>
      <c r="F487" s="301"/>
      <c r="G487" s="301"/>
      <c r="H487" s="301"/>
      <c r="I487" s="301"/>
      <c r="J487" s="301"/>
      <c r="K487" s="301"/>
      <c r="L487" s="301"/>
    </row>
    <row r="488" spans="1:12" x14ac:dyDescent="0.2">
      <c r="A488" s="301"/>
      <c r="B488" s="301"/>
      <c r="C488" s="301"/>
      <c r="D488" s="301"/>
      <c r="E488" s="301"/>
      <c r="F488" s="301"/>
      <c r="G488" s="301"/>
      <c r="H488" s="301"/>
      <c r="I488" s="301"/>
      <c r="J488" s="301"/>
      <c r="K488" s="301"/>
      <c r="L488" s="301"/>
    </row>
    <row r="489" spans="1:12" x14ac:dyDescent="0.2">
      <c r="A489" s="301"/>
      <c r="B489" s="301"/>
      <c r="C489" s="301"/>
      <c r="D489" s="301"/>
      <c r="E489" s="301"/>
      <c r="F489" s="301"/>
      <c r="G489" s="301"/>
      <c r="H489" s="301"/>
      <c r="I489" s="301"/>
      <c r="J489" s="301"/>
      <c r="K489" s="301"/>
      <c r="L489" s="301"/>
    </row>
    <row r="490" spans="1:12" x14ac:dyDescent="0.2">
      <c r="A490" s="301"/>
      <c r="B490" s="301"/>
      <c r="C490" s="301"/>
      <c r="D490" s="301"/>
      <c r="E490" s="301"/>
      <c r="F490" s="301"/>
      <c r="G490" s="301"/>
      <c r="H490" s="301"/>
      <c r="I490" s="301"/>
      <c r="J490" s="301"/>
      <c r="K490" s="301"/>
      <c r="L490" s="301"/>
    </row>
    <row r="491" spans="1:12" x14ac:dyDescent="0.2">
      <c r="A491" s="301"/>
      <c r="B491" s="301"/>
      <c r="C491" s="301"/>
      <c r="D491" s="301"/>
      <c r="E491" s="301"/>
      <c r="F491" s="301"/>
      <c r="G491" s="301"/>
      <c r="H491" s="301"/>
      <c r="I491" s="301"/>
      <c r="J491" s="301"/>
      <c r="K491" s="301"/>
      <c r="L491" s="301"/>
    </row>
    <row r="492" spans="1:12" x14ac:dyDescent="0.2">
      <c r="A492" s="301"/>
      <c r="B492" s="301"/>
      <c r="C492" s="301"/>
      <c r="D492" s="301"/>
      <c r="E492" s="301"/>
      <c r="F492" s="301"/>
      <c r="G492" s="301"/>
      <c r="H492" s="301"/>
      <c r="I492" s="301"/>
      <c r="J492" s="301"/>
      <c r="K492" s="301"/>
      <c r="L492" s="301"/>
    </row>
    <row r="493" spans="1:12" x14ac:dyDescent="0.2">
      <c r="A493" s="301"/>
      <c r="B493" s="301"/>
      <c r="C493" s="301"/>
      <c r="D493" s="301"/>
      <c r="E493" s="301"/>
      <c r="F493" s="301"/>
      <c r="G493" s="301"/>
      <c r="H493" s="301"/>
      <c r="I493" s="301"/>
      <c r="J493" s="301"/>
      <c r="K493" s="301"/>
      <c r="L493" s="301"/>
    </row>
    <row r="494" spans="1:12" x14ac:dyDescent="0.2">
      <c r="A494" s="301"/>
      <c r="B494" s="301"/>
      <c r="C494" s="301"/>
      <c r="D494" s="301"/>
      <c r="E494" s="301"/>
      <c r="F494" s="301"/>
      <c r="G494" s="301"/>
      <c r="H494" s="301"/>
      <c r="I494" s="301"/>
      <c r="J494" s="301"/>
      <c r="K494" s="301"/>
      <c r="L494" s="301"/>
    </row>
    <row r="495" spans="1:12" x14ac:dyDescent="0.2">
      <c r="A495" s="301"/>
      <c r="B495" s="301"/>
      <c r="C495" s="301"/>
      <c r="D495" s="301"/>
      <c r="E495" s="301"/>
      <c r="F495" s="301"/>
      <c r="G495" s="301"/>
      <c r="H495" s="301"/>
      <c r="I495" s="301"/>
      <c r="J495" s="301"/>
      <c r="K495" s="301"/>
      <c r="L495" s="301"/>
    </row>
    <row r="496" spans="1:12" x14ac:dyDescent="0.2">
      <c r="A496" s="301"/>
      <c r="B496" s="301"/>
      <c r="C496" s="301"/>
      <c r="D496" s="301"/>
      <c r="E496" s="301"/>
      <c r="F496" s="301"/>
      <c r="G496" s="301"/>
      <c r="H496" s="301"/>
      <c r="I496" s="301"/>
      <c r="J496" s="301"/>
      <c r="K496" s="301"/>
      <c r="L496" s="301"/>
    </row>
    <row r="497" spans="1:12" x14ac:dyDescent="0.2">
      <c r="A497" s="301"/>
      <c r="B497" s="301"/>
      <c r="C497" s="301"/>
      <c r="D497" s="301"/>
      <c r="E497" s="301"/>
      <c r="F497" s="301"/>
      <c r="G497" s="301"/>
      <c r="H497" s="301"/>
      <c r="I497" s="301"/>
      <c r="J497" s="301"/>
      <c r="K497" s="301"/>
      <c r="L497" s="301"/>
    </row>
    <row r="498" spans="1:12" x14ac:dyDescent="0.2">
      <c r="A498" s="301"/>
      <c r="B498" s="301"/>
      <c r="C498" s="301"/>
      <c r="D498" s="301"/>
      <c r="E498" s="301"/>
      <c r="F498" s="301"/>
      <c r="G498" s="301"/>
      <c r="H498" s="301"/>
      <c r="I498" s="301"/>
      <c r="J498" s="301"/>
      <c r="K498" s="301"/>
      <c r="L498" s="301"/>
    </row>
    <row r="499" spans="1:12" x14ac:dyDescent="0.2">
      <c r="A499" s="301"/>
      <c r="B499" s="301"/>
      <c r="C499" s="301"/>
      <c r="D499" s="301"/>
      <c r="E499" s="301"/>
      <c r="F499" s="301"/>
      <c r="G499" s="301"/>
      <c r="H499" s="301"/>
      <c r="I499" s="301"/>
      <c r="J499" s="301"/>
      <c r="K499" s="301"/>
      <c r="L499" s="301"/>
    </row>
    <row r="500" spans="1:12" x14ac:dyDescent="0.2">
      <c r="A500" s="301"/>
      <c r="B500" s="301"/>
      <c r="C500" s="301"/>
      <c r="D500" s="301"/>
      <c r="E500" s="301"/>
      <c r="F500" s="301"/>
      <c r="G500" s="301"/>
      <c r="H500" s="301"/>
      <c r="I500" s="301"/>
      <c r="J500" s="301"/>
      <c r="K500" s="301"/>
      <c r="L500" s="301"/>
    </row>
    <row r="501" spans="1:12" x14ac:dyDescent="0.2">
      <c r="A501" s="301"/>
      <c r="B501" s="301"/>
      <c r="C501" s="301"/>
      <c r="D501" s="301"/>
      <c r="E501" s="301"/>
      <c r="F501" s="301"/>
      <c r="G501" s="301"/>
      <c r="H501" s="301"/>
      <c r="I501" s="301"/>
      <c r="J501" s="301"/>
      <c r="K501" s="301"/>
      <c r="L501" s="301"/>
    </row>
    <row r="502" spans="1:12" x14ac:dyDescent="0.2">
      <c r="A502" s="301"/>
      <c r="B502" s="301"/>
      <c r="C502" s="301"/>
      <c r="D502" s="301"/>
      <c r="E502" s="301"/>
      <c r="F502" s="301"/>
      <c r="G502" s="301"/>
      <c r="H502" s="301"/>
      <c r="I502" s="301"/>
      <c r="J502" s="301"/>
      <c r="K502" s="301"/>
      <c r="L502" s="301"/>
    </row>
    <row r="503" spans="1:12" x14ac:dyDescent="0.2">
      <c r="A503" s="301"/>
      <c r="B503" s="301"/>
      <c r="C503" s="301"/>
      <c r="D503" s="301"/>
      <c r="E503" s="301"/>
      <c r="F503" s="301"/>
      <c r="G503" s="301"/>
      <c r="H503" s="301"/>
      <c r="I503" s="301"/>
      <c r="J503" s="301"/>
      <c r="K503" s="301"/>
      <c r="L503" s="301"/>
    </row>
    <row r="504" spans="1:12" x14ac:dyDescent="0.2">
      <c r="A504" s="301"/>
      <c r="B504" s="301"/>
      <c r="C504" s="301"/>
      <c r="D504" s="301"/>
      <c r="E504" s="301"/>
      <c r="F504" s="301"/>
      <c r="G504" s="301"/>
      <c r="H504" s="301"/>
      <c r="I504" s="301"/>
      <c r="J504" s="301"/>
      <c r="K504" s="301"/>
      <c r="L504" s="301"/>
    </row>
    <row r="505" spans="1:12" x14ac:dyDescent="0.2">
      <c r="A505" s="301"/>
      <c r="B505" s="301"/>
      <c r="C505" s="301"/>
      <c r="D505" s="301"/>
      <c r="E505" s="301"/>
      <c r="F505" s="301"/>
      <c r="G505" s="301"/>
      <c r="H505" s="301"/>
      <c r="I505" s="301"/>
      <c r="J505" s="301"/>
      <c r="K505" s="301"/>
      <c r="L505" s="301"/>
    </row>
    <row r="506" spans="1:12" x14ac:dyDescent="0.2">
      <c r="A506" s="301"/>
      <c r="B506" s="301"/>
      <c r="C506" s="301"/>
      <c r="D506" s="301"/>
      <c r="E506" s="301"/>
      <c r="F506" s="301"/>
      <c r="G506" s="301"/>
      <c r="H506" s="301"/>
      <c r="I506" s="301"/>
      <c r="J506" s="301"/>
      <c r="K506" s="301"/>
      <c r="L506" s="301"/>
    </row>
    <row r="507" spans="1:12" x14ac:dyDescent="0.2">
      <c r="A507" s="301"/>
      <c r="B507" s="301"/>
      <c r="C507" s="301"/>
      <c r="D507" s="301"/>
      <c r="E507" s="301"/>
      <c r="F507" s="301"/>
      <c r="G507" s="301"/>
      <c r="H507" s="301"/>
      <c r="I507" s="301"/>
      <c r="J507" s="301"/>
      <c r="K507" s="301"/>
      <c r="L507" s="301"/>
    </row>
    <row r="508" spans="1:12" x14ac:dyDescent="0.2">
      <c r="A508" s="301"/>
      <c r="B508" s="301"/>
      <c r="C508" s="301"/>
      <c r="D508" s="301"/>
      <c r="E508" s="301"/>
      <c r="F508" s="301"/>
      <c r="G508" s="301"/>
      <c r="H508" s="301"/>
      <c r="I508" s="301"/>
      <c r="J508" s="301"/>
      <c r="K508" s="301"/>
      <c r="L508" s="301"/>
    </row>
    <row r="509" spans="1:12" x14ac:dyDescent="0.2">
      <c r="A509" s="301"/>
      <c r="B509" s="301"/>
      <c r="C509" s="301"/>
      <c r="D509" s="301"/>
      <c r="E509" s="301"/>
      <c r="F509" s="301"/>
      <c r="G509" s="301"/>
      <c r="H509" s="301"/>
      <c r="I509" s="301"/>
      <c r="J509" s="301"/>
      <c r="K509" s="301"/>
      <c r="L509" s="301"/>
    </row>
    <row r="510" spans="1:12" x14ac:dyDescent="0.2">
      <c r="A510" s="301"/>
      <c r="B510" s="301"/>
      <c r="C510" s="301"/>
      <c r="D510" s="301"/>
      <c r="E510" s="301"/>
      <c r="F510" s="301"/>
      <c r="G510" s="301"/>
      <c r="H510" s="301"/>
      <c r="I510" s="301"/>
      <c r="J510" s="301"/>
      <c r="K510" s="301"/>
      <c r="L510" s="301"/>
    </row>
    <row r="511" spans="1:12" x14ac:dyDescent="0.2">
      <c r="A511" s="301"/>
      <c r="B511" s="301"/>
      <c r="C511" s="301"/>
      <c r="D511" s="301"/>
      <c r="E511" s="301"/>
      <c r="F511" s="301"/>
      <c r="G511" s="301"/>
      <c r="H511" s="301"/>
      <c r="I511" s="301"/>
      <c r="J511" s="301"/>
      <c r="K511" s="301"/>
      <c r="L511" s="301"/>
    </row>
    <row r="512" spans="1:12" x14ac:dyDescent="0.2">
      <c r="A512" s="301"/>
      <c r="B512" s="301"/>
      <c r="C512" s="301"/>
      <c r="D512" s="301"/>
      <c r="E512" s="301"/>
      <c r="F512" s="301"/>
      <c r="G512" s="301"/>
      <c r="H512" s="301"/>
      <c r="I512" s="301"/>
      <c r="J512" s="301"/>
      <c r="K512" s="301"/>
      <c r="L512" s="301"/>
    </row>
    <row r="513" spans="1:12" x14ac:dyDescent="0.2">
      <c r="A513" s="301"/>
      <c r="B513" s="301"/>
      <c r="C513" s="301"/>
      <c r="D513" s="301"/>
      <c r="E513" s="301"/>
      <c r="F513" s="301"/>
      <c r="G513" s="301"/>
      <c r="H513" s="301"/>
      <c r="I513" s="301"/>
      <c r="J513" s="301"/>
      <c r="K513" s="301"/>
      <c r="L513" s="301"/>
    </row>
    <row r="514" spans="1:12" x14ac:dyDescent="0.2">
      <c r="A514" s="301"/>
      <c r="B514" s="301"/>
      <c r="C514" s="301"/>
      <c r="D514" s="301"/>
      <c r="E514" s="301"/>
      <c r="F514" s="301"/>
      <c r="G514" s="301"/>
      <c r="H514" s="301"/>
      <c r="I514" s="301"/>
      <c r="J514" s="301"/>
      <c r="K514" s="301"/>
      <c r="L514" s="301"/>
    </row>
    <row r="515" spans="1:12" x14ac:dyDescent="0.2">
      <c r="A515" s="301"/>
      <c r="B515" s="301"/>
      <c r="C515" s="301"/>
      <c r="D515" s="301"/>
      <c r="E515" s="301"/>
      <c r="F515" s="301"/>
      <c r="G515" s="301"/>
      <c r="H515" s="301"/>
      <c r="I515" s="301"/>
      <c r="J515" s="301"/>
      <c r="K515" s="301"/>
      <c r="L515" s="301"/>
    </row>
    <row r="516" spans="1:12" x14ac:dyDescent="0.2">
      <c r="A516" s="301"/>
      <c r="B516" s="301"/>
      <c r="C516" s="301"/>
      <c r="D516" s="301"/>
      <c r="E516" s="301"/>
      <c r="F516" s="301"/>
      <c r="G516" s="301"/>
      <c r="H516" s="301"/>
      <c r="I516" s="301"/>
      <c r="J516" s="301"/>
      <c r="K516" s="301"/>
      <c r="L516" s="301"/>
    </row>
    <row r="517" spans="1:12" x14ac:dyDescent="0.2">
      <c r="A517" s="301"/>
      <c r="B517" s="301"/>
      <c r="C517" s="301"/>
      <c r="D517" s="301"/>
      <c r="E517" s="301"/>
      <c r="F517" s="301"/>
      <c r="G517" s="301"/>
      <c r="H517" s="301"/>
      <c r="I517" s="301"/>
      <c r="J517" s="301"/>
      <c r="K517" s="301"/>
      <c r="L517" s="301"/>
    </row>
    <row r="518" spans="1:12" x14ac:dyDescent="0.2">
      <c r="A518" s="301"/>
      <c r="B518" s="301"/>
      <c r="C518" s="301"/>
      <c r="D518" s="301"/>
      <c r="E518" s="301"/>
      <c r="F518" s="301"/>
      <c r="G518" s="301"/>
      <c r="H518" s="301"/>
      <c r="I518" s="301"/>
      <c r="J518" s="301"/>
      <c r="K518" s="301"/>
      <c r="L518" s="301"/>
    </row>
    <row r="519" spans="1:12" x14ac:dyDescent="0.2">
      <c r="A519" s="301"/>
      <c r="B519" s="301"/>
      <c r="C519" s="301"/>
      <c r="D519" s="301"/>
      <c r="E519" s="301"/>
      <c r="F519" s="301"/>
      <c r="G519" s="301"/>
      <c r="H519" s="301"/>
      <c r="I519" s="301"/>
      <c r="J519" s="301"/>
      <c r="K519" s="301"/>
      <c r="L519" s="301"/>
    </row>
    <row r="520" spans="1:12" x14ac:dyDescent="0.2">
      <c r="A520" s="301"/>
      <c r="B520" s="301"/>
      <c r="C520" s="301"/>
      <c r="D520" s="301"/>
      <c r="E520" s="301"/>
      <c r="F520" s="301"/>
      <c r="G520" s="301"/>
      <c r="H520" s="301"/>
      <c r="I520" s="301"/>
      <c r="J520" s="301"/>
      <c r="K520" s="301"/>
      <c r="L520" s="301"/>
    </row>
    <row r="521" spans="1:12" x14ac:dyDescent="0.2">
      <c r="A521" s="301"/>
      <c r="B521" s="301"/>
      <c r="C521" s="301"/>
      <c r="D521" s="301"/>
      <c r="E521" s="301"/>
      <c r="F521" s="301"/>
      <c r="G521" s="301"/>
      <c r="H521" s="301"/>
      <c r="I521" s="301"/>
      <c r="J521" s="301"/>
      <c r="K521" s="301"/>
      <c r="L521" s="301"/>
    </row>
    <row r="522" spans="1:12" x14ac:dyDescent="0.2">
      <c r="A522" s="301"/>
      <c r="B522" s="301"/>
      <c r="C522" s="301"/>
      <c r="D522" s="301"/>
      <c r="E522" s="301"/>
      <c r="F522" s="301"/>
      <c r="G522" s="301"/>
      <c r="H522" s="301"/>
      <c r="I522" s="301"/>
      <c r="J522" s="301"/>
      <c r="K522" s="301"/>
      <c r="L522" s="301"/>
    </row>
    <row r="523" spans="1:12" x14ac:dyDescent="0.2">
      <c r="A523" s="301"/>
      <c r="B523" s="301"/>
      <c r="C523" s="301"/>
      <c r="D523" s="301"/>
      <c r="E523" s="301"/>
      <c r="F523" s="301"/>
      <c r="G523" s="301"/>
      <c r="H523" s="301"/>
      <c r="I523" s="301"/>
      <c r="J523" s="301"/>
      <c r="K523" s="301"/>
      <c r="L523" s="301"/>
    </row>
    <row r="524" spans="1:12" x14ac:dyDescent="0.2">
      <c r="A524" s="301"/>
      <c r="B524" s="301"/>
      <c r="C524" s="301"/>
      <c r="D524" s="301"/>
      <c r="E524" s="301"/>
      <c r="F524" s="301"/>
      <c r="G524" s="301"/>
      <c r="H524" s="301"/>
      <c r="I524" s="301"/>
      <c r="J524" s="301"/>
      <c r="K524" s="301"/>
      <c r="L524" s="301"/>
    </row>
    <row r="525" spans="1:12" x14ac:dyDescent="0.2">
      <c r="A525" s="301"/>
      <c r="B525" s="301"/>
      <c r="C525" s="301"/>
      <c r="D525" s="301"/>
      <c r="E525" s="301"/>
      <c r="F525" s="301"/>
      <c r="G525" s="301"/>
      <c r="H525" s="301"/>
      <c r="I525" s="301"/>
      <c r="J525" s="301"/>
      <c r="K525" s="301"/>
      <c r="L525" s="301"/>
    </row>
    <row r="526" spans="1:12" x14ac:dyDescent="0.2">
      <c r="A526" s="301"/>
      <c r="B526" s="301"/>
      <c r="C526" s="301"/>
      <c r="D526" s="301"/>
      <c r="E526" s="301"/>
      <c r="F526" s="301"/>
      <c r="G526" s="301"/>
      <c r="H526" s="301"/>
      <c r="I526" s="301"/>
      <c r="J526" s="301"/>
      <c r="K526" s="301"/>
      <c r="L526" s="301"/>
    </row>
    <row r="527" spans="1:12" x14ac:dyDescent="0.2">
      <c r="A527" s="301"/>
      <c r="B527" s="301"/>
      <c r="C527" s="301"/>
      <c r="D527" s="301"/>
      <c r="E527" s="301"/>
      <c r="F527" s="301"/>
      <c r="G527" s="301"/>
      <c r="H527" s="301"/>
      <c r="I527" s="301"/>
      <c r="J527" s="301"/>
      <c r="K527" s="301"/>
      <c r="L527" s="301"/>
    </row>
    <row r="528" spans="1:12" x14ac:dyDescent="0.2">
      <c r="A528" s="301"/>
      <c r="B528" s="301"/>
      <c r="C528" s="301"/>
      <c r="D528" s="301"/>
      <c r="E528" s="301"/>
      <c r="F528" s="301"/>
      <c r="G528" s="301"/>
      <c r="H528" s="301"/>
      <c r="I528" s="301"/>
      <c r="J528" s="301"/>
      <c r="K528" s="301"/>
      <c r="L528" s="301"/>
    </row>
    <row r="529" spans="1:12" x14ac:dyDescent="0.2">
      <c r="A529" s="301"/>
      <c r="B529" s="301"/>
      <c r="C529" s="301"/>
      <c r="D529" s="301"/>
      <c r="E529" s="301"/>
      <c r="F529" s="301"/>
      <c r="G529" s="301"/>
      <c r="H529" s="301"/>
      <c r="I529" s="301"/>
      <c r="J529" s="301"/>
      <c r="K529" s="301"/>
      <c r="L529" s="301"/>
    </row>
    <row r="530" spans="1:12" x14ac:dyDescent="0.2">
      <c r="A530" s="301"/>
      <c r="B530" s="301"/>
      <c r="C530" s="301"/>
      <c r="D530" s="301"/>
      <c r="E530" s="301"/>
      <c r="F530" s="301"/>
      <c r="G530" s="301"/>
      <c r="H530" s="301"/>
      <c r="I530" s="301"/>
      <c r="J530" s="301"/>
      <c r="K530" s="301"/>
      <c r="L530" s="301"/>
    </row>
    <row r="531" spans="1:12" x14ac:dyDescent="0.2">
      <c r="A531" s="301"/>
      <c r="B531" s="301"/>
      <c r="C531" s="301"/>
      <c r="D531" s="301"/>
      <c r="E531" s="301"/>
      <c r="F531" s="301"/>
      <c r="G531" s="301"/>
      <c r="H531" s="301"/>
      <c r="I531" s="301"/>
      <c r="J531" s="301"/>
      <c r="K531" s="301"/>
      <c r="L531" s="301"/>
    </row>
    <row r="532" spans="1:12" x14ac:dyDescent="0.2">
      <c r="A532" s="301"/>
      <c r="B532" s="301"/>
      <c r="C532" s="301"/>
      <c r="D532" s="301"/>
      <c r="E532" s="301"/>
      <c r="F532" s="301"/>
      <c r="G532" s="301"/>
      <c r="H532" s="301"/>
      <c r="I532" s="301"/>
      <c r="J532" s="301"/>
      <c r="K532" s="301"/>
      <c r="L532" s="301"/>
    </row>
    <row r="533" spans="1:12" x14ac:dyDescent="0.2">
      <c r="A533" s="301"/>
      <c r="B533" s="301"/>
      <c r="C533" s="301"/>
      <c r="D533" s="301"/>
      <c r="E533" s="301"/>
      <c r="F533" s="301"/>
      <c r="G533" s="301"/>
      <c r="H533" s="301"/>
      <c r="I533" s="301"/>
      <c r="J533" s="301"/>
      <c r="K533" s="301"/>
      <c r="L533" s="301"/>
    </row>
    <row r="534" spans="1:12" x14ac:dyDescent="0.2">
      <c r="A534" s="301"/>
      <c r="B534" s="301"/>
      <c r="C534" s="301"/>
      <c r="D534" s="301"/>
      <c r="E534" s="301"/>
      <c r="F534" s="301"/>
      <c r="G534" s="301"/>
      <c r="H534" s="301"/>
      <c r="I534" s="301"/>
      <c r="J534" s="301"/>
      <c r="K534" s="301"/>
      <c r="L534" s="301"/>
    </row>
    <row r="535" spans="1:12" x14ac:dyDescent="0.2">
      <c r="A535" s="301"/>
      <c r="B535" s="301"/>
      <c r="C535" s="301"/>
      <c r="D535" s="301"/>
      <c r="E535" s="301"/>
      <c r="F535" s="301"/>
      <c r="G535" s="301"/>
      <c r="H535" s="301"/>
      <c r="I535" s="301"/>
      <c r="J535" s="301"/>
      <c r="K535" s="301"/>
      <c r="L535" s="301"/>
    </row>
    <row r="536" spans="1:12" x14ac:dyDescent="0.2">
      <c r="A536" s="301"/>
      <c r="B536" s="301"/>
      <c r="C536" s="301"/>
      <c r="D536" s="301"/>
      <c r="E536" s="301"/>
      <c r="F536" s="301"/>
      <c r="G536" s="301"/>
      <c r="H536" s="301"/>
      <c r="I536" s="301"/>
      <c r="J536" s="301"/>
      <c r="K536" s="301"/>
      <c r="L536" s="301"/>
    </row>
    <row r="537" spans="1:12" x14ac:dyDescent="0.2">
      <c r="A537" s="301"/>
      <c r="B537" s="301"/>
      <c r="C537" s="301"/>
      <c r="D537" s="301"/>
      <c r="E537" s="301"/>
      <c r="F537" s="301"/>
      <c r="G537" s="301"/>
      <c r="H537" s="301"/>
      <c r="I537" s="301"/>
      <c r="J537" s="301"/>
      <c r="K537" s="301"/>
      <c r="L537" s="301"/>
    </row>
    <row r="538" spans="1:12" x14ac:dyDescent="0.2">
      <c r="A538" s="301"/>
      <c r="B538" s="301"/>
      <c r="C538" s="301"/>
      <c r="D538" s="301"/>
      <c r="E538" s="301"/>
      <c r="F538" s="301"/>
      <c r="G538" s="301"/>
      <c r="H538" s="301"/>
      <c r="I538" s="301"/>
      <c r="J538" s="301"/>
      <c r="K538" s="301"/>
      <c r="L538" s="301"/>
    </row>
    <row r="539" spans="1:12" x14ac:dyDescent="0.2">
      <c r="A539" s="301"/>
      <c r="B539" s="301"/>
      <c r="C539" s="301"/>
      <c r="D539" s="301"/>
      <c r="E539" s="301"/>
      <c r="F539" s="301"/>
      <c r="G539" s="301"/>
      <c r="H539" s="301"/>
      <c r="I539" s="301"/>
      <c r="J539" s="301"/>
      <c r="K539" s="301"/>
      <c r="L539" s="301"/>
    </row>
    <row r="540" spans="1:12" x14ac:dyDescent="0.2">
      <c r="A540" s="301"/>
      <c r="B540" s="301"/>
      <c r="C540" s="301"/>
      <c r="D540" s="301"/>
      <c r="E540" s="301"/>
      <c r="F540" s="301"/>
      <c r="G540" s="301"/>
      <c r="H540" s="301"/>
      <c r="I540" s="301"/>
      <c r="J540" s="301"/>
      <c r="K540" s="301"/>
      <c r="L540" s="301"/>
    </row>
    <row r="541" spans="1:12" x14ac:dyDescent="0.2">
      <c r="A541" s="301"/>
      <c r="B541" s="301"/>
      <c r="C541" s="301"/>
      <c r="D541" s="301"/>
      <c r="E541" s="301"/>
      <c r="F541" s="301"/>
      <c r="G541" s="301"/>
      <c r="H541" s="301"/>
      <c r="I541" s="301"/>
      <c r="J541" s="301"/>
      <c r="K541" s="301"/>
      <c r="L541" s="301"/>
    </row>
    <row r="542" spans="1:12" x14ac:dyDescent="0.2">
      <c r="A542" s="301"/>
      <c r="B542" s="301"/>
      <c r="C542" s="301"/>
      <c r="D542" s="301"/>
      <c r="E542" s="301"/>
      <c r="F542" s="301"/>
      <c r="G542" s="301"/>
      <c r="H542" s="301"/>
      <c r="I542" s="301"/>
      <c r="J542" s="301"/>
      <c r="K542" s="301"/>
      <c r="L542" s="301"/>
    </row>
    <row r="543" spans="1:12" x14ac:dyDescent="0.2">
      <c r="A543" s="301"/>
      <c r="B543" s="301"/>
      <c r="C543" s="301"/>
      <c r="D543" s="301"/>
      <c r="E543" s="301"/>
      <c r="F543" s="301"/>
      <c r="G543" s="301"/>
      <c r="H543" s="301"/>
      <c r="I543" s="301"/>
      <c r="J543" s="301"/>
      <c r="K543" s="301"/>
      <c r="L543" s="301"/>
    </row>
    <row r="544" spans="1:12" x14ac:dyDescent="0.2">
      <c r="A544" s="301"/>
      <c r="B544" s="301"/>
      <c r="C544" s="301"/>
      <c r="D544" s="301"/>
      <c r="E544" s="301"/>
      <c r="F544" s="301"/>
      <c r="G544" s="301"/>
      <c r="H544" s="301"/>
      <c r="I544" s="301"/>
      <c r="J544" s="301"/>
      <c r="K544" s="301"/>
      <c r="L544" s="301"/>
    </row>
    <row r="545" spans="1:12" x14ac:dyDescent="0.2">
      <c r="A545" s="301"/>
      <c r="B545" s="301"/>
      <c r="C545" s="301"/>
      <c r="D545" s="301"/>
      <c r="E545" s="301"/>
      <c r="F545" s="301"/>
      <c r="G545" s="301"/>
      <c r="H545" s="301"/>
      <c r="I545" s="301"/>
      <c r="J545" s="301"/>
      <c r="K545" s="301"/>
      <c r="L545" s="301"/>
    </row>
    <row r="546" spans="1:12" x14ac:dyDescent="0.2">
      <c r="A546" s="301"/>
      <c r="B546" s="301"/>
      <c r="C546" s="301"/>
      <c r="D546" s="301"/>
      <c r="E546" s="301"/>
      <c r="F546" s="301"/>
      <c r="G546" s="301"/>
      <c r="H546" s="301"/>
      <c r="I546" s="301"/>
      <c r="J546" s="301"/>
      <c r="K546" s="301"/>
      <c r="L546" s="301"/>
    </row>
    <row r="547" spans="1:12" x14ac:dyDescent="0.2">
      <c r="A547" s="301"/>
      <c r="B547" s="301"/>
      <c r="C547" s="301"/>
      <c r="D547" s="301"/>
      <c r="E547" s="301"/>
      <c r="F547" s="301"/>
      <c r="G547" s="301"/>
      <c r="H547" s="301"/>
      <c r="I547" s="301"/>
      <c r="J547" s="301"/>
      <c r="K547" s="301"/>
      <c r="L547" s="301"/>
    </row>
    <row r="548" spans="1:12" x14ac:dyDescent="0.2">
      <c r="A548" s="301"/>
      <c r="B548" s="301"/>
      <c r="C548" s="301"/>
      <c r="D548" s="301"/>
      <c r="E548" s="301"/>
      <c r="F548" s="301"/>
      <c r="G548" s="301"/>
      <c r="H548" s="301"/>
      <c r="I548" s="301"/>
      <c r="J548" s="301"/>
      <c r="K548" s="301"/>
      <c r="L548" s="301"/>
    </row>
    <row r="549" spans="1:12" x14ac:dyDescent="0.2">
      <c r="A549" s="301"/>
      <c r="B549" s="301"/>
      <c r="C549" s="301"/>
      <c r="D549" s="301"/>
      <c r="E549" s="301"/>
      <c r="F549" s="301"/>
      <c r="G549" s="301"/>
      <c r="H549" s="301"/>
      <c r="I549" s="301"/>
      <c r="J549" s="301"/>
      <c r="K549" s="301"/>
      <c r="L549" s="301"/>
    </row>
    <row r="550" spans="1:12" x14ac:dyDescent="0.2">
      <c r="A550" s="301"/>
      <c r="B550" s="301"/>
      <c r="C550" s="301"/>
      <c r="D550" s="301"/>
      <c r="E550" s="301"/>
      <c r="F550" s="301"/>
      <c r="G550" s="301"/>
      <c r="H550" s="301"/>
      <c r="I550" s="301"/>
      <c r="J550" s="301"/>
      <c r="K550" s="301"/>
      <c r="L550" s="301"/>
    </row>
    <row r="551" spans="1:12" x14ac:dyDescent="0.2">
      <c r="A551" s="301"/>
      <c r="B551" s="301"/>
      <c r="C551" s="301"/>
      <c r="D551" s="301"/>
      <c r="E551" s="301"/>
      <c r="F551" s="301"/>
      <c r="G551" s="301"/>
      <c r="H551" s="301"/>
      <c r="I551" s="301"/>
      <c r="J551" s="301"/>
      <c r="K551" s="301"/>
      <c r="L551" s="301"/>
    </row>
    <row r="552" spans="1:12" x14ac:dyDescent="0.2">
      <c r="A552" s="301"/>
      <c r="B552" s="301"/>
      <c r="C552" s="301"/>
      <c r="D552" s="301"/>
      <c r="E552" s="301"/>
      <c r="F552" s="301"/>
      <c r="G552" s="301"/>
      <c r="H552" s="301"/>
      <c r="I552" s="301"/>
      <c r="J552" s="301"/>
      <c r="K552" s="301"/>
      <c r="L552" s="301"/>
    </row>
    <row r="553" spans="1:12" x14ac:dyDescent="0.2">
      <c r="A553" s="301"/>
      <c r="B553" s="301"/>
      <c r="C553" s="301"/>
      <c r="D553" s="301"/>
      <c r="E553" s="301"/>
      <c r="F553" s="301"/>
      <c r="G553" s="301"/>
      <c r="H553" s="301"/>
      <c r="I553" s="301"/>
      <c r="J553" s="301"/>
      <c r="K553" s="301"/>
      <c r="L553" s="301"/>
    </row>
    <row r="554" spans="1:12" x14ac:dyDescent="0.2">
      <c r="A554" s="301"/>
      <c r="B554" s="301"/>
      <c r="C554" s="301"/>
      <c r="D554" s="301"/>
      <c r="E554" s="301"/>
      <c r="F554" s="301"/>
      <c r="G554" s="301"/>
      <c r="H554" s="301"/>
      <c r="I554" s="301"/>
      <c r="J554" s="301"/>
      <c r="K554" s="301"/>
      <c r="L554" s="301"/>
    </row>
    <row r="555" spans="1:12" x14ac:dyDescent="0.2">
      <c r="A555" s="301"/>
      <c r="B555" s="301"/>
      <c r="C555" s="301"/>
      <c r="D555" s="301"/>
      <c r="E555" s="301"/>
      <c r="F555" s="301"/>
      <c r="G555" s="301"/>
      <c r="H555" s="301"/>
      <c r="I555" s="301"/>
      <c r="J555" s="301"/>
      <c r="K555" s="301"/>
      <c r="L555" s="301"/>
    </row>
    <row r="556" spans="1:12" x14ac:dyDescent="0.2">
      <c r="A556" s="301"/>
      <c r="B556" s="301"/>
      <c r="C556" s="301"/>
      <c r="D556" s="301"/>
      <c r="E556" s="301"/>
      <c r="F556" s="301"/>
      <c r="G556" s="301"/>
      <c r="H556" s="301"/>
      <c r="I556" s="301"/>
      <c r="J556" s="301"/>
      <c r="K556" s="301"/>
      <c r="L556" s="301"/>
    </row>
    <row r="557" spans="1:12" x14ac:dyDescent="0.2">
      <c r="A557" s="301"/>
      <c r="B557" s="301"/>
      <c r="C557" s="301"/>
      <c r="D557" s="301"/>
      <c r="E557" s="301"/>
      <c r="F557" s="301"/>
      <c r="G557" s="301"/>
      <c r="H557" s="301"/>
      <c r="I557" s="301"/>
      <c r="J557" s="301"/>
      <c r="K557" s="301"/>
      <c r="L557" s="301"/>
    </row>
    <row r="558" spans="1:12" x14ac:dyDescent="0.2">
      <c r="A558" s="301"/>
      <c r="B558" s="301"/>
      <c r="C558" s="301"/>
      <c r="D558" s="301"/>
      <c r="E558" s="301"/>
      <c r="F558" s="301"/>
      <c r="G558" s="301"/>
      <c r="H558" s="301"/>
      <c r="I558" s="301"/>
      <c r="J558" s="301"/>
      <c r="K558" s="301"/>
      <c r="L558" s="301"/>
    </row>
    <row r="559" spans="1:12" x14ac:dyDescent="0.2">
      <c r="A559" s="301"/>
      <c r="B559" s="301"/>
      <c r="C559" s="301"/>
      <c r="D559" s="301"/>
      <c r="E559" s="301"/>
      <c r="F559" s="301"/>
      <c r="G559" s="301"/>
      <c r="H559" s="301"/>
      <c r="I559" s="301"/>
      <c r="J559" s="301"/>
      <c r="K559" s="301"/>
      <c r="L559" s="301"/>
    </row>
    <row r="560" spans="1:12" x14ac:dyDescent="0.2">
      <c r="A560" s="301"/>
      <c r="B560" s="301"/>
      <c r="C560" s="301"/>
      <c r="D560" s="301"/>
      <c r="E560" s="301"/>
      <c r="F560" s="301"/>
      <c r="G560" s="301"/>
      <c r="H560" s="301"/>
      <c r="I560" s="301"/>
      <c r="J560" s="301"/>
      <c r="K560" s="301"/>
      <c r="L560" s="301"/>
    </row>
    <row r="561" spans="1:12" x14ac:dyDescent="0.2">
      <c r="A561" s="301"/>
      <c r="B561" s="301"/>
      <c r="C561" s="301"/>
      <c r="D561" s="301"/>
      <c r="E561" s="301"/>
      <c r="F561" s="301"/>
      <c r="G561" s="301"/>
      <c r="H561" s="301"/>
      <c r="I561" s="301"/>
      <c r="J561" s="301"/>
      <c r="K561" s="301"/>
      <c r="L561" s="301"/>
    </row>
    <row r="562" spans="1:12" x14ac:dyDescent="0.2">
      <c r="A562" s="301"/>
      <c r="B562" s="301"/>
      <c r="C562" s="301"/>
      <c r="D562" s="301"/>
      <c r="E562" s="301"/>
      <c r="F562" s="301"/>
      <c r="G562" s="301"/>
      <c r="H562" s="301"/>
      <c r="I562" s="301"/>
      <c r="J562" s="301"/>
      <c r="K562" s="301"/>
      <c r="L562" s="301"/>
    </row>
    <row r="563" spans="1:12" x14ac:dyDescent="0.2">
      <c r="A563" s="301"/>
      <c r="B563" s="301"/>
      <c r="C563" s="301"/>
      <c r="D563" s="301"/>
      <c r="E563" s="301"/>
      <c r="F563" s="301"/>
      <c r="G563" s="301"/>
      <c r="H563" s="301"/>
      <c r="I563" s="301"/>
      <c r="J563" s="301"/>
      <c r="K563" s="301"/>
      <c r="L563" s="301"/>
    </row>
    <row r="564" spans="1:12" x14ac:dyDescent="0.2">
      <c r="A564" s="301"/>
      <c r="B564" s="301"/>
      <c r="C564" s="301"/>
      <c r="D564" s="301"/>
      <c r="E564" s="301"/>
      <c r="F564" s="301"/>
      <c r="G564" s="301"/>
      <c r="H564" s="301"/>
      <c r="I564" s="301"/>
      <c r="J564" s="301"/>
      <c r="K564" s="301"/>
      <c r="L564" s="301"/>
    </row>
    <row r="565" spans="1:12" x14ac:dyDescent="0.2">
      <c r="A565" s="301"/>
      <c r="B565" s="301"/>
      <c r="C565" s="301"/>
      <c r="D565" s="301"/>
      <c r="E565" s="301"/>
      <c r="F565" s="301"/>
      <c r="G565" s="301"/>
      <c r="H565" s="301"/>
      <c r="I565" s="301"/>
      <c r="J565" s="301"/>
      <c r="K565" s="301"/>
      <c r="L565" s="301"/>
    </row>
    <row r="566" spans="1:12" x14ac:dyDescent="0.2">
      <c r="A566" s="301"/>
      <c r="B566" s="301"/>
      <c r="C566" s="301"/>
      <c r="D566" s="301"/>
      <c r="E566" s="301"/>
      <c r="F566" s="301"/>
      <c r="G566" s="301"/>
      <c r="H566" s="301"/>
      <c r="I566" s="301"/>
      <c r="J566" s="301"/>
      <c r="K566" s="301"/>
      <c r="L566" s="301"/>
    </row>
    <row r="567" spans="1:12" x14ac:dyDescent="0.2">
      <c r="A567" s="301"/>
      <c r="B567" s="301"/>
      <c r="C567" s="301"/>
      <c r="D567" s="301"/>
      <c r="E567" s="301"/>
      <c r="F567" s="301"/>
      <c r="G567" s="301"/>
      <c r="H567" s="301"/>
      <c r="I567" s="301"/>
      <c r="J567" s="301"/>
      <c r="K567" s="301"/>
      <c r="L567" s="301"/>
    </row>
    <row r="568" spans="1:12" x14ac:dyDescent="0.2">
      <c r="A568" s="301"/>
      <c r="B568" s="301"/>
      <c r="C568" s="301"/>
      <c r="D568" s="301"/>
      <c r="E568" s="301"/>
      <c r="F568" s="301"/>
      <c r="G568" s="301"/>
      <c r="H568" s="301"/>
      <c r="I568" s="301"/>
      <c r="J568" s="301"/>
      <c r="K568" s="301"/>
      <c r="L568" s="301"/>
    </row>
    <row r="569" spans="1:12" x14ac:dyDescent="0.2">
      <c r="A569" s="301"/>
      <c r="B569" s="301"/>
      <c r="C569" s="301"/>
      <c r="D569" s="301"/>
      <c r="E569" s="301"/>
      <c r="F569" s="301"/>
      <c r="G569" s="301"/>
      <c r="H569" s="301"/>
      <c r="I569" s="301"/>
      <c r="J569" s="301"/>
      <c r="K569" s="301"/>
      <c r="L569" s="301"/>
    </row>
    <row r="570" spans="1:12" x14ac:dyDescent="0.2">
      <c r="A570" s="301"/>
      <c r="B570" s="301"/>
      <c r="C570" s="301"/>
      <c r="D570" s="301"/>
      <c r="E570" s="301"/>
      <c r="F570" s="301"/>
      <c r="G570" s="301"/>
      <c r="H570" s="301"/>
      <c r="I570" s="301"/>
      <c r="J570" s="301"/>
      <c r="K570" s="301"/>
      <c r="L570" s="301"/>
    </row>
    <row r="571" spans="1:12" x14ac:dyDescent="0.2">
      <c r="A571" s="301"/>
      <c r="B571" s="301"/>
      <c r="C571" s="301"/>
      <c r="D571" s="301"/>
      <c r="E571" s="301"/>
      <c r="F571" s="301"/>
      <c r="G571" s="301"/>
      <c r="H571" s="301"/>
      <c r="I571" s="301"/>
      <c r="J571" s="301"/>
      <c r="K571" s="301"/>
      <c r="L571" s="301"/>
    </row>
    <row r="572" spans="1:12" x14ac:dyDescent="0.2">
      <c r="A572" s="301"/>
      <c r="B572" s="301"/>
      <c r="C572" s="301"/>
      <c r="D572" s="301"/>
      <c r="E572" s="301"/>
      <c r="F572" s="301"/>
      <c r="G572" s="301"/>
      <c r="H572" s="301"/>
      <c r="I572" s="301"/>
      <c r="J572" s="301"/>
      <c r="K572" s="301"/>
      <c r="L572" s="301"/>
    </row>
    <row r="573" spans="1:12" x14ac:dyDescent="0.2">
      <c r="A573" s="301"/>
      <c r="B573" s="301"/>
      <c r="C573" s="301"/>
      <c r="D573" s="301"/>
      <c r="E573" s="301"/>
      <c r="F573" s="301"/>
      <c r="G573" s="301"/>
      <c r="H573" s="301"/>
      <c r="I573" s="301"/>
      <c r="J573" s="301"/>
      <c r="K573" s="301"/>
      <c r="L573" s="301"/>
    </row>
    <row r="574" spans="1:12" x14ac:dyDescent="0.2">
      <c r="A574" s="301"/>
      <c r="B574" s="301"/>
      <c r="C574" s="301"/>
      <c r="D574" s="301"/>
      <c r="E574" s="301"/>
      <c r="F574" s="301"/>
      <c r="G574" s="301"/>
      <c r="H574" s="301"/>
      <c r="I574" s="301"/>
      <c r="J574" s="301"/>
      <c r="K574" s="301"/>
      <c r="L574" s="301"/>
    </row>
    <row r="575" spans="1:12" x14ac:dyDescent="0.2">
      <c r="A575" s="301"/>
      <c r="B575" s="301"/>
      <c r="C575" s="301"/>
      <c r="D575" s="301"/>
      <c r="E575" s="301"/>
      <c r="F575" s="301"/>
      <c r="G575" s="301"/>
      <c r="H575" s="301"/>
      <c r="I575" s="301"/>
      <c r="J575" s="301"/>
      <c r="K575" s="301"/>
      <c r="L575" s="301"/>
    </row>
    <row r="576" spans="1:12" x14ac:dyDescent="0.2">
      <c r="A576" s="301"/>
      <c r="B576" s="301"/>
      <c r="C576" s="301"/>
      <c r="D576" s="301"/>
      <c r="E576" s="301"/>
      <c r="F576" s="301"/>
      <c r="G576" s="301"/>
      <c r="H576" s="301"/>
      <c r="I576" s="301"/>
      <c r="J576" s="301"/>
      <c r="K576" s="301"/>
      <c r="L576" s="301"/>
    </row>
    <row r="577" spans="1:12" x14ac:dyDescent="0.2">
      <c r="A577" s="301"/>
      <c r="B577" s="301"/>
      <c r="C577" s="301"/>
      <c r="D577" s="301"/>
      <c r="E577" s="301"/>
      <c r="F577" s="301"/>
      <c r="G577" s="301"/>
      <c r="H577" s="301"/>
      <c r="I577" s="301"/>
      <c r="J577" s="301"/>
      <c r="K577" s="301"/>
      <c r="L577" s="301"/>
    </row>
    <row r="578" spans="1:12" x14ac:dyDescent="0.2">
      <c r="A578" s="301"/>
      <c r="B578" s="301"/>
      <c r="C578" s="301"/>
      <c r="D578" s="301"/>
      <c r="E578" s="301"/>
      <c r="F578" s="301"/>
      <c r="G578" s="301"/>
      <c r="H578" s="301"/>
      <c r="I578" s="301"/>
      <c r="J578" s="301"/>
      <c r="K578" s="301"/>
      <c r="L578" s="301"/>
    </row>
    <row r="579" spans="1:12" x14ac:dyDescent="0.2">
      <c r="A579" s="301"/>
      <c r="B579" s="301"/>
      <c r="C579" s="301"/>
      <c r="D579" s="301"/>
      <c r="E579" s="301"/>
      <c r="F579" s="301"/>
      <c r="G579" s="301"/>
      <c r="H579" s="301"/>
      <c r="I579" s="301"/>
      <c r="J579" s="301"/>
      <c r="K579" s="301"/>
      <c r="L579" s="301"/>
    </row>
    <row r="580" spans="1:12" x14ac:dyDescent="0.2">
      <c r="A580" s="301"/>
      <c r="B580" s="301"/>
      <c r="C580" s="301"/>
      <c r="D580" s="301"/>
      <c r="E580" s="301"/>
      <c r="F580" s="301"/>
      <c r="G580" s="301"/>
      <c r="H580" s="301"/>
      <c r="I580" s="301"/>
      <c r="J580" s="301"/>
      <c r="K580" s="301"/>
      <c r="L580" s="301"/>
    </row>
    <row r="581" spans="1:12" x14ac:dyDescent="0.2">
      <c r="A581" s="301"/>
      <c r="B581" s="301"/>
      <c r="C581" s="301"/>
      <c r="D581" s="301"/>
      <c r="E581" s="301"/>
      <c r="F581" s="301"/>
      <c r="G581" s="301"/>
      <c r="H581" s="301"/>
      <c r="I581" s="301"/>
      <c r="J581" s="301"/>
      <c r="K581" s="301"/>
      <c r="L581" s="301"/>
    </row>
    <row r="582" spans="1:12" x14ac:dyDescent="0.2">
      <c r="A582" s="301"/>
      <c r="B582" s="301"/>
      <c r="C582" s="301"/>
      <c r="D582" s="301"/>
      <c r="E582" s="301"/>
      <c r="F582" s="301"/>
      <c r="G582" s="301"/>
      <c r="H582" s="301"/>
      <c r="I582" s="301"/>
      <c r="J582" s="301"/>
      <c r="K582" s="301"/>
      <c r="L582" s="301"/>
    </row>
    <row r="583" spans="1:12" x14ac:dyDescent="0.2">
      <c r="A583" s="301"/>
      <c r="B583" s="301"/>
      <c r="C583" s="301"/>
      <c r="D583" s="301"/>
      <c r="E583" s="301"/>
      <c r="F583" s="301"/>
      <c r="G583" s="301"/>
      <c r="H583" s="301"/>
      <c r="I583" s="301"/>
      <c r="J583" s="301"/>
      <c r="K583" s="301"/>
      <c r="L583" s="301"/>
    </row>
    <row r="584" spans="1:12" x14ac:dyDescent="0.2">
      <c r="A584" s="301"/>
      <c r="B584" s="301"/>
      <c r="C584" s="301"/>
      <c r="D584" s="301"/>
      <c r="E584" s="301"/>
      <c r="F584" s="301"/>
      <c r="G584" s="301"/>
      <c r="H584" s="301"/>
      <c r="I584" s="301"/>
      <c r="J584" s="301"/>
      <c r="K584" s="301"/>
      <c r="L584" s="301"/>
    </row>
    <row r="585" spans="1:12" x14ac:dyDescent="0.2">
      <c r="A585" s="301"/>
      <c r="B585" s="301"/>
      <c r="C585" s="301"/>
      <c r="D585" s="301"/>
      <c r="E585" s="301"/>
      <c r="F585" s="301"/>
      <c r="G585" s="301"/>
      <c r="H585" s="301"/>
      <c r="I585" s="301"/>
      <c r="J585" s="301"/>
      <c r="K585" s="301"/>
      <c r="L585" s="301"/>
    </row>
    <row r="586" spans="1:12" x14ac:dyDescent="0.2">
      <c r="A586" s="301"/>
      <c r="B586" s="301"/>
      <c r="C586" s="301"/>
      <c r="D586" s="301"/>
      <c r="E586" s="301"/>
      <c r="F586" s="301"/>
      <c r="G586" s="301"/>
      <c r="H586" s="301"/>
      <c r="I586" s="301"/>
      <c r="J586" s="301"/>
      <c r="K586" s="301"/>
      <c r="L586" s="301"/>
    </row>
    <row r="587" spans="1:12" x14ac:dyDescent="0.2">
      <c r="A587" s="301"/>
      <c r="B587" s="301"/>
      <c r="C587" s="301"/>
      <c r="D587" s="301"/>
      <c r="E587" s="301"/>
      <c r="F587" s="301"/>
      <c r="G587" s="301"/>
      <c r="H587" s="301"/>
      <c r="I587" s="301"/>
      <c r="J587" s="301"/>
      <c r="K587" s="301"/>
      <c r="L587" s="301"/>
    </row>
    <row r="588" spans="1:12" x14ac:dyDescent="0.2">
      <c r="A588" s="301"/>
      <c r="B588" s="301"/>
      <c r="C588" s="301"/>
      <c r="D588" s="301"/>
      <c r="E588" s="301"/>
      <c r="F588" s="301"/>
      <c r="G588" s="301"/>
      <c r="H588" s="301"/>
      <c r="I588" s="301"/>
      <c r="J588" s="301"/>
      <c r="K588" s="301"/>
      <c r="L588" s="301"/>
    </row>
    <row r="589" spans="1:12" x14ac:dyDescent="0.2">
      <c r="A589" s="301"/>
      <c r="B589" s="301"/>
      <c r="C589" s="301"/>
      <c r="D589" s="301"/>
      <c r="E589" s="301"/>
      <c r="F589" s="301"/>
      <c r="G589" s="301"/>
      <c r="H589" s="301"/>
      <c r="I589" s="301"/>
      <c r="J589" s="301"/>
      <c r="K589" s="301"/>
      <c r="L589" s="301"/>
    </row>
    <row r="590" spans="1:12" x14ac:dyDescent="0.2">
      <c r="A590" s="301"/>
      <c r="B590" s="301"/>
      <c r="C590" s="301"/>
      <c r="D590" s="301"/>
      <c r="E590" s="301"/>
      <c r="F590" s="301"/>
      <c r="G590" s="301"/>
      <c r="H590" s="301"/>
      <c r="I590" s="301"/>
      <c r="J590" s="301"/>
      <c r="K590" s="301"/>
      <c r="L590" s="301"/>
    </row>
    <row r="591" spans="1:12" x14ac:dyDescent="0.2">
      <c r="A591" s="301"/>
      <c r="B591" s="301"/>
      <c r="C591" s="301"/>
      <c r="D591" s="301"/>
      <c r="E591" s="301"/>
      <c r="F591" s="301"/>
      <c r="G591" s="301"/>
      <c r="H591" s="301"/>
      <c r="I591" s="301"/>
      <c r="J591" s="301"/>
      <c r="K591" s="301"/>
      <c r="L591" s="301"/>
    </row>
    <row r="592" spans="1:12" x14ac:dyDescent="0.2">
      <c r="A592" s="301"/>
      <c r="B592" s="301"/>
      <c r="C592" s="301"/>
      <c r="D592" s="301"/>
      <c r="E592" s="301"/>
      <c r="F592" s="301"/>
      <c r="G592" s="301"/>
      <c r="H592" s="301"/>
      <c r="I592" s="301"/>
      <c r="J592" s="301"/>
      <c r="K592" s="301"/>
      <c r="L592" s="301"/>
    </row>
    <row r="593" spans="1:12" x14ac:dyDescent="0.2">
      <c r="A593" s="301"/>
      <c r="B593" s="301"/>
      <c r="C593" s="301"/>
      <c r="D593" s="301"/>
      <c r="E593" s="301"/>
      <c r="F593" s="301"/>
      <c r="G593" s="301"/>
      <c r="H593" s="301"/>
      <c r="I593" s="301"/>
      <c r="J593" s="301"/>
      <c r="K593" s="301"/>
      <c r="L593" s="301"/>
    </row>
    <row r="594" spans="1:12" x14ac:dyDescent="0.2">
      <c r="A594" s="301"/>
      <c r="B594" s="301"/>
      <c r="C594" s="301"/>
      <c r="D594" s="301"/>
      <c r="E594" s="301"/>
      <c r="F594" s="301"/>
      <c r="G594" s="301"/>
      <c r="H594" s="301"/>
      <c r="I594" s="301"/>
      <c r="J594" s="301"/>
      <c r="K594" s="301"/>
      <c r="L594" s="301"/>
    </row>
    <row r="595" spans="1:12" x14ac:dyDescent="0.2">
      <c r="A595" s="301"/>
      <c r="B595" s="301"/>
      <c r="C595" s="301"/>
      <c r="D595" s="301"/>
      <c r="E595" s="301"/>
      <c r="F595" s="301"/>
      <c r="G595" s="301"/>
      <c r="H595" s="301"/>
      <c r="I595" s="301"/>
      <c r="J595" s="301"/>
      <c r="K595" s="301"/>
      <c r="L595" s="301"/>
    </row>
    <row r="596" spans="1:12" x14ac:dyDescent="0.2">
      <c r="A596" s="301"/>
      <c r="B596" s="301"/>
      <c r="C596" s="301"/>
      <c r="D596" s="301"/>
      <c r="E596" s="301"/>
      <c r="F596" s="301"/>
      <c r="G596" s="301"/>
      <c r="H596" s="301"/>
      <c r="I596" s="301"/>
      <c r="J596" s="301"/>
      <c r="K596" s="301"/>
      <c r="L596" s="301"/>
    </row>
    <row r="597" spans="1:12" x14ac:dyDescent="0.2">
      <c r="A597" s="301"/>
      <c r="B597" s="301"/>
      <c r="C597" s="301"/>
      <c r="D597" s="301"/>
      <c r="E597" s="301"/>
      <c r="F597" s="301"/>
      <c r="G597" s="301"/>
      <c r="H597" s="301"/>
      <c r="I597" s="301"/>
      <c r="J597" s="301"/>
      <c r="K597" s="301"/>
      <c r="L597" s="301"/>
    </row>
    <row r="598" spans="1:12" x14ac:dyDescent="0.2">
      <c r="A598" s="301"/>
      <c r="B598" s="301"/>
      <c r="C598" s="301"/>
      <c r="D598" s="301"/>
      <c r="E598" s="301"/>
      <c r="F598" s="301"/>
      <c r="G598" s="301"/>
      <c r="H598" s="301"/>
      <c r="I598" s="301"/>
      <c r="J598" s="301"/>
      <c r="K598" s="301"/>
      <c r="L598" s="301"/>
    </row>
    <row r="599" spans="1:12" x14ac:dyDescent="0.2">
      <c r="A599" s="301"/>
      <c r="B599" s="301"/>
      <c r="C599" s="301"/>
      <c r="D599" s="301"/>
      <c r="E599" s="301"/>
      <c r="F599" s="301"/>
      <c r="G599" s="301"/>
      <c r="H599" s="301"/>
      <c r="I599" s="301"/>
      <c r="J599" s="301"/>
      <c r="K599" s="301"/>
      <c r="L599" s="301"/>
    </row>
    <row r="600" spans="1:12" x14ac:dyDescent="0.2">
      <c r="A600" s="301"/>
      <c r="B600" s="301"/>
      <c r="C600" s="301"/>
      <c r="D600" s="301"/>
      <c r="E600" s="301"/>
      <c r="F600" s="301"/>
      <c r="G600" s="301"/>
      <c r="H600" s="301"/>
      <c r="I600" s="301"/>
      <c r="J600" s="301"/>
      <c r="K600" s="301"/>
      <c r="L600" s="301"/>
    </row>
    <row r="601" spans="1:12" x14ac:dyDescent="0.2">
      <c r="A601" s="301"/>
      <c r="B601" s="301"/>
      <c r="C601" s="301"/>
      <c r="D601" s="301"/>
      <c r="E601" s="301"/>
      <c r="F601" s="301"/>
      <c r="G601" s="301"/>
      <c r="H601" s="301"/>
      <c r="I601" s="301"/>
      <c r="J601" s="301"/>
      <c r="K601" s="301"/>
      <c r="L601" s="301"/>
    </row>
    <row r="602" spans="1:12" x14ac:dyDescent="0.2">
      <c r="A602" s="301"/>
      <c r="B602" s="301"/>
      <c r="C602" s="301"/>
      <c r="D602" s="301"/>
      <c r="E602" s="301"/>
      <c r="F602" s="301"/>
      <c r="G602" s="301"/>
      <c r="H602" s="301"/>
      <c r="I602" s="301"/>
      <c r="J602" s="301"/>
      <c r="K602" s="301"/>
      <c r="L602" s="301"/>
    </row>
    <row r="603" spans="1:12" x14ac:dyDescent="0.2">
      <c r="A603" s="301"/>
      <c r="B603" s="301"/>
      <c r="C603" s="301"/>
      <c r="D603" s="301"/>
      <c r="E603" s="301"/>
      <c r="F603" s="301"/>
      <c r="G603" s="301"/>
      <c r="H603" s="301"/>
      <c r="I603" s="301"/>
      <c r="J603" s="301"/>
      <c r="K603" s="301"/>
      <c r="L603" s="301"/>
    </row>
    <row r="604" spans="1:12" x14ac:dyDescent="0.2">
      <c r="A604" s="301"/>
      <c r="B604" s="301"/>
      <c r="C604" s="301"/>
      <c r="D604" s="301"/>
      <c r="E604" s="301"/>
      <c r="F604" s="301"/>
      <c r="G604" s="301"/>
      <c r="H604" s="301"/>
      <c r="I604" s="301"/>
      <c r="J604" s="301"/>
      <c r="K604" s="301"/>
      <c r="L604" s="301"/>
    </row>
    <row r="605" spans="1:12" x14ac:dyDescent="0.2">
      <c r="A605" s="301"/>
      <c r="B605" s="301"/>
      <c r="C605" s="301"/>
      <c r="D605" s="301"/>
      <c r="E605" s="301"/>
      <c r="F605" s="301"/>
      <c r="G605" s="301"/>
      <c r="H605" s="301"/>
      <c r="I605" s="301"/>
      <c r="J605" s="301"/>
      <c r="K605" s="301"/>
      <c r="L605" s="301"/>
    </row>
    <row r="606" spans="1:12" x14ac:dyDescent="0.2">
      <c r="A606" s="301"/>
      <c r="B606" s="301"/>
      <c r="C606" s="301"/>
      <c r="D606" s="301"/>
      <c r="E606" s="301"/>
      <c r="F606" s="301"/>
      <c r="G606" s="301"/>
      <c r="H606" s="301"/>
      <c r="I606" s="301"/>
      <c r="J606" s="301"/>
      <c r="K606" s="301"/>
      <c r="L606" s="301"/>
    </row>
    <row r="607" spans="1:12" x14ac:dyDescent="0.2">
      <c r="A607" s="301"/>
      <c r="B607" s="301"/>
      <c r="C607" s="301"/>
      <c r="D607" s="301"/>
      <c r="E607" s="301"/>
      <c r="F607" s="301"/>
      <c r="G607" s="301"/>
      <c r="H607" s="301"/>
      <c r="I607" s="301"/>
      <c r="J607" s="301"/>
      <c r="K607" s="301"/>
      <c r="L607" s="301"/>
    </row>
    <row r="608" spans="1:12" x14ac:dyDescent="0.2">
      <c r="A608" s="301"/>
      <c r="B608" s="301"/>
      <c r="C608" s="301"/>
      <c r="D608" s="301"/>
      <c r="E608" s="301"/>
      <c r="F608" s="301"/>
      <c r="G608" s="301"/>
      <c r="H608" s="301"/>
      <c r="I608" s="301"/>
      <c r="J608" s="301"/>
      <c r="K608" s="301"/>
      <c r="L608" s="301"/>
    </row>
    <row r="609" spans="1:12" x14ac:dyDescent="0.2">
      <c r="A609" s="301"/>
      <c r="B609" s="301"/>
      <c r="C609" s="301"/>
      <c r="D609" s="301"/>
      <c r="E609" s="301"/>
      <c r="F609" s="301"/>
      <c r="G609" s="301"/>
      <c r="H609" s="301"/>
      <c r="I609" s="301"/>
      <c r="J609" s="301"/>
      <c r="K609" s="301"/>
      <c r="L609" s="301"/>
    </row>
    <row r="610" spans="1:12" x14ac:dyDescent="0.2">
      <c r="A610" s="301"/>
      <c r="B610" s="301"/>
      <c r="C610" s="301"/>
      <c r="D610" s="301"/>
      <c r="E610" s="301"/>
      <c r="F610" s="301"/>
      <c r="G610" s="301"/>
      <c r="H610" s="301"/>
      <c r="I610" s="301"/>
      <c r="J610" s="301"/>
      <c r="K610" s="301"/>
      <c r="L610" s="301"/>
    </row>
    <row r="611" spans="1:12" x14ac:dyDescent="0.2">
      <c r="A611" s="301"/>
      <c r="B611" s="301"/>
      <c r="C611" s="301"/>
      <c r="D611" s="301"/>
      <c r="E611" s="301"/>
      <c r="F611" s="301"/>
      <c r="G611" s="301"/>
      <c r="H611" s="301"/>
      <c r="I611" s="301"/>
      <c r="J611" s="301"/>
      <c r="K611" s="301"/>
      <c r="L611" s="301"/>
    </row>
    <row r="612" spans="1:12" x14ac:dyDescent="0.2">
      <c r="A612" s="301"/>
      <c r="B612" s="301"/>
      <c r="C612" s="301"/>
      <c r="D612" s="301"/>
      <c r="E612" s="301"/>
      <c r="F612" s="301"/>
      <c r="G612" s="301"/>
      <c r="H612" s="301"/>
      <c r="I612" s="301"/>
      <c r="J612" s="301"/>
      <c r="K612" s="301"/>
      <c r="L612" s="301"/>
    </row>
    <row r="613" spans="1:12" x14ac:dyDescent="0.2">
      <c r="A613" s="301"/>
      <c r="B613" s="301"/>
      <c r="C613" s="301"/>
      <c r="D613" s="301"/>
      <c r="E613" s="301"/>
      <c r="F613" s="301"/>
      <c r="G613" s="301"/>
      <c r="H613" s="301"/>
      <c r="I613" s="301"/>
      <c r="J613" s="301"/>
      <c r="K613" s="301"/>
      <c r="L613" s="301"/>
    </row>
    <row r="614" spans="1:12" x14ac:dyDescent="0.2">
      <c r="A614" s="301"/>
      <c r="B614" s="301"/>
      <c r="C614" s="301"/>
      <c r="D614" s="301"/>
      <c r="E614" s="301"/>
      <c r="F614" s="301"/>
      <c r="G614" s="301"/>
      <c r="H614" s="301"/>
      <c r="I614" s="301"/>
      <c r="J614" s="301"/>
      <c r="K614" s="301"/>
      <c r="L614" s="301"/>
    </row>
    <row r="615" spans="1:12" x14ac:dyDescent="0.2">
      <c r="A615" s="301"/>
      <c r="B615" s="301"/>
      <c r="C615" s="301"/>
      <c r="D615" s="301"/>
      <c r="E615" s="301"/>
      <c r="F615" s="301"/>
      <c r="G615" s="301"/>
      <c r="H615" s="301"/>
      <c r="I615" s="301"/>
      <c r="J615" s="301"/>
      <c r="K615" s="301"/>
      <c r="L615" s="301"/>
    </row>
    <row r="616" spans="1:12" x14ac:dyDescent="0.2">
      <c r="A616" s="301"/>
      <c r="B616" s="301"/>
      <c r="C616" s="301"/>
      <c r="D616" s="301"/>
      <c r="E616" s="301"/>
      <c r="F616" s="301"/>
      <c r="G616" s="301"/>
      <c r="H616" s="301"/>
      <c r="I616" s="301"/>
      <c r="J616" s="301"/>
      <c r="K616" s="301"/>
      <c r="L616" s="301"/>
    </row>
    <row r="617" spans="1:12" x14ac:dyDescent="0.2">
      <c r="A617" s="301"/>
      <c r="B617" s="301"/>
      <c r="C617" s="301"/>
      <c r="D617" s="301"/>
      <c r="E617" s="301"/>
      <c r="F617" s="301"/>
      <c r="G617" s="301"/>
      <c r="H617" s="301"/>
      <c r="I617" s="301"/>
      <c r="J617" s="301"/>
      <c r="K617" s="301"/>
      <c r="L617" s="301"/>
    </row>
    <row r="618" spans="1:12" x14ac:dyDescent="0.2">
      <c r="A618" s="301"/>
      <c r="B618" s="301"/>
      <c r="C618" s="301"/>
      <c r="D618" s="301"/>
      <c r="E618" s="301"/>
      <c r="F618" s="301"/>
      <c r="G618" s="301"/>
      <c r="H618" s="301"/>
      <c r="I618" s="301"/>
      <c r="J618" s="301"/>
      <c r="K618" s="301"/>
      <c r="L618" s="301"/>
    </row>
    <row r="619" spans="1:12" x14ac:dyDescent="0.2">
      <c r="A619" s="301"/>
      <c r="B619" s="301"/>
      <c r="C619" s="301"/>
      <c r="D619" s="301"/>
      <c r="E619" s="301"/>
      <c r="F619" s="301"/>
      <c r="G619" s="301"/>
      <c r="H619" s="301"/>
      <c r="I619" s="301"/>
      <c r="J619" s="301"/>
      <c r="K619" s="301"/>
      <c r="L619" s="301"/>
    </row>
    <row r="620" spans="1:12" x14ac:dyDescent="0.2">
      <c r="A620" s="301"/>
      <c r="B620" s="301"/>
      <c r="C620" s="301"/>
      <c r="D620" s="301"/>
      <c r="E620" s="301"/>
      <c r="F620" s="301"/>
      <c r="G620" s="301"/>
      <c r="H620" s="301"/>
      <c r="I620" s="301"/>
      <c r="J620" s="301"/>
      <c r="K620" s="301"/>
      <c r="L620" s="301"/>
    </row>
    <row r="621" spans="1:12" x14ac:dyDescent="0.2">
      <c r="A621" s="301"/>
      <c r="B621" s="301"/>
      <c r="C621" s="301"/>
      <c r="D621" s="301"/>
      <c r="E621" s="301"/>
      <c r="F621" s="301"/>
      <c r="G621" s="301"/>
      <c r="H621" s="301"/>
      <c r="I621" s="301"/>
      <c r="J621" s="301"/>
      <c r="K621" s="301"/>
      <c r="L621" s="301"/>
    </row>
    <row r="622" spans="1:12" x14ac:dyDescent="0.2">
      <c r="A622" s="301"/>
      <c r="B622" s="301"/>
      <c r="C622" s="301"/>
      <c r="D622" s="301"/>
      <c r="E622" s="301"/>
      <c r="F622" s="301"/>
      <c r="G622" s="301"/>
      <c r="H622" s="301"/>
      <c r="I622" s="301"/>
      <c r="J622" s="301"/>
      <c r="K622" s="301"/>
      <c r="L622" s="301"/>
    </row>
    <row r="623" spans="1:12" x14ac:dyDescent="0.2">
      <c r="A623" s="301"/>
      <c r="B623" s="301"/>
      <c r="C623" s="301"/>
      <c r="D623" s="301"/>
      <c r="E623" s="301"/>
      <c r="F623" s="301"/>
      <c r="G623" s="301"/>
      <c r="H623" s="301"/>
      <c r="I623" s="301"/>
      <c r="J623" s="301"/>
      <c r="K623" s="301"/>
      <c r="L623" s="301"/>
    </row>
    <row r="624" spans="1:12" x14ac:dyDescent="0.2">
      <c r="A624" s="301"/>
      <c r="B624" s="301"/>
      <c r="C624" s="301"/>
      <c r="D624" s="301"/>
      <c r="E624" s="301"/>
      <c r="F624" s="301"/>
      <c r="G624" s="301"/>
      <c r="H624" s="301"/>
      <c r="I624" s="301"/>
      <c r="J624" s="301"/>
      <c r="K624" s="301"/>
      <c r="L624" s="301"/>
    </row>
    <row r="625" spans="1:12" x14ac:dyDescent="0.2">
      <c r="A625" s="301"/>
      <c r="B625" s="301"/>
      <c r="C625" s="301"/>
      <c r="D625" s="301"/>
      <c r="E625" s="301"/>
      <c r="F625" s="301"/>
      <c r="G625" s="301"/>
      <c r="H625" s="301"/>
      <c r="I625" s="301"/>
      <c r="J625" s="301"/>
      <c r="K625" s="301"/>
      <c r="L625" s="301"/>
    </row>
    <row r="626" spans="1:12" x14ac:dyDescent="0.2">
      <c r="A626" s="301"/>
      <c r="B626" s="301"/>
      <c r="C626" s="301"/>
      <c r="D626" s="301"/>
      <c r="E626" s="301"/>
      <c r="F626" s="301"/>
      <c r="G626" s="301"/>
      <c r="H626" s="301"/>
      <c r="I626" s="301"/>
      <c r="J626" s="301"/>
      <c r="K626" s="301"/>
      <c r="L626" s="301"/>
    </row>
    <row r="627" spans="1:12" x14ac:dyDescent="0.2">
      <c r="A627" s="301"/>
      <c r="B627" s="301"/>
      <c r="C627" s="301"/>
      <c r="D627" s="301"/>
      <c r="E627" s="301"/>
      <c r="F627" s="301"/>
      <c r="G627" s="301"/>
      <c r="H627" s="301"/>
      <c r="I627" s="301"/>
      <c r="J627" s="301"/>
      <c r="K627" s="301"/>
      <c r="L627" s="301"/>
    </row>
    <row r="628" spans="1:12" x14ac:dyDescent="0.2">
      <c r="A628" s="301"/>
      <c r="B628" s="301"/>
      <c r="C628" s="301"/>
      <c r="D628" s="301"/>
      <c r="E628" s="301"/>
      <c r="F628" s="301"/>
      <c r="G628" s="301"/>
      <c r="H628" s="301"/>
      <c r="I628" s="301"/>
      <c r="J628" s="301"/>
      <c r="K628" s="301"/>
      <c r="L628" s="301"/>
    </row>
    <row r="629" spans="1:12" x14ac:dyDescent="0.2">
      <c r="A629" s="301"/>
      <c r="B629" s="301"/>
      <c r="C629" s="301"/>
      <c r="D629" s="301"/>
      <c r="E629" s="301"/>
      <c r="F629" s="301"/>
      <c r="G629" s="301"/>
      <c r="H629" s="301"/>
      <c r="I629" s="301"/>
      <c r="J629" s="301"/>
      <c r="K629" s="301"/>
      <c r="L629" s="301"/>
    </row>
    <row r="630" spans="1:12" x14ac:dyDescent="0.2">
      <c r="A630" s="301"/>
      <c r="B630" s="301"/>
      <c r="C630" s="301"/>
      <c r="D630" s="301"/>
      <c r="E630" s="301"/>
      <c r="F630" s="301"/>
      <c r="G630" s="301"/>
      <c r="H630" s="301"/>
      <c r="I630" s="301"/>
      <c r="J630" s="301"/>
      <c r="K630" s="301"/>
      <c r="L630" s="301"/>
    </row>
    <row r="631" spans="1:12" x14ac:dyDescent="0.2">
      <c r="A631" s="301"/>
      <c r="B631" s="301"/>
      <c r="C631" s="301"/>
      <c r="D631" s="301"/>
      <c r="E631" s="301"/>
      <c r="F631" s="301"/>
      <c r="G631" s="301"/>
      <c r="H631" s="301"/>
      <c r="I631" s="301"/>
      <c r="J631" s="301"/>
      <c r="K631" s="301"/>
      <c r="L631" s="301"/>
    </row>
    <row r="632" spans="1:12" x14ac:dyDescent="0.2">
      <c r="A632" s="301"/>
      <c r="B632" s="301"/>
      <c r="C632" s="301"/>
      <c r="D632" s="301"/>
      <c r="E632" s="301"/>
      <c r="F632" s="301"/>
      <c r="G632" s="301"/>
      <c r="H632" s="301"/>
      <c r="I632" s="301"/>
      <c r="J632" s="301"/>
      <c r="K632" s="301"/>
      <c r="L632" s="301"/>
    </row>
    <row r="633" spans="1:12" x14ac:dyDescent="0.2">
      <c r="A633" s="301"/>
      <c r="B633" s="301"/>
      <c r="C633" s="301"/>
      <c r="D633" s="301"/>
      <c r="E633" s="301"/>
      <c r="F633" s="301"/>
      <c r="G633" s="301"/>
      <c r="H633" s="301"/>
      <c r="I633" s="301"/>
      <c r="J633" s="301"/>
      <c r="K633" s="301"/>
      <c r="L633" s="301"/>
    </row>
    <row r="634" spans="1:12" x14ac:dyDescent="0.2">
      <c r="A634" s="301"/>
      <c r="B634" s="301"/>
      <c r="C634" s="301"/>
      <c r="D634" s="301"/>
      <c r="E634" s="301"/>
      <c r="F634" s="301"/>
      <c r="G634" s="301"/>
      <c r="H634" s="301"/>
      <c r="I634" s="301"/>
      <c r="J634" s="301"/>
      <c r="K634" s="301"/>
      <c r="L634" s="301"/>
    </row>
    <row r="635" spans="1:12" x14ac:dyDescent="0.2">
      <c r="A635" s="301"/>
      <c r="B635" s="301"/>
      <c r="C635" s="301"/>
      <c r="D635" s="301"/>
      <c r="E635" s="301"/>
      <c r="F635" s="301"/>
      <c r="G635" s="301"/>
      <c r="H635" s="301"/>
      <c r="I635" s="301"/>
      <c r="J635" s="301"/>
      <c r="K635" s="301"/>
      <c r="L635" s="301"/>
    </row>
    <row r="636" spans="1:12" x14ac:dyDescent="0.2">
      <c r="A636" s="301"/>
      <c r="B636" s="301"/>
      <c r="C636" s="301"/>
      <c r="D636" s="301"/>
      <c r="E636" s="301"/>
      <c r="F636" s="301"/>
      <c r="G636" s="301"/>
      <c r="H636" s="301"/>
      <c r="I636" s="301"/>
      <c r="J636" s="301"/>
      <c r="K636" s="301"/>
      <c r="L636" s="301"/>
    </row>
    <row r="637" spans="1:12" x14ac:dyDescent="0.2">
      <c r="A637" s="301"/>
      <c r="B637" s="301"/>
      <c r="C637" s="301"/>
      <c r="D637" s="301"/>
      <c r="E637" s="301"/>
      <c r="F637" s="301"/>
      <c r="G637" s="301"/>
      <c r="H637" s="301"/>
      <c r="I637" s="301"/>
      <c r="J637" s="301"/>
      <c r="K637" s="301"/>
      <c r="L637" s="301"/>
    </row>
    <row r="638" spans="1:12" x14ac:dyDescent="0.2">
      <c r="A638" s="301"/>
      <c r="B638" s="301"/>
      <c r="C638" s="301"/>
      <c r="D638" s="301"/>
      <c r="E638" s="301"/>
      <c r="F638" s="301"/>
      <c r="G638" s="301"/>
      <c r="H638" s="301"/>
      <c r="I638" s="301"/>
      <c r="J638" s="301"/>
      <c r="K638" s="301"/>
      <c r="L638" s="301"/>
    </row>
    <row r="639" spans="1:12" x14ac:dyDescent="0.2">
      <c r="A639" s="301"/>
      <c r="B639" s="301"/>
      <c r="C639" s="301"/>
      <c r="D639" s="301"/>
      <c r="E639" s="301"/>
      <c r="F639" s="301"/>
      <c r="G639" s="301"/>
      <c r="H639" s="301"/>
      <c r="I639" s="301"/>
      <c r="J639" s="301"/>
      <c r="K639" s="301"/>
      <c r="L639" s="301"/>
    </row>
    <row r="640" spans="1:12" x14ac:dyDescent="0.2">
      <c r="A640" s="301"/>
      <c r="B640" s="301"/>
      <c r="C640" s="301"/>
      <c r="D640" s="301"/>
      <c r="E640" s="301"/>
      <c r="F640" s="301"/>
      <c r="G640" s="301"/>
      <c r="H640" s="301"/>
      <c r="I640" s="301"/>
      <c r="J640" s="301"/>
      <c r="K640" s="301"/>
      <c r="L640" s="301"/>
    </row>
    <row r="641" spans="1:12" x14ac:dyDescent="0.2">
      <c r="A641" s="301"/>
      <c r="B641" s="301"/>
      <c r="C641" s="301"/>
      <c r="D641" s="301"/>
      <c r="E641" s="301"/>
      <c r="F641" s="301"/>
      <c r="G641" s="301"/>
      <c r="H641" s="301"/>
      <c r="I641" s="301"/>
      <c r="J641" s="301"/>
      <c r="K641" s="301"/>
      <c r="L641" s="301"/>
    </row>
    <row r="642" spans="1:12" x14ac:dyDescent="0.2">
      <c r="A642" s="301"/>
      <c r="B642" s="301"/>
      <c r="C642" s="301"/>
      <c r="D642" s="301"/>
      <c r="E642" s="301"/>
      <c r="F642" s="301"/>
      <c r="G642" s="301"/>
      <c r="H642" s="301"/>
      <c r="I642" s="301"/>
      <c r="J642" s="301"/>
      <c r="K642" s="301"/>
      <c r="L642" s="301"/>
    </row>
    <row r="643" spans="1:12" x14ac:dyDescent="0.2">
      <c r="A643" s="301"/>
      <c r="B643" s="301"/>
      <c r="C643" s="301"/>
      <c r="D643" s="301"/>
      <c r="E643" s="301"/>
      <c r="F643" s="301"/>
      <c r="G643" s="301"/>
      <c r="H643" s="301"/>
      <c r="I643" s="301"/>
      <c r="J643" s="301"/>
      <c r="K643" s="301"/>
      <c r="L643" s="301"/>
    </row>
    <row r="644" spans="1:12" x14ac:dyDescent="0.2">
      <c r="A644" s="301"/>
      <c r="B644" s="301"/>
      <c r="C644" s="301"/>
      <c r="D644" s="301"/>
      <c r="E644" s="301"/>
      <c r="F644" s="301"/>
      <c r="G644" s="301"/>
      <c r="H644" s="301"/>
      <c r="I644" s="301"/>
      <c r="J644" s="301"/>
      <c r="K644" s="301"/>
      <c r="L644" s="301"/>
    </row>
    <row r="645" spans="1:12" x14ac:dyDescent="0.2">
      <c r="A645" s="301"/>
      <c r="B645" s="301"/>
      <c r="C645" s="301"/>
      <c r="D645" s="301"/>
      <c r="E645" s="301"/>
      <c r="F645" s="301"/>
      <c r="G645" s="301"/>
      <c r="H645" s="301"/>
      <c r="I645" s="301"/>
      <c r="J645" s="301"/>
      <c r="K645" s="301"/>
      <c r="L645" s="301"/>
    </row>
    <row r="646" spans="1:12" x14ac:dyDescent="0.2">
      <c r="A646" s="301"/>
      <c r="B646" s="301"/>
      <c r="C646" s="301"/>
      <c r="D646" s="301"/>
      <c r="E646" s="301"/>
      <c r="F646" s="301"/>
      <c r="G646" s="301"/>
      <c r="H646" s="301"/>
      <c r="I646" s="301"/>
      <c r="J646" s="301"/>
      <c r="K646" s="301"/>
      <c r="L646" s="301"/>
    </row>
    <row r="647" spans="1:12" x14ac:dyDescent="0.2">
      <c r="A647" s="301"/>
      <c r="B647" s="301"/>
      <c r="C647" s="301"/>
      <c r="D647" s="301"/>
      <c r="E647" s="301"/>
      <c r="F647" s="301"/>
      <c r="G647" s="301"/>
      <c r="H647" s="301"/>
      <c r="I647" s="301"/>
      <c r="J647" s="301"/>
      <c r="K647" s="301"/>
      <c r="L647" s="301"/>
    </row>
    <row r="648" spans="1:12" x14ac:dyDescent="0.2">
      <c r="A648" s="301"/>
      <c r="B648" s="301"/>
      <c r="C648" s="301"/>
      <c r="D648" s="301"/>
      <c r="E648" s="301"/>
      <c r="F648" s="301"/>
      <c r="G648" s="301"/>
      <c r="H648" s="301"/>
      <c r="I648" s="301"/>
      <c r="J648" s="301"/>
      <c r="K648" s="301"/>
      <c r="L648" s="301"/>
    </row>
    <row r="649" spans="1:12" x14ac:dyDescent="0.2">
      <c r="A649" s="301"/>
      <c r="B649" s="301"/>
      <c r="C649" s="301"/>
      <c r="D649" s="301"/>
      <c r="E649" s="301"/>
      <c r="F649" s="301"/>
      <c r="G649" s="301"/>
      <c r="H649" s="301"/>
      <c r="I649" s="301"/>
      <c r="J649" s="301"/>
      <c r="K649" s="301"/>
      <c r="L649" s="301"/>
    </row>
    <row r="650" spans="1:12" x14ac:dyDescent="0.2">
      <c r="A650" s="301"/>
      <c r="B650" s="301"/>
      <c r="C650" s="301"/>
      <c r="D650" s="301"/>
      <c r="E650" s="301"/>
      <c r="F650" s="301"/>
      <c r="G650" s="301"/>
      <c r="H650" s="301"/>
      <c r="I650" s="301"/>
      <c r="J650" s="301"/>
      <c r="K650" s="301"/>
      <c r="L650" s="301"/>
    </row>
    <row r="651" spans="1:12" x14ac:dyDescent="0.2">
      <c r="A651" s="301"/>
      <c r="B651" s="301"/>
      <c r="C651" s="301"/>
      <c r="D651" s="301"/>
      <c r="E651" s="301"/>
      <c r="F651" s="301"/>
      <c r="G651" s="301"/>
      <c r="H651" s="301"/>
      <c r="I651" s="301"/>
      <c r="J651" s="301"/>
      <c r="K651" s="301"/>
      <c r="L651" s="301"/>
    </row>
    <row r="652" spans="1:12" x14ac:dyDescent="0.2">
      <c r="A652" s="301"/>
      <c r="B652" s="301"/>
      <c r="C652" s="301"/>
      <c r="D652" s="301"/>
      <c r="E652" s="301"/>
      <c r="F652" s="301"/>
      <c r="G652" s="301"/>
      <c r="H652" s="301"/>
      <c r="I652" s="301"/>
      <c r="J652" s="301"/>
      <c r="K652" s="301"/>
      <c r="L652" s="301"/>
    </row>
    <row r="653" spans="1:12" x14ac:dyDescent="0.2">
      <c r="A653" s="301"/>
      <c r="B653" s="301"/>
      <c r="C653" s="301"/>
      <c r="D653" s="301"/>
      <c r="E653" s="301"/>
      <c r="F653" s="301"/>
      <c r="G653" s="301"/>
      <c r="H653" s="301"/>
      <c r="I653" s="301"/>
      <c r="J653" s="301"/>
      <c r="K653" s="301"/>
      <c r="L653" s="301"/>
    </row>
    <row r="654" spans="1:12" x14ac:dyDescent="0.2">
      <c r="A654" s="301"/>
      <c r="B654" s="301"/>
      <c r="C654" s="301"/>
      <c r="D654" s="301"/>
      <c r="E654" s="301"/>
      <c r="F654" s="301"/>
      <c r="G654" s="301"/>
      <c r="H654" s="301"/>
      <c r="I654" s="301"/>
      <c r="J654" s="301"/>
      <c r="K654" s="301"/>
      <c r="L654" s="301"/>
    </row>
    <row r="655" spans="1:12" x14ac:dyDescent="0.2">
      <c r="A655" s="301"/>
      <c r="B655" s="301"/>
      <c r="C655" s="301"/>
      <c r="D655" s="301"/>
      <c r="E655" s="301"/>
      <c r="F655" s="301"/>
      <c r="G655" s="301"/>
      <c r="H655" s="301"/>
      <c r="I655" s="301"/>
      <c r="J655" s="301"/>
      <c r="K655" s="301"/>
      <c r="L655" s="301"/>
    </row>
    <row r="656" spans="1:12" x14ac:dyDescent="0.2">
      <c r="A656" s="301"/>
      <c r="B656" s="301"/>
      <c r="C656" s="301"/>
      <c r="D656" s="301"/>
      <c r="E656" s="301"/>
      <c r="F656" s="301"/>
      <c r="G656" s="301"/>
      <c r="H656" s="301"/>
      <c r="I656" s="301"/>
      <c r="J656" s="301"/>
      <c r="K656" s="301"/>
      <c r="L656" s="301"/>
    </row>
    <row r="657" spans="1:12" x14ac:dyDescent="0.2">
      <c r="A657" s="301"/>
      <c r="B657" s="301"/>
      <c r="C657" s="301"/>
      <c r="D657" s="301"/>
      <c r="E657" s="301"/>
      <c r="F657" s="301"/>
      <c r="G657" s="301"/>
      <c r="H657" s="301"/>
      <c r="I657" s="301"/>
      <c r="J657" s="301"/>
      <c r="K657" s="301"/>
      <c r="L657" s="301"/>
    </row>
    <row r="658" spans="1:12" x14ac:dyDescent="0.2">
      <c r="A658" s="301"/>
      <c r="B658" s="301"/>
      <c r="C658" s="301"/>
      <c r="D658" s="301"/>
      <c r="E658" s="301"/>
      <c r="F658" s="301"/>
      <c r="G658" s="301"/>
      <c r="H658" s="301"/>
      <c r="I658" s="301"/>
      <c r="J658" s="301"/>
      <c r="K658" s="301"/>
      <c r="L658" s="301"/>
    </row>
    <row r="659" spans="1:12" x14ac:dyDescent="0.2">
      <c r="A659" s="301"/>
      <c r="B659" s="301"/>
      <c r="C659" s="301"/>
      <c r="D659" s="301"/>
      <c r="E659" s="301"/>
      <c r="F659" s="301"/>
      <c r="G659" s="301"/>
      <c r="H659" s="301"/>
      <c r="I659" s="301"/>
      <c r="J659" s="301"/>
      <c r="K659" s="301"/>
      <c r="L659" s="301"/>
    </row>
    <row r="660" spans="1:12" x14ac:dyDescent="0.2">
      <c r="A660" s="301"/>
      <c r="B660" s="301"/>
      <c r="C660" s="301"/>
      <c r="D660" s="301"/>
      <c r="E660" s="301"/>
      <c r="F660" s="301"/>
      <c r="G660" s="301"/>
      <c r="H660" s="301"/>
      <c r="I660" s="301"/>
      <c r="J660" s="301"/>
      <c r="K660" s="301"/>
      <c r="L660" s="301"/>
    </row>
    <row r="661" spans="1:12" x14ac:dyDescent="0.2">
      <c r="A661" s="301"/>
      <c r="B661" s="301"/>
      <c r="C661" s="301"/>
      <c r="D661" s="301"/>
      <c r="E661" s="301"/>
      <c r="F661" s="301"/>
      <c r="G661" s="301"/>
      <c r="H661" s="301"/>
      <c r="I661" s="301"/>
      <c r="J661" s="301"/>
      <c r="K661" s="301"/>
      <c r="L661" s="301"/>
    </row>
    <row r="662" spans="1:12" x14ac:dyDescent="0.2">
      <c r="A662" s="301"/>
      <c r="B662" s="301"/>
      <c r="C662" s="301"/>
      <c r="D662" s="301"/>
      <c r="E662" s="301"/>
      <c r="F662" s="301"/>
      <c r="G662" s="301"/>
      <c r="H662" s="301"/>
      <c r="I662" s="301"/>
      <c r="J662" s="301"/>
      <c r="K662" s="301"/>
      <c r="L662" s="301"/>
    </row>
    <row r="663" spans="1:12" x14ac:dyDescent="0.2">
      <c r="A663" s="301"/>
      <c r="B663" s="301"/>
      <c r="C663" s="301"/>
      <c r="D663" s="301"/>
      <c r="E663" s="301"/>
      <c r="F663" s="301"/>
      <c r="G663" s="301"/>
      <c r="H663" s="301"/>
      <c r="I663" s="301"/>
      <c r="J663" s="301"/>
      <c r="K663" s="301"/>
      <c r="L663" s="301"/>
    </row>
    <row r="664" spans="1:12" x14ac:dyDescent="0.2">
      <c r="A664" s="301"/>
      <c r="B664" s="301"/>
      <c r="C664" s="301"/>
      <c r="D664" s="301"/>
      <c r="E664" s="301"/>
      <c r="F664" s="301"/>
      <c r="G664" s="301"/>
      <c r="H664" s="301"/>
      <c r="I664" s="301"/>
      <c r="J664" s="301"/>
      <c r="K664" s="301"/>
      <c r="L664" s="301"/>
    </row>
    <row r="665" spans="1:12" x14ac:dyDescent="0.2">
      <c r="A665" s="301"/>
      <c r="B665" s="301"/>
      <c r="C665" s="301"/>
      <c r="D665" s="301"/>
      <c r="E665" s="301"/>
      <c r="F665" s="301"/>
      <c r="G665" s="301"/>
      <c r="H665" s="301"/>
      <c r="I665" s="301"/>
      <c r="J665" s="301"/>
      <c r="K665" s="301"/>
      <c r="L665" s="301"/>
    </row>
    <row r="666" spans="1:12" x14ac:dyDescent="0.2">
      <c r="A666" s="301"/>
      <c r="B666" s="301"/>
      <c r="C666" s="301"/>
      <c r="D666" s="301"/>
      <c r="E666" s="301"/>
      <c r="F666" s="301"/>
      <c r="G666" s="301"/>
      <c r="H666" s="301"/>
      <c r="I666" s="301"/>
      <c r="J666" s="301"/>
      <c r="K666" s="301"/>
      <c r="L666" s="301"/>
    </row>
    <row r="667" spans="1:12" x14ac:dyDescent="0.2">
      <c r="A667" s="301"/>
      <c r="B667" s="301"/>
      <c r="C667" s="301"/>
      <c r="D667" s="301"/>
      <c r="E667" s="301"/>
      <c r="F667" s="301"/>
      <c r="G667" s="301"/>
      <c r="H667" s="301"/>
      <c r="I667" s="301"/>
      <c r="J667" s="301"/>
      <c r="K667" s="301"/>
      <c r="L667" s="301"/>
    </row>
    <row r="668" spans="1:12" x14ac:dyDescent="0.2">
      <c r="A668" s="301"/>
      <c r="B668" s="301"/>
      <c r="C668" s="301"/>
      <c r="D668" s="301"/>
      <c r="E668" s="301"/>
      <c r="F668" s="301"/>
      <c r="G668" s="301"/>
      <c r="H668" s="301"/>
      <c r="I668" s="301"/>
      <c r="J668" s="301"/>
      <c r="K668" s="301"/>
      <c r="L668" s="301"/>
    </row>
    <row r="669" spans="1:12" x14ac:dyDescent="0.2">
      <c r="A669" s="301"/>
      <c r="B669" s="301"/>
      <c r="C669" s="301"/>
      <c r="D669" s="301"/>
      <c r="E669" s="301"/>
      <c r="F669" s="301"/>
      <c r="G669" s="301"/>
      <c r="H669" s="301"/>
      <c r="I669" s="301"/>
      <c r="J669" s="301"/>
      <c r="K669" s="301"/>
      <c r="L669" s="301"/>
    </row>
    <row r="670" spans="1:12" x14ac:dyDescent="0.2">
      <c r="A670" s="301"/>
      <c r="B670" s="301"/>
      <c r="C670" s="301"/>
      <c r="D670" s="301"/>
      <c r="E670" s="301"/>
      <c r="F670" s="301"/>
      <c r="G670" s="301"/>
      <c r="H670" s="301"/>
      <c r="I670" s="301"/>
      <c r="J670" s="301"/>
      <c r="K670" s="301"/>
      <c r="L670" s="301"/>
    </row>
    <row r="671" spans="1:12" x14ac:dyDescent="0.2">
      <c r="A671" s="301"/>
      <c r="B671" s="301"/>
      <c r="C671" s="301"/>
      <c r="D671" s="301"/>
      <c r="E671" s="301"/>
      <c r="F671" s="301"/>
      <c r="G671" s="301"/>
      <c r="H671" s="301"/>
      <c r="I671" s="301"/>
      <c r="J671" s="301"/>
      <c r="K671" s="301"/>
      <c r="L671" s="301"/>
    </row>
    <row r="672" spans="1:12" x14ac:dyDescent="0.2">
      <c r="A672" s="301"/>
      <c r="B672" s="301"/>
      <c r="C672" s="301"/>
      <c r="D672" s="301"/>
      <c r="E672" s="301"/>
      <c r="F672" s="301"/>
      <c r="G672" s="301"/>
      <c r="H672" s="301"/>
      <c r="I672" s="301"/>
      <c r="J672" s="301"/>
      <c r="K672" s="301"/>
      <c r="L672" s="301"/>
    </row>
    <row r="673" spans="1:12" x14ac:dyDescent="0.2">
      <c r="A673" s="301"/>
      <c r="B673" s="301"/>
      <c r="C673" s="301"/>
      <c r="D673" s="301"/>
      <c r="E673" s="301"/>
      <c r="F673" s="301"/>
      <c r="G673" s="301"/>
      <c r="H673" s="301"/>
      <c r="I673" s="301"/>
      <c r="J673" s="301"/>
      <c r="K673" s="301"/>
      <c r="L673" s="301"/>
    </row>
    <row r="674" spans="1:12" x14ac:dyDescent="0.2">
      <c r="A674" s="301"/>
      <c r="B674" s="301"/>
      <c r="C674" s="301"/>
      <c r="D674" s="301"/>
      <c r="E674" s="301"/>
      <c r="F674" s="301"/>
      <c r="G674" s="301"/>
      <c r="H674" s="301"/>
      <c r="I674" s="301"/>
      <c r="J674" s="301"/>
      <c r="K674" s="301"/>
      <c r="L674" s="301"/>
    </row>
    <row r="675" spans="1:12" x14ac:dyDescent="0.2">
      <c r="A675" s="301"/>
      <c r="B675" s="301"/>
      <c r="C675" s="301"/>
      <c r="D675" s="301"/>
      <c r="E675" s="301"/>
      <c r="F675" s="301"/>
      <c r="G675" s="301"/>
      <c r="H675" s="301"/>
      <c r="I675" s="301"/>
      <c r="J675" s="301"/>
      <c r="K675" s="301"/>
      <c r="L675" s="301"/>
    </row>
    <row r="676" spans="1:12" x14ac:dyDescent="0.2">
      <c r="A676" s="301"/>
      <c r="B676" s="301"/>
      <c r="C676" s="301"/>
      <c r="D676" s="301"/>
      <c r="E676" s="301"/>
      <c r="F676" s="301"/>
      <c r="G676" s="301"/>
      <c r="H676" s="301"/>
      <c r="I676" s="301"/>
      <c r="J676" s="301"/>
      <c r="K676" s="301"/>
      <c r="L676" s="301"/>
    </row>
    <row r="677" spans="1:12" x14ac:dyDescent="0.2">
      <c r="A677" s="301"/>
      <c r="B677" s="301"/>
      <c r="C677" s="301"/>
      <c r="D677" s="301"/>
      <c r="E677" s="301"/>
      <c r="F677" s="301"/>
      <c r="G677" s="301"/>
      <c r="H677" s="301"/>
      <c r="I677" s="301"/>
      <c r="J677" s="301"/>
      <c r="K677" s="301"/>
      <c r="L677" s="301"/>
    </row>
    <row r="678" spans="1:12" x14ac:dyDescent="0.2">
      <c r="A678" s="301"/>
      <c r="B678" s="301"/>
      <c r="C678" s="301"/>
      <c r="D678" s="301"/>
      <c r="E678" s="301"/>
      <c r="F678" s="301"/>
      <c r="G678" s="301"/>
      <c r="H678" s="301"/>
      <c r="I678" s="301"/>
      <c r="J678" s="301"/>
      <c r="K678" s="301"/>
      <c r="L678" s="301"/>
    </row>
    <row r="679" spans="1:12" x14ac:dyDescent="0.2">
      <c r="A679" s="301"/>
      <c r="B679" s="301"/>
      <c r="C679" s="301"/>
      <c r="D679" s="301"/>
      <c r="E679" s="301"/>
      <c r="F679" s="301"/>
      <c r="G679" s="301"/>
      <c r="H679" s="301"/>
      <c r="I679" s="301"/>
      <c r="J679" s="301"/>
      <c r="K679" s="301"/>
      <c r="L679" s="301"/>
    </row>
    <row r="680" spans="1:12" x14ac:dyDescent="0.2">
      <c r="A680" s="301"/>
      <c r="B680" s="301"/>
      <c r="C680" s="301"/>
      <c r="D680" s="301"/>
      <c r="E680" s="301"/>
      <c r="F680" s="301"/>
      <c r="G680" s="301"/>
      <c r="H680" s="301"/>
      <c r="I680" s="301"/>
      <c r="J680" s="301"/>
      <c r="K680" s="301"/>
      <c r="L680" s="301"/>
    </row>
    <row r="681" spans="1:12" x14ac:dyDescent="0.2">
      <c r="A681" s="301"/>
      <c r="B681" s="301"/>
      <c r="C681" s="301"/>
      <c r="D681" s="301"/>
      <c r="E681" s="301"/>
      <c r="F681" s="301"/>
      <c r="G681" s="301"/>
      <c r="H681" s="301"/>
      <c r="I681" s="301"/>
      <c r="J681" s="301"/>
      <c r="K681" s="301"/>
      <c r="L681" s="301"/>
    </row>
    <row r="682" spans="1:12" x14ac:dyDescent="0.2">
      <c r="A682" s="301"/>
      <c r="B682" s="301"/>
      <c r="C682" s="301"/>
      <c r="D682" s="301"/>
      <c r="E682" s="301"/>
      <c r="F682" s="301"/>
      <c r="G682" s="301"/>
      <c r="H682" s="301"/>
      <c r="I682" s="301"/>
      <c r="J682" s="301"/>
      <c r="K682" s="301"/>
      <c r="L682" s="301"/>
    </row>
    <row r="683" spans="1:12" x14ac:dyDescent="0.2">
      <c r="A683" s="301"/>
      <c r="B683" s="301"/>
      <c r="C683" s="301"/>
      <c r="D683" s="301"/>
      <c r="E683" s="301"/>
      <c r="F683" s="301"/>
      <c r="G683" s="301"/>
      <c r="H683" s="301"/>
      <c r="I683" s="301"/>
      <c r="J683" s="301"/>
      <c r="K683" s="301"/>
      <c r="L683" s="301"/>
    </row>
    <row r="684" spans="1:12" x14ac:dyDescent="0.2">
      <c r="A684" s="301"/>
      <c r="B684" s="301"/>
      <c r="C684" s="301"/>
      <c r="D684" s="301"/>
      <c r="E684" s="301"/>
      <c r="F684" s="301"/>
      <c r="G684" s="301"/>
      <c r="H684" s="301"/>
      <c r="I684" s="301"/>
      <c r="J684" s="301"/>
      <c r="K684" s="301"/>
      <c r="L684" s="301"/>
    </row>
    <row r="685" spans="1:12" x14ac:dyDescent="0.2">
      <c r="A685" s="301"/>
      <c r="B685" s="301"/>
      <c r="C685" s="301"/>
      <c r="D685" s="301"/>
      <c r="E685" s="301"/>
      <c r="F685" s="301"/>
      <c r="G685" s="301"/>
      <c r="H685" s="301"/>
      <c r="I685" s="301"/>
      <c r="J685" s="301"/>
      <c r="K685" s="301"/>
      <c r="L685" s="301"/>
    </row>
    <row r="686" spans="1:12" x14ac:dyDescent="0.2">
      <c r="A686" s="301"/>
      <c r="B686" s="301"/>
      <c r="C686" s="301"/>
      <c r="D686" s="301"/>
      <c r="E686" s="301"/>
      <c r="F686" s="301"/>
      <c r="G686" s="301"/>
      <c r="H686" s="301"/>
      <c r="I686" s="301"/>
      <c r="J686" s="301"/>
      <c r="K686" s="301"/>
      <c r="L686" s="301"/>
    </row>
    <row r="687" spans="1:12" x14ac:dyDescent="0.2">
      <c r="A687" s="301"/>
      <c r="B687" s="301"/>
      <c r="C687" s="301"/>
      <c r="D687" s="301"/>
      <c r="E687" s="301"/>
      <c r="F687" s="301"/>
      <c r="G687" s="301"/>
      <c r="H687" s="301"/>
      <c r="I687" s="301"/>
      <c r="J687" s="301"/>
      <c r="K687" s="301"/>
      <c r="L687" s="301"/>
    </row>
    <row r="688" spans="1:12" x14ac:dyDescent="0.2">
      <c r="A688" s="301"/>
      <c r="B688" s="301"/>
      <c r="C688" s="301"/>
      <c r="D688" s="301"/>
      <c r="E688" s="301"/>
      <c r="F688" s="301"/>
      <c r="G688" s="301"/>
      <c r="H688" s="301"/>
      <c r="I688" s="301"/>
      <c r="J688" s="301"/>
      <c r="K688" s="301"/>
      <c r="L688" s="301"/>
    </row>
    <row r="689" spans="1:12" x14ac:dyDescent="0.2">
      <c r="A689" s="301"/>
      <c r="B689" s="301"/>
      <c r="C689" s="301"/>
      <c r="D689" s="301"/>
      <c r="E689" s="301"/>
      <c r="F689" s="301"/>
      <c r="G689" s="301"/>
      <c r="H689" s="301"/>
      <c r="I689" s="301"/>
      <c r="J689" s="301"/>
      <c r="K689" s="301"/>
      <c r="L689" s="301"/>
    </row>
    <row r="690" spans="1:12" x14ac:dyDescent="0.2">
      <c r="A690" s="301"/>
      <c r="B690" s="301"/>
      <c r="C690" s="301"/>
      <c r="D690" s="301"/>
      <c r="E690" s="301"/>
      <c r="F690" s="301"/>
      <c r="G690" s="301"/>
      <c r="H690" s="301"/>
      <c r="I690" s="301"/>
      <c r="J690" s="301"/>
      <c r="K690" s="301"/>
      <c r="L690" s="301"/>
    </row>
    <row r="691" spans="1:12" x14ac:dyDescent="0.2">
      <c r="A691" s="301"/>
      <c r="B691" s="301"/>
      <c r="C691" s="301"/>
      <c r="D691" s="301"/>
      <c r="E691" s="301"/>
      <c r="F691" s="301"/>
      <c r="G691" s="301"/>
      <c r="H691" s="301"/>
      <c r="I691" s="301"/>
      <c r="J691" s="301"/>
      <c r="K691" s="301"/>
      <c r="L691" s="301"/>
    </row>
    <row r="692" spans="1:12" x14ac:dyDescent="0.2">
      <c r="A692" s="301"/>
      <c r="B692" s="301"/>
      <c r="C692" s="301"/>
      <c r="D692" s="301"/>
      <c r="E692" s="301"/>
      <c r="F692" s="301"/>
      <c r="G692" s="301"/>
      <c r="H692" s="301"/>
      <c r="I692" s="301"/>
      <c r="J692" s="301"/>
      <c r="K692" s="301"/>
      <c r="L692" s="301"/>
    </row>
    <row r="693" spans="1:12" x14ac:dyDescent="0.2">
      <c r="A693" s="301"/>
      <c r="B693" s="301"/>
      <c r="C693" s="301"/>
      <c r="D693" s="301"/>
      <c r="E693" s="301"/>
      <c r="F693" s="301"/>
      <c r="G693" s="301"/>
      <c r="H693" s="301"/>
      <c r="I693" s="301"/>
      <c r="J693" s="301"/>
      <c r="K693" s="301"/>
      <c r="L693" s="301"/>
    </row>
    <row r="694" spans="1:12" x14ac:dyDescent="0.2">
      <c r="A694" s="301"/>
      <c r="B694" s="301"/>
      <c r="C694" s="301"/>
      <c r="D694" s="301"/>
      <c r="E694" s="301"/>
      <c r="F694" s="301"/>
      <c r="G694" s="301"/>
      <c r="H694" s="301"/>
      <c r="I694" s="301"/>
      <c r="J694" s="301"/>
      <c r="K694" s="301"/>
      <c r="L694" s="301"/>
    </row>
    <row r="695" spans="1:12" x14ac:dyDescent="0.2">
      <c r="A695" s="301"/>
      <c r="B695" s="301"/>
      <c r="C695" s="301"/>
      <c r="D695" s="301"/>
      <c r="E695" s="301"/>
      <c r="F695" s="301"/>
      <c r="G695" s="301"/>
      <c r="H695" s="301"/>
      <c r="I695" s="301"/>
      <c r="J695" s="301"/>
      <c r="K695" s="301"/>
      <c r="L695" s="301"/>
    </row>
    <row r="696" spans="1:12" x14ac:dyDescent="0.2">
      <c r="A696" s="301"/>
      <c r="B696" s="301"/>
      <c r="C696" s="301"/>
      <c r="D696" s="301"/>
      <c r="E696" s="301"/>
      <c r="F696" s="301"/>
      <c r="G696" s="301"/>
      <c r="H696" s="301"/>
      <c r="I696" s="301"/>
      <c r="J696" s="301"/>
      <c r="K696" s="301"/>
      <c r="L696" s="301"/>
    </row>
    <row r="697" spans="1:12" x14ac:dyDescent="0.2">
      <c r="A697" s="301"/>
      <c r="B697" s="301"/>
      <c r="C697" s="301"/>
      <c r="D697" s="301"/>
      <c r="E697" s="301"/>
      <c r="F697" s="301"/>
      <c r="G697" s="301"/>
      <c r="H697" s="301"/>
      <c r="I697" s="301"/>
      <c r="J697" s="301"/>
      <c r="K697" s="301"/>
      <c r="L697" s="301"/>
    </row>
    <row r="698" spans="1:12" x14ac:dyDescent="0.2">
      <c r="A698" s="301"/>
      <c r="B698" s="301"/>
      <c r="C698" s="301"/>
      <c r="D698" s="301"/>
      <c r="E698" s="301"/>
      <c r="F698" s="301"/>
      <c r="G698" s="301"/>
      <c r="H698" s="301"/>
      <c r="I698" s="301"/>
      <c r="J698" s="301"/>
      <c r="K698" s="301"/>
      <c r="L698" s="301"/>
    </row>
    <row r="699" spans="1:12" x14ac:dyDescent="0.2">
      <c r="A699" s="301"/>
      <c r="B699" s="301"/>
      <c r="C699" s="301"/>
      <c r="D699" s="301"/>
      <c r="E699" s="301"/>
      <c r="F699" s="301"/>
      <c r="G699" s="301"/>
      <c r="H699" s="301"/>
      <c r="I699" s="301"/>
      <c r="J699" s="301"/>
      <c r="K699" s="301"/>
      <c r="L699" s="301"/>
    </row>
    <row r="700" spans="1:12" x14ac:dyDescent="0.2">
      <c r="A700" s="301"/>
      <c r="B700" s="301"/>
      <c r="C700" s="301"/>
      <c r="D700" s="301"/>
      <c r="E700" s="301"/>
      <c r="F700" s="301"/>
      <c r="G700" s="301"/>
      <c r="H700" s="301"/>
      <c r="I700" s="301"/>
      <c r="J700" s="301"/>
      <c r="K700" s="301"/>
      <c r="L700" s="301"/>
    </row>
    <row r="701" spans="1:12" x14ac:dyDescent="0.2">
      <c r="A701" s="301"/>
      <c r="B701" s="301"/>
      <c r="C701" s="301"/>
      <c r="D701" s="301"/>
      <c r="E701" s="301"/>
      <c r="F701" s="301"/>
      <c r="G701" s="301"/>
      <c r="H701" s="301"/>
      <c r="I701" s="301"/>
      <c r="J701" s="301"/>
      <c r="K701" s="301"/>
      <c r="L701" s="301"/>
    </row>
    <row r="702" spans="1:12" x14ac:dyDescent="0.2">
      <c r="A702" s="301"/>
      <c r="B702" s="301"/>
      <c r="C702" s="301"/>
      <c r="D702" s="301"/>
      <c r="E702" s="301"/>
      <c r="F702" s="301"/>
      <c r="G702" s="301"/>
      <c r="H702" s="301"/>
      <c r="I702" s="301"/>
      <c r="J702" s="301"/>
      <c r="K702" s="301"/>
      <c r="L702" s="301"/>
    </row>
    <row r="703" spans="1:12" x14ac:dyDescent="0.2">
      <c r="A703" s="301"/>
      <c r="B703" s="301"/>
      <c r="C703" s="301"/>
      <c r="D703" s="301"/>
      <c r="E703" s="301"/>
      <c r="F703" s="301"/>
      <c r="G703" s="301"/>
      <c r="H703" s="301"/>
      <c r="I703" s="301"/>
      <c r="J703" s="301"/>
      <c r="K703" s="301"/>
      <c r="L703" s="301"/>
    </row>
    <row r="704" spans="1:12" x14ac:dyDescent="0.2">
      <c r="A704" s="301"/>
      <c r="B704" s="301"/>
      <c r="C704" s="301"/>
      <c r="D704" s="301"/>
      <c r="E704" s="301"/>
      <c r="F704" s="301"/>
      <c r="G704" s="301"/>
      <c r="H704" s="301"/>
      <c r="I704" s="301"/>
      <c r="J704" s="301"/>
      <c r="K704" s="301"/>
      <c r="L704" s="301"/>
    </row>
    <row r="705" spans="1:12" x14ac:dyDescent="0.2">
      <c r="A705" s="301"/>
      <c r="B705" s="301"/>
      <c r="C705" s="301"/>
      <c r="D705" s="301"/>
      <c r="E705" s="301"/>
      <c r="F705" s="301"/>
      <c r="G705" s="301"/>
      <c r="H705" s="301"/>
      <c r="I705" s="301"/>
      <c r="J705" s="301"/>
      <c r="K705" s="301"/>
      <c r="L705" s="301"/>
    </row>
    <row r="706" spans="1:12" x14ac:dyDescent="0.2">
      <c r="A706" s="301"/>
      <c r="B706" s="301"/>
      <c r="C706" s="301"/>
      <c r="D706" s="301"/>
      <c r="E706" s="301"/>
      <c r="F706" s="301"/>
      <c r="G706" s="301"/>
      <c r="H706" s="301"/>
      <c r="I706" s="301"/>
      <c r="J706" s="301"/>
      <c r="K706" s="301"/>
      <c r="L706" s="301"/>
    </row>
    <row r="707" spans="1:12" x14ac:dyDescent="0.2">
      <c r="A707" s="301"/>
      <c r="B707" s="301"/>
      <c r="C707" s="301"/>
      <c r="D707" s="301"/>
      <c r="E707" s="301"/>
      <c r="F707" s="301"/>
      <c r="G707" s="301"/>
      <c r="H707" s="301"/>
      <c r="I707" s="301"/>
      <c r="J707" s="301"/>
      <c r="K707" s="301"/>
      <c r="L707" s="301"/>
    </row>
    <row r="708" spans="1:12" x14ac:dyDescent="0.2">
      <c r="A708" s="301"/>
      <c r="B708" s="301"/>
      <c r="C708" s="301"/>
      <c r="D708" s="301"/>
      <c r="E708" s="301"/>
      <c r="F708" s="301"/>
      <c r="G708" s="301"/>
      <c r="H708" s="301"/>
      <c r="I708" s="301"/>
      <c r="J708" s="301"/>
      <c r="K708" s="301"/>
      <c r="L708" s="301"/>
    </row>
    <row r="709" spans="1:12" x14ac:dyDescent="0.2">
      <c r="A709" s="301"/>
      <c r="B709" s="301"/>
      <c r="C709" s="301"/>
      <c r="D709" s="301"/>
      <c r="E709" s="301"/>
      <c r="F709" s="301"/>
      <c r="G709" s="301"/>
      <c r="H709" s="301"/>
      <c r="I709" s="301"/>
      <c r="J709" s="301"/>
      <c r="K709" s="301"/>
      <c r="L709" s="301"/>
    </row>
    <row r="710" spans="1:12" x14ac:dyDescent="0.2">
      <c r="A710" s="301"/>
      <c r="B710" s="301"/>
      <c r="C710" s="301"/>
      <c r="D710" s="301"/>
      <c r="E710" s="301"/>
      <c r="F710" s="301"/>
      <c r="G710" s="301"/>
      <c r="H710" s="301"/>
      <c r="I710" s="301"/>
      <c r="J710" s="301"/>
      <c r="K710" s="301"/>
      <c r="L710" s="301"/>
    </row>
    <row r="711" spans="1:12" x14ac:dyDescent="0.2">
      <c r="A711" s="301"/>
      <c r="B711" s="301"/>
      <c r="C711" s="301"/>
      <c r="D711" s="301"/>
      <c r="E711" s="301"/>
      <c r="F711" s="301"/>
      <c r="G711" s="301"/>
      <c r="H711" s="301"/>
      <c r="I711" s="301"/>
      <c r="J711" s="301"/>
      <c r="K711" s="301"/>
      <c r="L711" s="301"/>
    </row>
    <row r="712" spans="1:12" x14ac:dyDescent="0.2">
      <c r="A712" s="301"/>
      <c r="B712" s="301"/>
      <c r="C712" s="301"/>
      <c r="D712" s="301"/>
      <c r="E712" s="301"/>
      <c r="F712" s="301"/>
      <c r="G712" s="301"/>
      <c r="H712" s="301"/>
      <c r="I712" s="301"/>
      <c r="J712" s="301"/>
      <c r="K712" s="301"/>
      <c r="L712" s="301"/>
    </row>
    <row r="713" spans="1:12" x14ac:dyDescent="0.2">
      <c r="A713" s="301"/>
      <c r="B713" s="301"/>
      <c r="C713" s="301"/>
      <c r="D713" s="301"/>
      <c r="E713" s="301"/>
      <c r="F713" s="301"/>
      <c r="G713" s="301"/>
      <c r="H713" s="301"/>
      <c r="I713" s="301"/>
      <c r="J713" s="301"/>
      <c r="K713" s="301"/>
      <c r="L713" s="301"/>
    </row>
    <row r="714" spans="1:12" x14ac:dyDescent="0.2">
      <c r="A714" s="301"/>
      <c r="B714" s="301"/>
      <c r="C714" s="301"/>
      <c r="D714" s="301"/>
      <c r="E714" s="301"/>
      <c r="F714" s="301"/>
      <c r="G714" s="301"/>
      <c r="H714" s="301"/>
      <c r="I714" s="301"/>
      <c r="J714" s="301"/>
      <c r="K714" s="301"/>
      <c r="L714" s="301"/>
    </row>
    <row r="715" spans="1:12" x14ac:dyDescent="0.2">
      <c r="A715" s="301"/>
      <c r="B715" s="301"/>
      <c r="C715" s="301"/>
      <c r="D715" s="301"/>
      <c r="E715" s="301"/>
      <c r="F715" s="301"/>
      <c r="G715" s="301"/>
      <c r="H715" s="301"/>
      <c r="I715" s="301"/>
      <c r="J715" s="301"/>
      <c r="K715" s="301"/>
      <c r="L715" s="301"/>
    </row>
    <row r="716" spans="1:12" x14ac:dyDescent="0.2">
      <c r="A716" s="301"/>
      <c r="B716" s="301"/>
      <c r="C716" s="301"/>
      <c r="D716" s="301"/>
      <c r="E716" s="301"/>
      <c r="F716" s="301"/>
      <c r="G716" s="301"/>
      <c r="H716" s="301"/>
      <c r="I716" s="301"/>
      <c r="J716" s="301"/>
      <c r="K716" s="301"/>
      <c r="L716" s="301"/>
    </row>
    <row r="717" spans="1:12" x14ac:dyDescent="0.2">
      <c r="A717" s="301"/>
      <c r="B717" s="301"/>
      <c r="C717" s="301"/>
      <c r="D717" s="301"/>
      <c r="E717" s="301"/>
      <c r="F717" s="301"/>
      <c r="G717" s="301"/>
      <c r="H717" s="301"/>
      <c r="I717" s="301"/>
      <c r="J717" s="301"/>
      <c r="K717" s="301"/>
      <c r="L717" s="301"/>
    </row>
    <row r="718" spans="1:12" x14ac:dyDescent="0.2">
      <c r="A718" s="301"/>
      <c r="B718" s="301"/>
      <c r="C718" s="301"/>
      <c r="D718" s="301"/>
      <c r="E718" s="301"/>
      <c r="F718" s="301"/>
      <c r="G718" s="301"/>
      <c r="H718" s="301"/>
      <c r="I718" s="301"/>
      <c r="J718" s="301"/>
      <c r="K718" s="301"/>
      <c r="L718" s="301"/>
    </row>
    <row r="719" spans="1:12" x14ac:dyDescent="0.2">
      <c r="A719" s="301"/>
      <c r="B719" s="301"/>
      <c r="C719" s="301"/>
      <c r="D719" s="301"/>
      <c r="E719" s="301"/>
      <c r="F719" s="301"/>
      <c r="G719" s="301"/>
      <c r="H719" s="301"/>
      <c r="I719" s="301"/>
      <c r="J719" s="301"/>
      <c r="K719" s="301"/>
      <c r="L719" s="301"/>
    </row>
    <row r="720" spans="1:12" x14ac:dyDescent="0.2">
      <c r="A720" s="301"/>
      <c r="B720" s="301"/>
      <c r="C720" s="301"/>
      <c r="D720" s="301"/>
      <c r="E720" s="301"/>
      <c r="F720" s="301"/>
      <c r="G720" s="301"/>
      <c r="H720" s="301"/>
      <c r="I720" s="301"/>
      <c r="J720" s="301"/>
      <c r="K720" s="301"/>
      <c r="L720" s="301"/>
    </row>
    <row r="721" spans="1:12" x14ac:dyDescent="0.2">
      <c r="A721" s="301"/>
      <c r="B721" s="301"/>
      <c r="C721" s="301"/>
      <c r="D721" s="301"/>
      <c r="E721" s="301"/>
      <c r="F721" s="301"/>
      <c r="G721" s="301"/>
      <c r="H721" s="301"/>
      <c r="I721" s="301"/>
      <c r="J721" s="301"/>
      <c r="K721" s="301"/>
      <c r="L721" s="301"/>
    </row>
    <row r="722" spans="1:12" x14ac:dyDescent="0.2">
      <c r="A722" s="301"/>
      <c r="B722" s="301"/>
      <c r="C722" s="301"/>
      <c r="D722" s="301"/>
      <c r="E722" s="301"/>
      <c r="F722" s="301"/>
      <c r="G722" s="301"/>
      <c r="H722" s="301"/>
      <c r="I722" s="301"/>
      <c r="J722" s="301"/>
      <c r="K722" s="301"/>
      <c r="L722" s="301"/>
    </row>
    <row r="723" spans="1:12" x14ac:dyDescent="0.2">
      <c r="A723" s="301"/>
      <c r="B723" s="301"/>
      <c r="C723" s="301"/>
      <c r="D723" s="301"/>
      <c r="E723" s="301"/>
      <c r="F723" s="301"/>
      <c r="G723" s="301"/>
      <c r="H723" s="301"/>
      <c r="I723" s="301"/>
      <c r="J723" s="301"/>
      <c r="K723" s="301"/>
      <c r="L723" s="301"/>
    </row>
    <row r="724" spans="1:12" x14ac:dyDescent="0.2">
      <c r="A724" s="301"/>
      <c r="B724" s="301"/>
      <c r="C724" s="301"/>
      <c r="D724" s="301"/>
      <c r="E724" s="301"/>
      <c r="F724" s="301"/>
      <c r="G724" s="301"/>
      <c r="H724" s="301"/>
      <c r="I724" s="301"/>
      <c r="J724" s="301"/>
      <c r="K724" s="301"/>
      <c r="L724" s="301"/>
    </row>
    <row r="725" spans="1:12" x14ac:dyDescent="0.2">
      <c r="A725" s="301"/>
      <c r="B725" s="301"/>
      <c r="C725" s="301"/>
      <c r="D725" s="301"/>
      <c r="E725" s="301"/>
      <c r="F725" s="301"/>
      <c r="G725" s="301"/>
      <c r="H725" s="301"/>
      <c r="I725" s="301"/>
      <c r="J725" s="301"/>
      <c r="K725" s="301"/>
      <c r="L725" s="301"/>
    </row>
    <row r="726" spans="1:12" x14ac:dyDescent="0.2">
      <c r="A726" s="301"/>
      <c r="B726" s="301"/>
      <c r="C726" s="301"/>
      <c r="D726" s="301"/>
      <c r="E726" s="301"/>
      <c r="F726" s="301"/>
      <c r="G726" s="301"/>
      <c r="H726" s="301"/>
      <c r="I726" s="301"/>
      <c r="J726" s="301"/>
      <c r="K726" s="301"/>
      <c r="L726" s="301"/>
    </row>
    <row r="727" spans="1:12" x14ac:dyDescent="0.2">
      <c r="A727" s="301"/>
      <c r="B727" s="301"/>
      <c r="C727" s="301"/>
      <c r="D727" s="301"/>
      <c r="E727" s="301"/>
      <c r="F727" s="301"/>
      <c r="G727" s="301"/>
      <c r="H727" s="301"/>
      <c r="I727" s="301"/>
      <c r="J727" s="301"/>
      <c r="K727" s="301"/>
      <c r="L727" s="301"/>
    </row>
    <row r="728" spans="1:12" x14ac:dyDescent="0.2">
      <c r="A728" s="301"/>
      <c r="B728" s="301"/>
      <c r="C728" s="301"/>
      <c r="D728" s="301"/>
      <c r="E728" s="301"/>
      <c r="F728" s="301"/>
      <c r="G728" s="301"/>
      <c r="H728" s="301"/>
      <c r="I728" s="301"/>
      <c r="J728" s="301"/>
      <c r="K728" s="301"/>
      <c r="L728" s="301"/>
    </row>
    <row r="729" spans="1:12" x14ac:dyDescent="0.2">
      <c r="A729" s="301"/>
      <c r="B729" s="301"/>
      <c r="C729" s="301"/>
      <c r="D729" s="301"/>
      <c r="E729" s="301"/>
      <c r="F729" s="301"/>
      <c r="G729" s="301"/>
      <c r="H729" s="301"/>
      <c r="I729" s="301"/>
      <c r="J729" s="301"/>
      <c r="K729" s="301"/>
      <c r="L729" s="301"/>
    </row>
    <row r="730" spans="1:12" x14ac:dyDescent="0.2">
      <c r="A730" s="301"/>
      <c r="B730" s="301"/>
      <c r="C730" s="301"/>
      <c r="D730" s="301"/>
      <c r="E730" s="301"/>
      <c r="F730" s="301"/>
      <c r="G730" s="301"/>
      <c r="H730" s="301"/>
      <c r="I730" s="301"/>
      <c r="J730" s="301"/>
      <c r="K730" s="301"/>
      <c r="L730" s="301"/>
    </row>
    <row r="731" spans="1:12" x14ac:dyDescent="0.2">
      <c r="A731" s="301"/>
      <c r="B731" s="301"/>
      <c r="C731" s="301"/>
      <c r="D731" s="301"/>
      <c r="E731" s="301"/>
      <c r="F731" s="301"/>
      <c r="G731" s="301"/>
      <c r="H731" s="301"/>
      <c r="I731" s="301"/>
      <c r="J731" s="301"/>
      <c r="K731" s="301"/>
      <c r="L731" s="301"/>
    </row>
    <row r="732" spans="1:12" x14ac:dyDescent="0.2">
      <c r="A732" s="301"/>
      <c r="B732" s="301"/>
      <c r="C732" s="301"/>
      <c r="D732" s="301"/>
      <c r="E732" s="301"/>
      <c r="F732" s="301"/>
      <c r="G732" s="301"/>
      <c r="H732" s="301"/>
      <c r="I732" s="301"/>
      <c r="J732" s="301"/>
      <c r="K732" s="301"/>
      <c r="L732" s="301"/>
    </row>
    <row r="733" spans="1:12" x14ac:dyDescent="0.2">
      <c r="A733" s="301"/>
      <c r="B733" s="301"/>
      <c r="C733" s="301"/>
      <c r="D733" s="301"/>
      <c r="E733" s="301"/>
      <c r="F733" s="301"/>
      <c r="G733" s="301"/>
      <c r="H733" s="301"/>
      <c r="I733" s="301"/>
      <c r="J733" s="301"/>
      <c r="K733" s="301"/>
      <c r="L733" s="301"/>
    </row>
    <row r="734" spans="1:12" x14ac:dyDescent="0.2">
      <c r="A734" s="301"/>
      <c r="B734" s="301"/>
      <c r="C734" s="301"/>
      <c r="D734" s="301"/>
      <c r="E734" s="301"/>
      <c r="F734" s="301"/>
      <c r="G734" s="301"/>
      <c r="H734" s="301"/>
      <c r="I734" s="301"/>
      <c r="J734" s="301"/>
      <c r="K734" s="301"/>
      <c r="L734" s="301"/>
    </row>
    <row r="735" spans="1:12" x14ac:dyDescent="0.2">
      <c r="A735" s="301"/>
      <c r="B735" s="301"/>
      <c r="C735" s="301"/>
      <c r="D735" s="301"/>
      <c r="E735" s="301"/>
      <c r="F735" s="301"/>
      <c r="G735" s="301"/>
      <c r="H735" s="301"/>
      <c r="I735" s="301"/>
      <c r="J735" s="301"/>
      <c r="K735" s="301"/>
      <c r="L735" s="301"/>
    </row>
    <row r="736" spans="1:12" x14ac:dyDescent="0.2">
      <c r="A736" s="301"/>
      <c r="B736" s="301"/>
      <c r="C736" s="301"/>
      <c r="D736" s="301"/>
      <c r="E736" s="301"/>
      <c r="F736" s="301"/>
      <c r="G736" s="301"/>
      <c r="H736" s="301"/>
      <c r="I736" s="301"/>
      <c r="J736" s="301"/>
      <c r="K736" s="301"/>
      <c r="L736" s="301"/>
    </row>
    <row r="737" spans="1:12" x14ac:dyDescent="0.2">
      <c r="A737" s="301"/>
      <c r="B737" s="301"/>
      <c r="C737" s="301"/>
      <c r="D737" s="301"/>
      <c r="E737" s="301"/>
      <c r="F737" s="301"/>
      <c r="G737" s="301"/>
      <c r="H737" s="301"/>
      <c r="I737" s="301"/>
      <c r="J737" s="301"/>
      <c r="K737" s="301"/>
      <c r="L737" s="301"/>
    </row>
    <row r="738" spans="1:12" x14ac:dyDescent="0.2">
      <c r="A738" s="301"/>
      <c r="B738" s="301"/>
      <c r="C738" s="301"/>
      <c r="D738" s="301"/>
      <c r="E738" s="301"/>
      <c r="F738" s="301"/>
      <c r="G738" s="301"/>
      <c r="H738" s="301"/>
      <c r="I738" s="301"/>
      <c r="J738" s="301"/>
      <c r="K738" s="301"/>
      <c r="L738" s="301"/>
    </row>
    <row r="739" spans="1:12" x14ac:dyDescent="0.2">
      <c r="A739" s="301"/>
      <c r="B739" s="301"/>
      <c r="C739" s="301"/>
      <c r="D739" s="301"/>
      <c r="E739" s="301"/>
      <c r="F739" s="301"/>
      <c r="G739" s="301"/>
      <c r="H739" s="301"/>
      <c r="I739" s="301"/>
      <c r="J739" s="301"/>
      <c r="K739" s="301"/>
      <c r="L739" s="301"/>
    </row>
    <row r="740" spans="1:12" x14ac:dyDescent="0.2">
      <c r="A740" s="301"/>
      <c r="B740" s="301"/>
      <c r="C740" s="301"/>
      <c r="D740" s="301"/>
      <c r="E740" s="301"/>
      <c r="F740" s="301"/>
      <c r="G740" s="301"/>
      <c r="H740" s="301"/>
      <c r="I740" s="301"/>
      <c r="J740" s="301"/>
      <c r="K740" s="301"/>
      <c r="L740" s="301"/>
    </row>
    <row r="741" spans="1:12" x14ac:dyDescent="0.2">
      <c r="A741" s="301"/>
      <c r="B741" s="301"/>
      <c r="C741" s="301"/>
      <c r="D741" s="301"/>
      <c r="E741" s="301"/>
      <c r="F741" s="301"/>
      <c r="G741" s="301"/>
      <c r="H741" s="301"/>
      <c r="I741" s="301"/>
      <c r="J741" s="301"/>
      <c r="K741" s="301"/>
      <c r="L741" s="301"/>
    </row>
    <row r="742" spans="1:12" x14ac:dyDescent="0.2">
      <c r="A742" s="301"/>
      <c r="B742" s="301"/>
      <c r="C742" s="301"/>
      <c r="D742" s="301"/>
      <c r="E742" s="301"/>
      <c r="F742" s="301"/>
      <c r="G742" s="301"/>
      <c r="H742" s="301"/>
      <c r="I742" s="301"/>
      <c r="J742" s="301"/>
      <c r="K742" s="301"/>
      <c r="L742" s="301"/>
    </row>
    <row r="743" spans="1:12" x14ac:dyDescent="0.2">
      <c r="A743" s="301"/>
      <c r="B743" s="301"/>
      <c r="C743" s="301"/>
      <c r="D743" s="301"/>
      <c r="E743" s="301"/>
      <c r="F743" s="301"/>
      <c r="G743" s="301"/>
      <c r="H743" s="301"/>
      <c r="I743" s="301"/>
      <c r="J743" s="301"/>
      <c r="K743" s="301"/>
      <c r="L743" s="301"/>
    </row>
    <row r="744" spans="1:12" x14ac:dyDescent="0.2">
      <c r="A744" s="301"/>
      <c r="B744" s="301"/>
      <c r="C744" s="301"/>
      <c r="D744" s="301"/>
      <c r="E744" s="301"/>
      <c r="F744" s="301"/>
      <c r="G744" s="301"/>
      <c r="H744" s="301"/>
      <c r="I744" s="301"/>
      <c r="J744" s="301"/>
      <c r="K744" s="301"/>
      <c r="L744" s="301"/>
    </row>
    <row r="745" spans="1:12" x14ac:dyDescent="0.2">
      <c r="A745" s="301"/>
      <c r="B745" s="301"/>
      <c r="C745" s="301"/>
      <c r="D745" s="301"/>
      <c r="E745" s="301"/>
      <c r="F745" s="301"/>
      <c r="G745" s="301"/>
      <c r="H745" s="301"/>
      <c r="I745" s="301"/>
      <c r="J745" s="301"/>
      <c r="K745" s="301"/>
      <c r="L745" s="301"/>
    </row>
    <row r="746" spans="1:12" x14ac:dyDescent="0.2">
      <c r="A746" s="301"/>
      <c r="B746" s="301"/>
      <c r="C746" s="301"/>
      <c r="D746" s="301"/>
      <c r="E746" s="301"/>
      <c r="F746" s="301"/>
      <c r="G746" s="301"/>
      <c r="H746" s="301"/>
      <c r="I746" s="301"/>
      <c r="J746" s="301"/>
      <c r="K746" s="301"/>
      <c r="L746" s="301"/>
    </row>
    <row r="747" spans="1:12" x14ac:dyDescent="0.2">
      <c r="A747" s="301"/>
      <c r="B747" s="301"/>
      <c r="C747" s="301"/>
      <c r="D747" s="301"/>
      <c r="E747" s="301"/>
      <c r="F747" s="301"/>
      <c r="G747" s="301"/>
      <c r="H747" s="301"/>
      <c r="I747" s="301"/>
      <c r="J747" s="301"/>
      <c r="K747" s="301"/>
      <c r="L747" s="301"/>
    </row>
    <row r="748" spans="1:12" x14ac:dyDescent="0.2">
      <c r="A748" s="301"/>
      <c r="B748" s="301"/>
      <c r="C748" s="301"/>
      <c r="D748" s="301"/>
      <c r="E748" s="301"/>
      <c r="F748" s="301"/>
      <c r="G748" s="301"/>
      <c r="H748" s="301"/>
      <c r="I748" s="301"/>
      <c r="J748" s="301"/>
      <c r="K748" s="301"/>
      <c r="L748" s="301"/>
    </row>
    <row r="749" spans="1:12" x14ac:dyDescent="0.2">
      <c r="A749" s="301"/>
      <c r="B749" s="301"/>
      <c r="C749" s="301"/>
      <c r="D749" s="301"/>
      <c r="E749" s="301"/>
      <c r="F749" s="301"/>
      <c r="G749" s="301"/>
      <c r="H749" s="301"/>
      <c r="I749" s="301"/>
      <c r="J749" s="301"/>
      <c r="K749" s="301"/>
      <c r="L749" s="301"/>
    </row>
    <row r="750" spans="1:12" x14ac:dyDescent="0.2">
      <c r="A750" s="301"/>
      <c r="B750" s="301"/>
      <c r="C750" s="301"/>
      <c r="D750" s="301"/>
      <c r="E750" s="301"/>
      <c r="F750" s="301"/>
      <c r="G750" s="301"/>
      <c r="H750" s="301"/>
      <c r="I750" s="301"/>
      <c r="J750" s="301"/>
      <c r="K750" s="301"/>
      <c r="L750" s="301"/>
    </row>
    <row r="751" spans="1:12" x14ac:dyDescent="0.2">
      <c r="A751" s="301"/>
      <c r="B751" s="301"/>
      <c r="C751" s="301"/>
      <c r="D751" s="301"/>
      <c r="E751" s="301"/>
      <c r="F751" s="301"/>
      <c r="G751" s="301"/>
      <c r="H751" s="301"/>
      <c r="I751" s="301"/>
      <c r="J751" s="301"/>
      <c r="K751" s="301"/>
      <c r="L751" s="301"/>
    </row>
    <row r="752" spans="1:12" x14ac:dyDescent="0.2">
      <c r="A752" s="301"/>
      <c r="B752" s="301"/>
      <c r="C752" s="301"/>
      <c r="D752" s="301"/>
      <c r="E752" s="301"/>
      <c r="F752" s="301"/>
      <c r="G752" s="301"/>
      <c r="H752" s="301"/>
      <c r="I752" s="301"/>
      <c r="J752" s="301"/>
      <c r="K752" s="301"/>
      <c r="L752" s="301"/>
    </row>
    <row r="753" spans="1:12" x14ac:dyDescent="0.2">
      <c r="A753" s="301"/>
      <c r="B753" s="301"/>
      <c r="C753" s="301"/>
      <c r="D753" s="301"/>
      <c r="E753" s="301"/>
      <c r="F753" s="301"/>
      <c r="G753" s="301"/>
      <c r="H753" s="301"/>
      <c r="I753" s="301"/>
      <c r="J753" s="301"/>
      <c r="K753" s="301"/>
      <c r="L753" s="301"/>
    </row>
    <row r="754" spans="1:12" x14ac:dyDescent="0.2">
      <c r="A754" s="301"/>
      <c r="B754" s="301"/>
      <c r="C754" s="301"/>
      <c r="D754" s="301"/>
      <c r="E754" s="301"/>
      <c r="F754" s="301"/>
      <c r="G754" s="301"/>
      <c r="H754" s="301"/>
      <c r="I754" s="301"/>
      <c r="J754" s="301"/>
      <c r="K754" s="301"/>
      <c r="L754" s="301"/>
    </row>
    <row r="755" spans="1:12" x14ac:dyDescent="0.2">
      <c r="A755" s="301"/>
      <c r="B755" s="301"/>
      <c r="C755" s="301"/>
      <c r="D755" s="301"/>
      <c r="E755" s="301"/>
      <c r="F755" s="301"/>
      <c r="G755" s="301"/>
      <c r="H755" s="301"/>
      <c r="I755" s="301"/>
      <c r="J755" s="301"/>
      <c r="K755" s="301"/>
      <c r="L755" s="301"/>
    </row>
    <row r="756" spans="1:12" x14ac:dyDescent="0.2">
      <c r="A756" s="301"/>
      <c r="B756" s="301"/>
      <c r="C756" s="301"/>
      <c r="D756" s="301"/>
      <c r="E756" s="301"/>
      <c r="F756" s="301"/>
      <c r="G756" s="301"/>
      <c r="H756" s="301"/>
      <c r="I756" s="301"/>
      <c r="J756" s="301"/>
      <c r="K756" s="301"/>
      <c r="L756" s="301"/>
    </row>
    <row r="757" spans="1:12" x14ac:dyDescent="0.2">
      <c r="A757" s="301"/>
      <c r="B757" s="301"/>
      <c r="C757" s="301"/>
      <c r="D757" s="301"/>
      <c r="E757" s="301"/>
      <c r="F757" s="301"/>
      <c r="G757" s="301"/>
      <c r="H757" s="301"/>
      <c r="I757" s="301"/>
      <c r="J757" s="301"/>
      <c r="K757" s="301"/>
      <c r="L757" s="301"/>
    </row>
    <row r="758" spans="1:12" x14ac:dyDescent="0.2">
      <c r="A758" s="301"/>
      <c r="B758" s="301"/>
      <c r="C758" s="301"/>
      <c r="D758" s="301"/>
      <c r="E758" s="301"/>
      <c r="F758" s="301"/>
      <c r="G758" s="301"/>
      <c r="H758" s="301"/>
      <c r="I758" s="301"/>
      <c r="J758" s="301"/>
      <c r="K758" s="301"/>
      <c r="L758" s="301"/>
    </row>
    <row r="759" spans="1:12" x14ac:dyDescent="0.2">
      <c r="A759" s="301"/>
      <c r="B759" s="301"/>
      <c r="C759" s="301"/>
      <c r="D759" s="301"/>
      <c r="E759" s="301"/>
      <c r="F759" s="301"/>
      <c r="G759" s="301"/>
      <c r="H759" s="301"/>
      <c r="I759" s="301"/>
      <c r="J759" s="301"/>
      <c r="K759" s="301"/>
      <c r="L759" s="301"/>
    </row>
    <row r="760" spans="1:12" x14ac:dyDescent="0.2">
      <c r="A760" s="301"/>
      <c r="B760" s="301"/>
      <c r="C760" s="301"/>
      <c r="D760" s="301"/>
      <c r="E760" s="301"/>
      <c r="F760" s="301"/>
      <c r="G760" s="301"/>
      <c r="H760" s="301"/>
      <c r="I760" s="301"/>
      <c r="J760" s="301"/>
      <c r="K760" s="301"/>
      <c r="L760" s="301"/>
    </row>
    <row r="761" spans="1:12" x14ac:dyDescent="0.2">
      <c r="A761" s="301"/>
      <c r="B761" s="301"/>
      <c r="C761" s="301"/>
      <c r="D761" s="301"/>
      <c r="E761" s="301"/>
      <c r="F761" s="301"/>
      <c r="G761" s="301"/>
      <c r="H761" s="301"/>
      <c r="I761" s="301"/>
      <c r="J761" s="301"/>
      <c r="K761" s="301"/>
      <c r="L761" s="301"/>
    </row>
    <row r="762" spans="1:12" x14ac:dyDescent="0.2">
      <c r="A762" s="301"/>
      <c r="B762" s="301"/>
      <c r="C762" s="301"/>
      <c r="D762" s="301"/>
      <c r="E762" s="301"/>
      <c r="F762" s="301"/>
      <c r="G762" s="301"/>
      <c r="H762" s="301"/>
      <c r="I762" s="301"/>
      <c r="J762" s="301"/>
      <c r="K762" s="301"/>
      <c r="L762" s="301"/>
    </row>
    <row r="763" spans="1:12" x14ac:dyDescent="0.2">
      <c r="A763" s="301"/>
      <c r="B763" s="301"/>
      <c r="C763" s="301"/>
      <c r="D763" s="301"/>
      <c r="E763" s="301"/>
      <c r="F763" s="301"/>
      <c r="G763" s="301"/>
      <c r="H763" s="301"/>
      <c r="I763" s="301"/>
      <c r="J763" s="301"/>
      <c r="K763" s="301"/>
      <c r="L763" s="301"/>
    </row>
    <row r="764" spans="1:12" x14ac:dyDescent="0.2">
      <c r="A764" s="301"/>
      <c r="B764" s="301"/>
      <c r="C764" s="301"/>
      <c r="D764" s="301"/>
      <c r="E764" s="301"/>
      <c r="F764" s="301"/>
      <c r="G764" s="301"/>
      <c r="H764" s="301"/>
      <c r="I764" s="301"/>
      <c r="J764" s="301"/>
      <c r="K764" s="301"/>
      <c r="L764" s="301"/>
    </row>
    <row r="765" spans="1:12" x14ac:dyDescent="0.2">
      <c r="A765" s="301"/>
      <c r="B765" s="301"/>
      <c r="C765" s="301"/>
      <c r="D765" s="301"/>
      <c r="E765" s="301"/>
      <c r="F765" s="301"/>
      <c r="G765" s="301"/>
      <c r="H765" s="301"/>
      <c r="I765" s="301"/>
      <c r="J765" s="301"/>
      <c r="K765" s="301"/>
      <c r="L765" s="301"/>
    </row>
    <row r="766" spans="1:12" x14ac:dyDescent="0.2">
      <c r="A766" s="301"/>
      <c r="B766" s="301"/>
      <c r="C766" s="301"/>
      <c r="D766" s="301"/>
      <c r="E766" s="301"/>
      <c r="F766" s="301"/>
      <c r="G766" s="301"/>
      <c r="H766" s="301"/>
      <c r="I766" s="301"/>
      <c r="J766" s="301"/>
      <c r="K766" s="301"/>
      <c r="L766" s="301"/>
    </row>
    <row r="767" spans="1:12" x14ac:dyDescent="0.2">
      <c r="A767" s="301"/>
      <c r="B767" s="301"/>
      <c r="C767" s="301"/>
      <c r="D767" s="301"/>
      <c r="E767" s="301"/>
      <c r="F767" s="301"/>
      <c r="G767" s="301"/>
      <c r="H767" s="301"/>
      <c r="I767" s="301"/>
      <c r="J767" s="301"/>
      <c r="K767" s="301"/>
      <c r="L767" s="301"/>
    </row>
    <row r="768" spans="1:12" x14ac:dyDescent="0.2">
      <c r="A768" s="301"/>
      <c r="B768" s="301"/>
      <c r="C768" s="301"/>
      <c r="D768" s="301"/>
      <c r="E768" s="301"/>
      <c r="F768" s="301"/>
      <c r="G768" s="301"/>
      <c r="H768" s="301"/>
      <c r="I768" s="301"/>
      <c r="J768" s="301"/>
      <c r="K768" s="301"/>
      <c r="L768" s="301"/>
    </row>
    <row r="769" spans="1:12" x14ac:dyDescent="0.2">
      <c r="A769" s="301"/>
      <c r="B769" s="301"/>
      <c r="C769" s="301"/>
      <c r="D769" s="301"/>
      <c r="E769" s="301"/>
      <c r="F769" s="301"/>
      <c r="G769" s="301"/>
      <c r="H769" s="301"/>
      <c r="I769" s="301"/>
      <c r="J769" s="301"/>
      <c r="K769" s="301"/>
      <c r="L769" s="301"/>
    </row>
    <row r="770" spans="1:12" x14ac:dyDescent="0.2">
      <c r="A770" s="301"/>
      <c r="B770" s="301"/>
      <c r="C770" s="301"/>
      <c r="D770" s="301"/>
      <c r="E770" s="301"/>
      <c r="F770" s="301"/>
      <c r="G770" s="301"/>
      <c r="H770" s="301"/>
      <c r="I770" s="301"/>
      <c r="J770" s="301"/>
      <c r="K770" s="301"/>
      <c r="L770" s="301"/>
    </row>
    <row r="771" spans="1:12" x14ac:dyDescent="0.2">
      <c r="A771" s="301"/>
      <c r="B771" s="301"/>
      <c r="C771" s="301"/>
      <c r="D771" s="301"/>
      <c r="E771" s="301"/>
      <c r="F771" s="301"/>
      <c r="G771" s="301"/>
      <c r="H771" s="301"/>
      <c r="I771" s="301"/>
      <c r="J771" s="301"/>
      <c r="K771" s="301"/>
      <c r="L771" s="301"/>
    </row>
    <row r="772" spans="1:12" x14ac:dyDescent="0.2">
      <c r="A772" s="301"/>
      <c r="B772" s="301"/>
      <c r="C772" s="301"/>
      <c r="D772" s="301"/>
      <c r="E772" s="301"/>
      <c r="F772" s="301"/>
      <c r="G772" s="301"/>
      <c r="H772" s="301"/>
      <c r="I772" s="301"/>
      <c r="J772" s="301"/>
      <c r="K772" s="301"/>
      <c r="L772" s="301"/>
    </row>
    <row r="773" spans="1:12" x14ac:dyDescent="0.2">
      <c r="A773" s="301"/>
      <c r="B773" s="301"/>
      <c r="C773" s="301"/>
      <c r="D773" s="301"/>
      <c r="E773" s="301"/>
      <c r="F773" s="301"/>
      <c r="G773" s="301"/>
      <c r="H773" s="301"/>
      <c r="I773" s="301"/>
      <c r="J773" s="301"/>
      <c r="K773" s="301"/>
      <c r="L773" s="301"/>
    </row>
    <row r="774" spans="1:12" x14ac:dyDescent="0.2">
      <c r="A774" s="301"/>
      <c r="B774" s="301"/>
      <c r="C774" s="301"/>
      <c r="D774" s="301"/>
      <c r="E774" s="301"/>
      <c r="F774" s="301"/>
      <c r="G774" s="301"/>
      <c r="H774" s="301"/>
      <c r="I774" s="301"/>
      <c r="J774" s="301"/>
      <c r="K774" s="301"/>
      <c r="L774" s="301"/>
    </row>
    <row r="775" spans="1:12" x14ac:dyDescent="0.2">
      <c r="A775" s="301"/>
      <c r="B775" s="301"/>
      <c r="C775" s="301"/>
      <c r="D775" s="301"/>
      <c r="E775" s="301"/>
      <c r="F775" s="301"/>
      <c r="G775" s="301"/>
      <c r="H775" s="301"/>
      <c r="I775" s="301"/>
      <c r="J775" s="301"/>
      <c r="K775" s="301"/>
      <c r="L775" s="301"/>
    </row>
    <row r="776" spans="1:12" x14ac:dyDescent="0.2">
      <c r="A776" s="301"/>
      <c r="B776" s="301"/>
      <c r="C776" s="301"/>
      <c r="D776" s="301"/>
      <c r="E776" s="301"/>
      <c r="F776" s="301"/>
      <c r="G776" s="301"/>
      <c r="H776" s="301"/>
      <c r="I776" s="301"/>
      <c r="J776" s="301"/>
      <c r="K776" s="301"/>
      <c r="L776" s="301"/>
    </row>
    <row r="777" spans="1:12" x14ac:dyDescent="0.2">
      <c r="A777" s="301"/>
      <c r="B777" s="301"/>
      <c r="C777" s="301"/>
      <c r="D777" s="301"/>
      <c r="E777" s="301"/>
      <c r="F777" s="301"/>
      <c r="G777" s="301"/>
      <c r="H777" s="301"/>
      <c r="I777" s="301"/>
      <c r="J777" s="301"/>
      <c r="K777" s="301"/>
      <c r="L777" s="301"/>
    </row>
    <row r="778" spans="1:12" x14ac:dyDescent="0.2">
      <c r="A778" s="301"/>
      <c r="B778" s="301"/>
      <c r="C778" s="301"/>
      <c r="D778" s="301"/>
      <c r="E778" s="301"/>
      <c r="F778" s="301"/>
      <c r="G778" s="301"/>
      <c r="H778" s="301"/>
      <c r="I778" s="301"/>
      <c r="J778" s="301"/>
      <c r="K778" s="301"/>
      <c r="L778" s="301"/>
    </row>
    <row r="779" spans="1:12" x14ac:dyDescent="0.2">
      <c r="A779" s="301"/>
      <c r="B779" s="301"/>
      <c r="C779" s="301"/>
      <c r="D779" s="301"/>
      <c r="E779" s="301"/>
      <c r="F779" s="301"/>
      <c r="G779" s="301"/>
      <c r="H779" s="301"/>
      <c r="I779" s="301"/>
      <c r="J779" s="301"/>
      <c r="K779" s="301"/>
      <c r="L779" s="301"/>
    </row>
    <row r="780" spans="1:12" x14ac:dyDescent="0.2">
      <c r="A780" s="301"/>
      <c r="B780" s="301"/>
      <c r="C780" s="301"/>
      <c r="D780" s="301"/>
      <c r="E780" s="301"/>
      <c r="F780" s="301"/>
      <c r="G780" s="301"/>
      <c r="H780" s="301"/>
      <c r="I780" s="301"/>
      <c r="J780" s="301"/>
      <c r="K780" s="301"/>
      <c r="L780" s="301"/>
    </row>
    <row r="781" spans="1:12" x14ac:dyDescent="0.2">
      <c r="A781" s="301"/>
      <c r="B781" s="301"/>
      <c r="C781" s="301"/>
      <c r="D781" s="301"/>
      <c r="E781" s="301"/>
      <c r="F781" s="301"/>
      <c r="G781" s="301"/>
      <c r="H781" s="301"/>
      <c r="I781" s="301"/>
      <c r="J781" s="301"/>
      <c r="K781" s="301"/>
      <c r="L781" s="301"/>
    </row>
    <row r="782" spans="1:12" x14ac:dyDescent="0.2">
      <c r="A782" s="301"/>
      <c r="B782" s="301"/>
      <c r="C782" s="301"/>
      <c r="D782" s="301"/>
      <c r="E782" s="301"/>
      <c r="F782" s="301"/>
      <c r="G782" s="301"/>
      <c r="H782" s="301"/>
      <c r="I782" s="301"/>
      <c r="J782" s="301"/>
      <c r="K782" s="301"/>
      <c r="L782" s="301"/>
    </row>
    <row r="783" spans="1:12" x14ac:dyDescent="0.2">
      <c r="A783" s="301"/>
      <c r="B783" s="301"/>
      <c r="C783" s="301"/>
      <c r="D783" s="301"/>
      <c r="E783" s="301"/>
      <c r="F783" s="301"/>
      <c r="G783" s="301"/>
      <c r="H783" s="301"/>
      <c r="I783" s="301"/>
      <c r="J783" s="301"/>
      <c r="K783" s="301"/>
      <c r="L783" s="301"/>
    </row>
    <row r="784" spans="1:12" x14ac:dyDescent="0.2">
      <c r="A784" s="301"/>
      <c r="B784" s="301"/>
      <c r="C784" s="301"/>
      <c r="D784" s="301"/>
      <c r="E784" s="301"/>
      <c r="F784" s="301"/>
      <c r="G784" s="301"/>
      <c r="H784" s="301"/>
      <c r="I784" s="301"/>
      <c r="J784" s="301"/>
      <c r="K784" s="301"/>
      <c r="L784" s="301"/>
    </row>
    <row r="785" spans="1:12" x14ac:dyDescent="0.2">
      <c r="A785" s="301"/>
      <c r="B785" s="301"/>
      <c r="C785" s="301"/>
      <c r="D785" s="301"/>
      <c r="E785" s="301"/>
      <c r="F785" s="301"/>
      <c r="G785" s="301"/>
      <c r="H785" s="301"/>
      <c r="I785" s="301"/>
      <c r="J785" s="301"/>
      <c r="K785" s="301"/>
      <c r="L785" s="301"/>
    </row>
    <row r="786" spans="1:12" x14ac:dyDescent="0.2">
      <c r="A786" s="301"/>
      <c r="B786" s="301"/>
      <c r="C786" s="301"/>
      <c r="D786" s="301"/>
      <c r="E786" s="301"/>
      <c r="F786" s="301"/>
      <c r="G786" s="301"/>
      <c r="H786" s="301"/>
      <c r="I786" s="301"/>
      <c r="J786" s="301"/>
      <c r="K786" s="301"/>
      <c r="L786" s="301"/>
    </row>
    <row r="787" spans="1:12" x14ac:dyDescent="0.2">
      <c r="A787" s="301"/>
      <c r="B787" s="301"/>
      <c r="C787" s="301"/>
      <c r="D787" s="301"/>
      <c r="E787" s="301"/>
      <c r="F787" s="301"/>
      <c r="G787" s="301"/>
      <c r="H787" s="301"/>
      <c r="I787" s="301"/>
      <c r="J787" s="301"/>
      <c r="K787" s="301"/>
      <c r="L787" s="301"/>
    </row>
    <row r="788" spans="1:12" x14ac:dyDescent="0.2">
      <c r="A788" s="301"/>
      <c r="B788" s="301"/>
      <c r="C788" s="301"/>
      <c r="D788" s="301"/>
      <c r="E788" s="301"/>
      <c r="F788" s="301"/>
      <c r="G788" s="301"/>
      <c r="H788" s="301"/>
      <c r="I788" s="301"/>
      <c r="J788" s="301"/>
      <c r="K788" s="301"/>
      <c r="L788" s="301"/>
    </row>
    <row r="789" spans="1:12" x14ac:dyDescent="0.2">
      <c r="A789" s="301"/>
      <c r="B789" s="301"/>
      <c r="C789" s="301"/>
      <c r="D789" s="301"/>
      <c r="E789" s="301"/>
      <c r="F789" s="301"/>
      <c r="G789" s="301"/>
      <c r="H789" s="301"/>
      <c r="I789" s="301"/>
      <c r="J789" s="301"/>
      <c r="K789" s="301"/>
      <c r="L789" s="301"/>
    </row>
    <row r="790" spans="1:12" x14ac:dyDescent="0.2">
      <c r="A790" s="301"/>
      <c r="B790" s="301"/>
      <c r="C790" s="301"/>
      <c r="D790" s="301"/>
      <c r="E790" s="301"/>
      <c r="F790" s="301"/>
      <c r="G790" s="301"/>
      <c r="H790" s="301"/>
      <c r="I790" s="301"/>
      <c r="J790" s="301"/>
      <c r="K790" s="301"/>
      <c r="L790" s="301"/>
    </row>
    <row r="791" spans="1:12" x14ac:dyDescent="0.2">
      <c r="A791" s="301"/>
      <c r="B791" s="301"/>
      <c r="C791" s="301"/>
      <c r="D791" s="301"/>
      <c r="E791" s="301"/>
      <c r="F791" s="301"/>
      <c r="G791" s="301"/>
      <c r="H791" s="301"/>
      <c r="I791" s="301"/>
      <c r="J791" s="301"/>
      <c r="K791" s="301"/>
      <c r="L791" s="301"/>
    </row>
    <row r="792" spans="1:12" x14ac:dyDescent="0.2">
      <c r="A792" s="301"/>
      <c r="B792" s="301"/>
      <c r="C792" s="301"/>
      <c r="D792" s="301"/>
      <c r="E792" s="301"/>
      <c r="F792" s="301"/>
      <c r="G792" s="301"/>
      <c r="H792" s="301"/>
      <c r="I792" s="301"/>
      <c r="J792" s="301"/>
      <c r="K792" s="301"/>
      <c r="L792" s="301"/>
    </row>
    <row r="793" spans="1:12" x14ac:dyDescent="0.2">
      <c r="A793" s="301"/>
      <c r="B793" s="301"/>
      <c r="C793" s="301"/>
      <c r="D793" s="301"/>
      <c r="E793" s="301"/>
      <c r="F793" s="301"/>
      <c r="G793" s="301"/>
      <c r="H793" s="301"/>
      <c r="I793" s="301"/>
      <c r="J793" s="301"/>
      <c r="K793" s="301"/>
      <c r="L793" s="301"/>
    </row>
    <row r="794" spans="1:12" x14ac:dyDescent="0.2">
      <c r="A794" s="301"/>
      <c r="B794" s="301"/>
      <c r="C794" s="301"/>
      <c r="D794" s="301"/>
      <c r="E794" s="301"/>
      <c r="F794" s="301"/>
      <c r="G794" s="301"/>
      <c r="H794" s="301"/>
      <c r="I794" s="301"/>
      <c r="J794" s="301"/>
      <c r="K794" s="301"/>
      <c r="L794" s="301"/>
    </row>
    <row r="795" spans="1:12" x14ac:dyDescent="0.2">
      <c r="A795" s="301"/>
      <c r="B795" s="301"/>
      <c r="C795" s="301"/>
      <c r="D795" s="301"/>
      <c r="E795" s="301"/>
      <c r="F795" s="301"/>
      <c r="G795" s="301"/>
      <c r="H795" s="301"/>
      <c r="I795" s="301"/>
      <c r="J795" s="301"/>
      <c r="K795" s="301"/>
      <c r="L795" s="301"/>
    </row>
    <row r="796" spans="1:12" x14ac:dyDescent="0.2">
      <c r="A796" s="301"/>
      <c r="B796" s="301"/>
      <c r="C796" s="301"/>
      <c r="D796" s="301"/>
      <c r="E796" s="301"/>
      <c r="F796" s="301"/>
      <c r="G796" s="301"/>
      <c r="H796" s="301"/>
      <c r="I796" s="301"/>
      <c r="J796" s="301"/>
      <c r="K796" s="301"/>
      <c r="L796" s="301"/>
    </row>
    <row r="797" spans="1:12" x14ac:dyDescent="0.2">
      <c r="A797" s="301"/>
      <c r="B797" s="301"/>
      <c r="C797" s="301"/>
      <c r="D797" s="301"/>
      <c r="E797" s="301"/>
      <c r="F797" s="301"/>
      <c r="G797" s="301"/>
      <c r="H797" s="301"/>
      <c r="I797" s="301"/>
      <c r="J797" s="301"/>
      <c r="K797" s="301"/>
      <c r="L797" s="301"/>
    </row>
    <row r="798" spans="1:12" x14ac:dyDescent="0.2">
      <c r="A798" s="301"/>
      <c r="B798" s="301"/>
      <c r="C798" s="301"/>
      <c r="D798" s="301"/>
      <c r="E798" s="301"/>
      <c r="F798" s="301"/>
      <c r="G798" s="301"/>
      <c r="H798" s="301"/>
      <c r="I798" s="301"/>
      <c r="J798" s="301"/>
      <c r="K798" s="301"/>
      <c r="L798" s="301"/>
    </row>
    <row r="799" spans="1:12" x14ac:dyDescent="0.2">
      <c r="A799" s="301"/>
      <c r="B799" s="301"/>
      <c r="C799" s="301"/>
      <c r="D799" s="301"/>
      <c r="E799" s="301"/>
      <c r="F799" s="301"/>
      <c r="G799" s="301"/>
      <c r="H799" s="301"/>
      <c r="I799" s="301"/>
      <c r="J799" s="301"/>
      <c r="K799" s="301"/>
      <c r="L799" s="301"/>
    </row>
    <row r="800" spans="1:12" x14ac:dyDescent="0.2">
      <c r="A800" s="301"/>
      <c r="B800" s="301"/>
      <c r="C800" s="301"/>
      <c r="D800" s="301"/>
      <c r="E800" s="301"/>
      <c r="F800" s="301"/>
      <c r="G800" s="301"/>
      <c r="H800" s="301"/>
      <c r="I800" s="301"/>
      <c r="J800" s="301"/>
      <c r="K800" s="301"/>
      <c r="L800" s="301"/>
    </row>
    <row r="801" spans="1:12" x14ac:dyDescent="0.2">
      <c r="A801" s="301"/>
      <c r="B801" s="301"/>
      <c r="C801" s="301"/>
      <c r="D801" s="301"/>
      <c r="E801" s="301"/>
      <c r="F801" s="301"/>
      <c r="G801" s="301"/>
      <c r="H801" s="301"/>
      <c r="I801" s="301"/>
      <c r="J801" s="301"/>
      <c r="K801" s="301"/>
      <c r="L801" s="301"/>
    </row>
    <row r="802" spans="1:12" x14ac:dyDescent="0.2">
      <c r="A802" s="301"/>
      <c r="B802" s="301"/>
      <c r="C802" s="301"/>
      <c r="D802" s="301"/>
      <c r="E802" s="301"/>
      <c r="F802" s="301"/>
      <c r="G802" s="301"/>
      <c r="H802" s="301"/>
      <c r="I802" s="301"/>
      <c r="J802" s="301"/>
      <c r="K802" s="301"/>
      <c r="L802" s="301"/>
    </row>
    <row r="803" spans="1:12" x14ac:dyDescent="0.2">
      <c r="A803" s="301"/>
      <c r="B803" s="301"/>
      <c r="C803" s="301"/>
      <c r="D803" s="301"/>
      <c r="E803" s="301"/>
      <c r="F803" s="301"/>
      <c r="G803" s="301"/>
      <c r="H803" s="301"/>
      <c r="I803" s="301"/>
      <c r="J803" s="301"/>
      <c r="K803" s="301"/>
      <c r="L803" s="301"/>
    </row>
    <row r="804" spans="1:12" x14ac:dyDescent="0.2">
      <c r="A804" s="301"/>
      <c r="B804" s="301"/>
      <c r="C804" s="301"/>
      <c r="D804" s="301"/>
      <c r="E804" s="301"/>
      <c r="F804" s="301"/>
      <c r="G804" s="301"/>
      <c r="H804" s="301"/>
      <c r="I804" s="301"/>
      <c r="J804" s="301"/>
      <c r="K804" s="301"/>
      <c r="L804" s="301"/>
    </row>
    <row r="805" spans="1:12" x14ac:dyDescent="0.2">
      <c r="A805" s="301"/>
      <c r="B805" s="301"/>
      <c r="C805" s="301"/>
      <c r="D805" s="301"/>
      <c r="E805" s="301"/>
      <c r="F805" s="301"/>
      <c r="G805" s="301"/>
      <c r="H805" s="301"/>
      <c r="I805" s="301"/>
      <c r="J805" s="301"/>
      <c r="K805" s="301"/>
      <c r="L805" s="301"/>
    </row>
    <row r="806" spans="1:12" x14ac:dyDescent="0.2">
      <c r="A806" s="301"/>
      <c r="B806" s="301"/>
      <c r="C806" s="301"/>
      <c r="D806" s="301"/>
      <c r="E806" s="301"/>
      <c r="F806" s="301"/>
      <c r="G806" s="301"/>
      <c r="H806" s="301"/>
      <c r="I806" s="301"/>
      <c r="J806" s="301"/>
      <c r="K806" s="301"/>
      <c r="L806" s="301"/>
    </row>
    <row r="807" spans="1:12" x14ac:dyDescent="0.2">
      <c r="A807" s="301"/>
      <c r="B807" s="301"/>
      <c r="C807" s="301"/>
      <c r="D807" s="301"/>
      <c r="E807" s="301"/>
      <c r="F807" s="301"/>
      <c r="G807" s="301"/>
      <c r="H807" s="301"/>
      <c r="I807" s="301"/>
      <c r="J807" s="301"/>
      <c r="K807" s="301"/>
      <c r="L807" s="301"/>
    </row>
    <row r="808" spans="1:12" x14ac:dyDescent="0.2">
      <c r="A808" s="301"/>
      <c r="B808" s="301"/>
      <c r="C808" s="301"/>
      <c r="D808" s="301"/>
      <c r="E808" s="301"/>
      <c r="F808" s="301"/>
      <c r="G808" s="301"/>
      <c r="H808" s="301"/>
      <c r="I808" s="301"/>
      <c r="J808" s="301"/>
      <c r="K808" s="301"/>
      <c r="L808" s="301"/>
    </row>
    <row r="809" spans="1:12" x14ac:dyDescent="0.2">
      <c r="A809" s="301"/>
      <c r="B809" s="301"/>
      <c r="C809" s="301"/>
      <c r="D809" s="301"/>
      <c r="E809" s="301"/>
      <c r="F809" s="301"/>
      <c r="G809" s="301"/>
      <c r="H809" s="301"/>
      <c r="I809" s="301"/>
      <c r="J809" s="301"/>
      <c r="K809" s="301"/>
      <c r="L809" s="301"/>
    </row>
    <row r="810" spans="1:12" x14ac:dyDescent="0.2">
      <c r="A810" s="301"/>
      <c r="B810" s="301"/>
      <c r="C810" s="301"/>
      <c r="D810" s="301"/>
      <c r="E810" s="301"/>
      <c r="F810" s="301"/>
      <c r="G810" s="301"/>
      <c r="H810" s="301"/>
      <c r="I810" s="301"/>
      <c r="J810" s="301"/>
      <c r="K810" s="301"/>
      <c r="L810" s="301"/>
    </row>
    <row r="811" spans="1:12" x14ac:dyDescent="0.2">
      <c r="A811" s="301"/>
      <c r="B811" s="301"/>
      <c r="C811" s="301"/>
      <c r="D811" s="301"/>
      <c r="E811" s="301"/>
      <c r="F811" s="301"/>
      <c r="G811" s="301"/>
      <c r="H811" s="301"/>
      <c r="I811" s="301"/>
      <c r="J811" s="301"/>
      <c r="K811" s="301"/>
      <c r="L811" s="301"/>
    </row>
    <row r="812" spans="1:12" x14ac:dyDescent="0.2">
      <c r="A812" s="301"/>
      <c r="B812" s="301"/>
      <c r="C812" s="301"/>
      <c r="D812" s="301"/>
      <c r="E812" s="301"/>
      <c r="F812" s="301"/>
      <c r="G812" s="301"/>
      <c r="H812" s="301"/>
      <c r="I812" s="301"/>
      <c r="J812" s="301"/>
      <c r="K812" s="301"/>
      <c r="L812" s="301"/>
    </row>
    <row r="813" spans="1:12" x14ac:dyDescent="0.2">
      <c r="A813" s="301"/>
      <c r="B813" s="301"/>
      <c r="C813" s="301"/>
      <c r="D813" s="301"/>
      <c r="E813" s="301"/>
      <c r="F813" s="301"/>
      <c r="G813" s="301"/>
      <c r="H813" s="301"/>
      <c r="I813" s="301"/>
      <c r="J813" s="301"/>
      <c r="K813" s="301"/>
      <c r="L813" s="301"/>
    </row>
    <row r="814" spans="1:12" x14ac:dyDescent="0.2">
      <c r="A814" s="301"/>
      <c r="B814" s="301"/>
      <c r="C814" s="301"/>
      <c r="D814" s="301"/>
      <c r="E814" s="301"/>
      <c r="F814" s="301"/>
      <c r="G814" s="301"/>
      <c r="H814" s="301"/>
      <c r="I814" s="301"/>
      <c r="J814" s="301"/>
      <c r="K814" s="301"/>
      <c r="L814" s="301"/>
    </row>
    <row r="815" spans="1:12" x14ac:dyDescent="0.2">
      <c r="A815" s="301"/>
      <c r="B815" s="301"/>
      <c r="C815" s="301"/>
      <c r="D815" s="301"/>
      <c r="E815" s="301"/>
      <c r="F815" s="301"/>
      <c r="G815" s="301"/>
      <c r="H815" s="301"/>
      <c r="I815" s="301"/>
      <c r="J815" s="301"/>
      <c r="K815" s="301"/>
      <c r="L815" s="301"/>
    </row>
    <row r="816" spans="1:12" x14ac:dyDescent="0.2">
      <c r="A816" s="301"/>
      <c r="B816" s="301"/>
      <c r="C816" s="301"/>
      <c r="D816" s="301"/>
      <c r="E816" s="301"/>
      <c r="F816" s="301"/>
      <c r="G816" s="301"/>
      <c r="H816" s="301"/>
      <c r="I816" s="301"/>
      <c r="J816" s="301"/>
      <c r="K816" s="301"/>
      <c r="L816" s="301"/>
    </row>
    <row r="817" spans="1:12" x14ac:dyDescent="0.2">
      <c r="A817" s="301"/>
      <c r="B817" s="301"/>
      <c r="C817" s="301"/>
      <c r="D817" s="301"/>
      <c r="E817" s="301"/>
      <c r="F817" s="301"/>
      <c r="G817" s="301"/>
      <c r="H817" s="301"/>
      <c r="I817" s="301"/>
      <c r="J817" s="301"/>
      <c r="K817" s="301"/>
      <c r="L817" s="301"/>
    </row>
    <row r="818" spans="1:12" x14ac:dyDescent="0.2">
      <c r="A818" s="301"/>
      <c r="B818" s="301"/>
      <c r="C818" s="301"/>
      <c r="D818" s="301"/>
      <c r="E818" s="301"/>
      <c r="F818" s="301"/>
      <c r="G818" s="301"/>
      <c r="H818" s="301"/>
      <c r="I818" s="301"/>
      <c r="J818" s="301"/>
      <c r="K818" s="301"/>
      <c r="L818" s="301"/>
    </row>
    <row r="819" spans="1:12" x14ac:dyDescent="0.2">
      <c r="A819" s="301"/>
      <c r="B819" s="301"/>
      <c r="C819" s="301"/>
      <c r="D819" s="301"/>
      <c r="E819" s="301"/>
      <c r="F819" s="301"/>
      <c r="G819" s="301"/>
      <c r="H819" s="301"/>
      <c r="I819" s="301"/>
      <c r="J819" s="301"/>
      <c r="K819" s="301"/>
      <c r="L819" s="301"/>
    </row>
    <row r="820" spans="1:12" x14ac:dyDescent="0.2">
      <c r="A820" s="301"/>
      <c r="B820" s="301"/>
      <c r="C820" s="301"/>
      <c r="D820" s="301"/>
      <c r="E820" s="301"/>
      <c r="F820" s="301"/>
      <c r="G820" s="301"/>
      <c r="H820" s="301"/>
      <c r="I820" s="301"/>
      <c r="J820" s="301"/>
      <c r="K820" s="301"/>
      <c r="L820" s="301"/>
    </row>
    <row r="821" spans="1:12" x14ac:dyDescent="0.2">
      <c r="A821" s="301"/>
      <c r="B821" s="301"/>
      <c r="C821" s="301"/>
      <c r="D821" s="301"/>
      <c r="E821" s="301"/>
      <c r="F821" s="301"/>
      <c r="G821" s="301"/>
      <c r="H821" s="301"/>
      <c r="I821" s="301"/>
      <c r="J821" s="301"/>
      <c r="K821" s="301"/>
      <c r="L821" s="301"/>
    </row>
    <row r="822" spans="1:12" x14ac:dyDescent="0.2">
      <c r="A822" s="301"/>
      <c r="B822" s="301"/>
      <c r="C822" s="301"/>
      <c r="D822" s="301"/>
      <c r="E822" s="301"/>
      <c r="F822" s="301"/>
      <c r="G822" s="301"/>
      <c r="H822" s="301"/>
      <c r="I822" s="301"/>
      <c r="J822" s="301"/>
      <c r="K822" s="301"/>
      <c r="L822" s="301"/>
    </row>
    <row r="823" spans="1:12" x14ac:dyDescent="0.2">
      <c r="A823" s="301"/>
      <c r="B823" s="301"/>
      <c r="C823" s="301"/>
      <c r="D823" s="301"/>
      <c r="E823" s="301"/>
      <c r="F823" s="301"/>
      <c r="G823" s="301"/>
      <c r="H823" s="301"/>
      <c r="I823" s="301"/>
      <c r="J823" s="301"/>
      <c r="K823" s="301"/>
      <c r="L823" s="301"/>
    </row>
    <row r="824" spans="1:12" x14ac:dyDescent="0.2">
      <c r="A824" s="301"/>
      <c r="B824" s="301"/>
      <c r="C824" s="301"/>
      <c r="D824" s="301"/>
      <c r="E824" s="301"/>
      <c r="F824" s="301"/>
      <c r="G824" s="301"/>
      <c r="H824" s="301"/>
      <c r="I824" s="301"/>
      <c r="J824" s="301"/>
      <c r="K824" s="301"/>
      <c r="L824" s="301"/>
    </row>
    <row r="825" spans="1:12" x14ac:dyDescent="0.2">
      <c r="A825" s="301"/>
      <c r="B825" s="301"/>
      <c r="C825" s="301"/>
      <c r="D825" s="301"/>
      <c r="E825" s="301"/>
      <c r="F825" s="301"/>
      <c r="G825" s="301"/>
      <c r="H825" s="301"/>
      <c r="I825" s="301"/>
      <c r="J825" s="301"/>
      <c r="K825" s="301"/>
      <c r="L825" s="301"/>
    </row>
    <row r="826" spans="1:12" x14ac:dyDescent="0.2">
      <c r="A826" s="301"/>
      <c r="B826" s="301"/>
      <c r="C826" s="301"/>
      <c r="D826" s="301"/>
      <c r="E826" s="301"/>
      <c r="F826" s="301"/>
      <c r="G826" s="301"/>
      <c r="H826" s="301"/>
      <c r="I826" s="301"/>
      <c r="J826" s="301"/>
      <c r="K826" s="301"/>
      <c r="L826" s="301"/>
    </row>
    <row r="827" spans="1:12" x14ac:dyDescent="0.2">
      <c r="A827" s="301"/>
      <c r="B827" s="301"/>
      <c r="C827" s="301"/>
      <c r="D827" s="301"/>
      <c r="E827" s="301"/>
      <c r="F827" s="301"/>
      <c r="G827" s="301"/>
      <c r="H827" s="301"/>
      <c r="I827" s="301"/>
      <c r="J827" s="301"/>
      <c r="K827" s="301"/>
      <c r="L827" s="301"/>
    </row>
    <row r="828" spans="1:12" x14ac:dyDescent="0.2">
      <c r="A828" s="301"/>
      <c r="B828" s="301"/>
      <c r="C828" s="301"/>
      <c r="D828" s="301"/>
      <c r="E828" s="301"/>
      <c r="F828" s="301"/>
      <c r="G828" s="301"/>
      <c r="H828" s="301"/>
      <c r="I828" s="301"/>
      <c r="J828" s="301"/>
      <c r="K828" s="301"/>
      <c r="L828" s="301"/>
    </row>
    <row r="829" spans="1:12" x14ac:dyDescent="0.2">
      <c r="A829" s="301"/>
      <c r="B829" s="301"/>
      <c r="C829" s="301"/>
      <c r="D829" s="301"/>
      <c r="E829" s="301"/>
      <c r="F829" s="301"/>
      <c r="G829" s="301"/>
      <c r="H829" s="301"/>
      <c r="I829" s="301"/>
      <c r="J829" s="301"/>
      <c r="K829" s="301"/>
      <c r="L829" s="301"/>
    </row>
    <row r="830" spans="1:12" x14ac:dyDescent="0.2">
      <c r="A830" s="301"/>
      <c r="B830" s="301"/>
      <c r="C830" s="301"/>
      <c r="D830" s="301"/>
      <c r="E830" s="301"/>
      <c r="F830" s="301"/>
      <c r="G830" s="301"/>
      <c r="H830" s="301"/>
      <c r="I830" s="301"/>
      <c r="J830" s="301"/>
      <c r="K830" s="301"/>
      <c r="L830" s="301"/>
    </row>
    <row r="831" spans="1:12" x14ac:dyDescent="0.2">
      <c r="A831" s="301"/>
      <c r="B831" s="301"/>
      <c r="C831" s="301"/>
      <c r="D831" s="301"/>
      <c r="E831" s="301"/>
      <c r="F831" s="301"/>
      <c r="G831" s="301"/>
      <c r="H831" s="301"/>
      <c r="I831" s="301"/>
      <c r="J831" s="301"/>
      <c r="K831" s="301"/>
      <c r="L831" s="301"/>
    </row>
    <row r="832" spans="1:12" x14ac:dyDescent="0.2">
      <c r="A832" s="301"/>
      <c r="B832" s="301"/>
      <c r="C832" s="301"/>
      <c r="D832" s="301"/>
      <c r="E832" s="301"/>
      <c r="F832" s="301"/>
      <c r="G832" s="301"/>
      <c r="H832" s="301"/>
      <c r="I832" s="301"/>
      <c r="J832" s="301"/>
      <c r="K832" s="301"/>
      <c r="L832" s="301"/>
    </row>
    <row r="833" spans="1:12" x14ac:dyDescent="0.2">
      <c r="A833" s="301"/>
      <c r="B833" s="301"/>
      <c r="C833" s="301"/>
      <c r="D833" s="301"/>
      <c r="E833" s="301"/>
      <c r="F833" s="301"/>
      <c r="G833" s="301"/>
      <c r="H833" s="301"/>
      <c r="I833" s="301"/>
      <c r="J833" s="301"/>
      <c r="K833" s="301"/>
      <c r="L833" s="301"/>
    </row>
    <row r="834" spans="1:12" x14ac:dyDescent="0.2">
      <c r="A834" s="301"/>
      <c r="B834" s="301"/>
      <c r="C834" s="301"/>
      <c r="D834" s="301"/>
      <c r="E834" s="301"/>
      <c r="F834" s="301"/>
      <c r="G834" s="301"/>
      <c r="H834" s="301"/>
      <c r="I834" s="301"/>
      <c r="J834" s="301"/>
      <c r="K834" s="301"/>
      <c r="L834" s="301"/>
    </row>
    <row r="835" spans="1:12" x14ac:dyDescent="0.2">
      <c r="A835" s="301"/>
      <c r="B835" s="301"/>
      <c r="C835" s="301"/>
      <c r="D835" s="301"/>
      <c r="E835" s="301"/>
      <c r="F835" s="301"/>
      <c r="G835" s="301"/>
      <c r="H835" s="301"/>
      <c r="I835" s="301"/>
      <c r="J835" s="301"/>
      <c r="K835" s="301"/>
      <c r="L835" s="301"/>
    </row>
    <row r="836" spans="1:12" x14ac:dyDescent="0.2">
      <c r="A836" s="301"/>
      <c r="B836" s="301"/>
      <c r="C836" s="301"/>
      <c r="D836" s="301"/>
      <c r="E836" s="301"/>
      <c r="F836" s="301"/>
      <c r="G836" s="301"/>
      <c r="H836" s="301"/>
      <c r="I836" s="301"/>
      <c r="J836" s="301"/>
      <c r="K836" s="301"/>
      <c r="L836" s="301"/>
    </row>
    <row r="837" spans="1:12" x14ac:dyDescent="0.2">
      <c r="A837" s="301"/>
      <c r="B837" s="301"/>
      <c r="C837" s="301"/>
      <c r="D837" s="301"/>
      <c r="E837" s="301"/>
      <c r="F837" s="301"/>
      <c r="G837" s="301"/>
      <c r="H837" s="301"/>
      <c r="I837" s="301"/>
      <c r="J837" s="301"/>
      <c r="K837" s="301"/>
      <c r="L837" s="301"/>
    </row>
    <row r="838" spans="1:12" x14ac:dyDescent="0.2">
      <c r="A838" s="301"/>
      <c r="B838" s="301"/>
      <c r="C838" s="301"/>
      <c r="D838" s="301"/>
      <c r="E838" s="301"/>
      <c r="F838" s="301"/>
      <c r="G838" s="301"/>
      <c r="H838" s="301"/>
      <c r="I838" s="301"/>
      <c r="J838" s="301"/>
      <c r="K838" s="301"/>
      <c r="L838" s="301"/>
    </row>
    <row r="839" spans="1:12" x14ac:dyDescent="0.2">
      <c r="A839" s="301"/>
      <c r="B839" s="301"/>
      <c r="C839" s="301"/>
      <c r="D839" s="301"/>
      <c r="E839" s="301"/>
      <c r="F839" s="301"/>
      <c r="G839" s="301"/>
      <c r="H839" s="301"/>
      <c r="I839" s="301"/>
      <c r="J839" s="301"/>
      <c r="K839" s="301"/>
      <c r="L839" s="301"/>
    </row>
    <row r="840" spans="1:12" x14ac:dyDescent="0.2">
      <c r="A840" s="301"/>
      <c r="B840" s="301"/>
      <c r="C840" s="301"/>
      <c r="D840" s="301"/>
      <c r="E840" s="301"/>
      <c r="F840" s="301"/>
      <c r="G840" s="301"/>
      <c r="H840" s="301"/>
      <c r="I840" s="301"/>
      <c r="J840" s="301"/>
      <c r="K840" s="301"/>
      <c r="L840" s="301"/>
    </row>
    <row r="841" spans="1:12" x14ac:dyDescent="0.2">
      <c r="A841" s="301"/>
      <c r="B841" s="301"/>
      <c r="C841" s="301"/>
      <c r="D841" s="301"/>
      <c r="E841" s="301"/>
      <c r="F841" s="301"/>
      <c r="G841" s="301"/>
      <c r="H841" s="301"/>
      <c r="I841" s="301"/>
      <c r="J841" s="301"/>
      <c r="K841" s="301"/>
      <c r="L841" s="301"/>
    </row>
    <row r="842" spans="1:12" x14ac:dyDescent="0.2">
      <c r="A842" s="301"/>
      <c r="B842" s="301"/>
      <c r="C842" s="301"/>
      <c r="D842" s="301"/>
      <c r="E842" s="301"/>
      <c r="F842" s="301"/>
      <c r="G842" s="301"/>
      <c r="H842" s="301"/>
      <c r="I842" s="301"/>
      <c r="J842" s="301"/>
      <c r="K842" s="301"/>
      <c r="L842" s="301"/>
    </row>
    <row r="843" spans="1:12" x14ac:dyDescent="0.2">
      <c r="A843" s="301"/>
      <c r="B843" s="301"/>
      <c r="C843" s="301"/>
      <c r="D843" s="301"/>
      <c r="E843" s="301"/>
      <c r="F843" s="301"/>
      <c r="G843" s="301"/>
      <c r="H843" s="301"/>
      <c r="I843" s="301"/>
      <c r="J843" s="301"/>
      <c r="K843" s="301"/>
      <c r="L843" s="301"/>
    </row>
    <row r="844" spans="1:12" x14ac:dyDescent="0.2">
      <c r="A844" s="301"/>
      <c r="B844" s="301"/>
      <c r="C844" s="301"/>
      <c r="D844" s="301"/>
      <c r="E844" s="301"/>
      <c r="F844" s="301"/>
      <c r="G844" s="301"/>
      <c r="H844" s="301"/>
      <c r="I844" s="301"/>
      <c r="J844" s="301"/>
      <c r="K844" s="301"/>
      <c r="L844" s="301"/>
    </row>
    <row r="845" spans="1:12" x14ac:dyDescent="0.2">
      <c r="A845" s="301"/>
      <c r="B845" s="301"/>
      <c r="C845" s="301"/>
      <c r="D845" s="301"/>
      <c r="E845" s="301"/>
      <c r="F845" s="301"/>
      <c r="G845" s="301"/>
      <c r="H845" s="301"/>
      <c r="I845" s="301"/>
      <c r="J845" s="301"/>
      <c r="K845" s="301"/>
      <c r="L845" s="301"/>
    </row>
    <row r="846" spans="1:12" x14ac:dyDescent="0.2">
      <c r="A846" s="301"/>
      <c r="B846" s="301"/>
      <c r="C846" s="301"/>
      <c r="D846" s="301"/>
      <c r="E846" s="301"/>
      <c r="F846" s="301"/>
      <c r="G846" s="301"/>
      <c r="H846" s="301"/>
      <c r="I846" s="301"/>
      <c r="J846" s="301"/>
      <c r="K846" s="301"/>
      <c r="L846" s="301"/>
    </row>
    <row r="847" spans="1:12" x14ac:dyDescent="0.2">
      <c r="A847" s="301"/>
      <c r="B847" s="301"/>
      <c r="C847" s="301"/>
      <c r="D847" s="301"/>
      <c r="E847" s="301"/>
      <c r="F847" s="301"/>
      <c r="G847" s="301"/>
      <c r="H847" s="301"/>
      <c r="I847" s="301"/>
      <c r="J847" s="301"/>
      <c r="K847" s="301"/>
      <c r="L847" s="301"/>
    </row>
    <row r="848" spans="1:12" x14ac:dyDescent="0.2">
      <c r="A848" s="301"/>
      <c r="B848" s="301"/>
      <c r="C848" s="301"/>
      <c r="D848" s="301"/>
      <c r="E848" s="301"/>
      <c r="F848" s="301"/>
      <c r="G848" s="301"/>
      <c r="H848" s="301"/>
      <c r="I848" s="301"/>
      <c r="J848" s="301"/>
      <c r="K848" s="301"/>
      <c r="L848" s="301"/>
    </row>
    <row r="849" spans="1:12" x14ac:dyDescent="0.2">
      <c r="A849" s="301"/>
      <c r="B849" s="301"/>
      <c r="C849" s="301"/>
      <c r="D849" s="301"/>
      <c r="E849" s="301"/>
      <c r="F849" s="301"/>
      <c r="G849" s="301"/>
      <c r="H849" s="301"/>
      <c r="I849" s="301"/>
      <c r="J849" s="301"/>
      <c r="K849" s="301"/>
      <c r="L849" s="301"/>
    </row>
    <row r="850" spans="1:12" x14ac:dyDescent="0.2">
      <c r="A850" s="301"/>
      <c r="B850" s="301"/>
      <c r="C850" s="301"/>
      <c r="D850" s="301"/>
      <c r="E850" s="301"/>
      <c r="F850" s="301"/>
      <c r="G850" s="301"/>
      <c r="H850" s="301"/>
      <c r="I850" s="301"/>
      <c r="J850" s="301"/>
      <c r="K850" s="301"/>
      <c r="L850" s="301"/>
    </row>
    <row r="851" spans="1:12" x14ac:dyDescent="0.2">
      <c r="A851" s="301"/>
      <c r="B851" s="301"/>
      <c r="C851" s="301"/>
      <c r="D851" s="301"/>
      <c r="E851" s="301"/>
      <c r="F851" s="301"/>
      <c r="G851" s="301"/>
      <c r="H851" s="301"/>
      <c r="I851" s="301"/>
      <c r="J851" s="301"/>
      <c r="K851" s="301"/>
      <c r="L851" s="301"/>
    </row>
    <row r="852" spans="1:12" x14ac:dyDescent="0.2">
      <c r="A852" s="301"/>
      <c r="B852" s="301"/>
      <c r="C852" s="301"/>
      <c r="D852" s="301"/>
      <c r="E852" s="301"/>
      <c r="F852" s="301"/>
      <c r="G852" s="301"/>
      <c r="H852" s="301"/>
      <c r="I852" s="301"/>
      <c r="J852" s="301"/>
      <c r="K852" s="301"/>
      <c r="L852" s="301"/>
    </row>
    <row r="853" spans="1:12" x14ac:dyDescent="0.2">
      <c r="A853" s="301"/>
      <c r="B853" s="301"/>
      <c r="C853" s="301"/>
      <c r="D853" s="301"/>
      <c r="E853" s="301"/>
      <c r="F853" s="301"/>
      <c r="G853" s="301"/>
      <c r="H853" s="301"/>
      <c r="I853" s="301"/>
      <c r="J853" s="301"/>
      <c r="K853" s="301"/>
      <c r="L853" s="301"/>
    </row>
    <row r="854" spans="1:12" x14ac:dyDescent="0.2">
      <c r="A854" s="301"/>
      <c r="B854" s="301"/>
      <c r="C854" s="301"/>
      <c r="D854" s="301"/>
      <c r="E854" s="301"/>
      <c r="F854" s="301"/>
      <c r="G854" s="301"/>
      <c r="H854" s="301"/>
      <c r="I854" s="301"/>
      <c r="J854" s="301"/>
      <c r="K854" s="301"/>
      <c r="L854" s="301"/>
    </row>
    <row r="855" spans="1:12" x14ac:dyDescent="0.2">
      <c r="A855" s="301"/>
      <c r="B855" s="301"/>
      <c r="C855" s="301"/>
      <c r="D855" s="301"/>
      <c r="E855" s="301"/>
      <c r="F855" s="301"/>
      <c r="G855" s="301"/>
      <c r="H855" s="301"/>
      <c r="I855" s="301"/>
      <c r="J855" s="301"/>
      <c r="K855" s="301"/>
      <c r="L855" s="301"/>
    </row>
    <row r="856" spans="1:12" x14ac:dyDescent="0.2">
      <c r="A856" s="301"/>
      <c r="B856" s="301"/>
      <c r="C856" s="301"/>
      <c r="D856" s="301"/>
      <c r="E856" s="301"/>
      <c r="F856" s="301"/>
      <c r="G856" s="301"/>
      <c r="H856" s="301"/>
      <c r="I856" s="301"/>
      <c r="J856" s="301"/>
      <c r="K856" s="301"/>
      <c r="L856" s="301"/>
    </row>
    <row r="857" spans="1:12" x14ac:dyDescent="0.2">
      <c r="A857" s="301"/>
      <c r="B857" s="301"/>
      <c r="C857" s="301"/>
      <c r="D857" s="301"/>
      <c r="E857" s="301"/>
      <c r="F857" s="301"/>
      <c r="G857" s="301"/>
      <c r="H857" s="301"/>
      <c r="I857" s="301"/>
      <c r="J857" s="301"/>
      <c r="K857" s="301"/>
      <c r="L857" s="301"/>
    </row>
    <row r="858" spans="1:12" x14ac:dyDescent="0.2">
      <c r="A858" s="301"/>
      <c r="B858" s="301"/>
      <c r="C858" s="301"/>
      <c r="D858" s="301"/>
      <c r="E858" s="301"/>
      <c r="F858" s="301"/>
      <c r="G858" s="301"/>
      <c r="H858" s="301"/>
      <c r="I858" s="301"/>
      <c r="J858" s="301"/>
      <c r="K858" s="301"/>
      <c r="L858" s="301"/>
    </row>
    <row r="859" spans="1:12" x14ac:dyDescent="0.2">
      <c r="A859" s="301"/>
      <c r="B859" s="301"/>
      <c r="C859" s="301"/>
      <c r="D859" s="301"/>
      <c r="E859" s="301"/>
      <c r="F859" s="301"/>
      <c r="G859" s="301"/>
      <c r="H859" s="301"/>
      <c r="I859" s="301"/>
      <c r="J859" s="301"/>
      <c r="K859" s="301"/>
      <c r="L859" s="301"/>
    </row>
    <row r="860" spans="1:12" x14ac:dyDescent="0.2">
      <c r="A860" s="301"/>
      <c r="B860" s="301"/>
      <c r="C860" s="301"/>
      <c r="D860" s="301"/>
      <c r="E860" s="301"/>
      <c r="F860" s="301"/>
      <c r="G860" s="301"/>
      <c r="H860" s="301"/>
      <c r="I860" s="301"/>
      <c r="J860" s="301"/>
      <c r="K860" s="301"/>
      <c r="L860" s="301"/>
    </row>
    <row r="861" spans="1:12" x14ac:dyDescent="0.2">
      <c r="A861" s="301"/>
      <c r="B861" s="301"/>
      <c r="C861" s="301"/>
      <c r="D861" s="301"/>
      <c r="E861" s="301"/>
      <c r="F861" s="301"/>
      <c r="G861" s="301"/>
      <c r="H861" s="301"/>
      <c r="I861" s="301"/>
      <c r="J861" s="301"/>
      <c r="K861" s="301"/>
      <c r="L861" s="301"/>
    </row>
    <row r="862" spans="1:12" x14ac:dyDescent="0.2">
      <c r="A862" s="301"/>
      <c r="B862" s="301"/>
      <c r="C862" s="301"/>
      <c r="D862" s="301"/>
      <c r="E862" s="301"/>
      <c r="F862" s="301"/>
      <c r="G862" s="301"/>
      <c r="H862" s="301"/>
      <c r="I862" s="301"/>
      <c r="J862" s="301"/>
      <c r="K862" s="301"/>
      <c r="L862" s="301"/>
    </row>
    <row r="863" spans="1:12" x14ac:dyDescent="0.2">
      <c r="A863" s="301"/>
      <c r="B863" s="301"/>
      <c r="C863" s="301"/>
      <c r="D863" s="301"/>
      <c r="E863" s="301"/>
      <c r="F863" s="301"/>
      <c r="G863" s="301"/>
      <c r="H863" s="301"/>
      <c r="I863" s="301"/>
      <c r="J863" s="301"/>
      <c r="K863" s="301"/>
      <c r="L863" s="301"/>
    </row>
    <row r="864" spans="1:12" x14ac:dyDescent="0.2">
      <c r="A864" s="301"/>
      <c r="B864" s="301"/>
      <c r="C864" s="301"/>
      <c r="D864" s="301"/>
      <c r="E864" s="301"/>
      <c r="F864" s="301"/>
      <c r="G864" s="301"/>
      <c r="H864" s="301"/>
      <c r="I864" s="301"/>
      <c r="J864" s="301"/>
      <c r="K864" s="301"/>
      <c r="L864" s="301"/>
    </row>
    <row r="865" spans="1:12" x14ac:dyDescent="0.2">
      <c r="A865" s="301"/>
      <c r="B865" s="301"/>
      <c r="C865" s="301"/>
      <c r="D865" s="301"/>
      <c r="E865" s="301"/>
      <c r="F865" s="301"/>
      <c r="G865" s="301"/>
      <c r="H865" s="301"/>
      <c r="I865" s="301"/>
      <c r="J865" s="301"/>
      <c r="K865" s="301"/>
      <c r="L865" s="301"/>
    </row>
    <row r="866" spans="1:12" x14ac:dyDescent="0.2">
      <c r="A866" s="301"/>
      <c r="B866" s="301"/>
      <c r="C866" s="301"/>
      <c r="D866" s="301"/>
      <c r="E866" s="301"/>
      <c r="F866" s="301"/>
      <c r="G866" s="301"/>
      <c r="H866" s="301"/>
      <c r="I866" s="301"/>
      <c r="J866" s="301"/>
      <c r="K866" s="301"/>
      <c r="L866" s="301"/>
    </row>
    <row r="867" spans="1:12" x14ac:dyDescent="0.2">
      <c r="A867" s="301"/>
      <c r="B867" s="301"/>
      <c r="C867" s="301"/>
      <c r="D867" s="301"/>
      <c r="E867" s="301"/>
      <c r="F867" s="301"/>
      <c r="G867" s="301"/>
      <c r="H867" s="301"/>
      <c r="I867" s="301"/>
      <c r="J867" s="301"/>
      <c r="K867" s="301"/>
      <c r="L867" s="301"/>
    </row>
    <row r="868" spans="1:12" x14ac:dyDescent="0.2">
      <c r="A868" s="301"/>
      <c r="B868" s="301"/>
      <c r="C868" s="301"/>
      <c r="D868" s="301"/>
      <c r="E868" s="301"/>
      <c r="F868" s="301"/>
      <c r="G868" s="301"/>
      <c r="H868" s="301"/>
      <c r="I868" s="301"/>
      <c r="J868" s="301"/>
      <c r="K868" s="301"/>
      <c r="L868" s="301"/>
    </row>
    <row r="869" spans="1:12" x14ac:dyDescent="0.2">
      <c r="A869" s="301"/>
      <c r="B869" s="301"/>
      <c r="C869" s="301"/>
      <c r="D869" s="301"/>
      <c r="E869" s="301"/>
      <c r="F869" s="301"/>
      <c r="G869" s="301"/>
      <c r="H869" s="301"/>
      <c r="I869" s="301"/>
      <c r="J869" s="301"/>
      <c r="K869" s="301"/>
      <c r="L869" s="301"/>
    </row>
    <row r="870" spans="1:12" x14ac:dyDescent="0.2">
      <c r="A870" s="301"/>
      <c r="B870" s="301"/>
      <c r="C870" s="301"/>
      <c r="D870" s="301"/>
      <c r="E870" s="301"/>
      <c r="F870" s="301"/>
      <c r="G870" s="301"/>
      <c r="H870" s="301"/>
      <c r="I870" s="301"/>
      <c r="J870" s="301"/>
      <c r="K870" s="301"/>
      <c r="L870" s="301"/>
    </row>
    <row r="871" spans="1:12" x14ac:dyDescent="0.2">
      <c r="A871" s="301"/>
      <c r="B871" s="301"/>
      <c r="C871" s="301"/>
      <c r="D871" s="301"/>
      <c r="E871" s="301"/>
      <c r="F871" s="301"/>
      <c r="G871" s="301"/>
      <c r="H871" s="301"/>
      <c r="I871" s="301"/>
      <c r="J871" s="301"/>
      <c r="K871" s="301"/>
      <c r="L871" s="301"/>
    </row>
    <row r="872" spans="1:12" x14ac:dyDescent="0.2">
      <c r="A872" s="301"/>
      <c r="B872" s="301"/>
      <c r="C872" s="301"/>
      <c r="D872" s="301"/>
      <c r="E872" s="301"/>
      <c r="F872" s="301"/>
      <c r="G872" s="301"/>
      <c r="H872" s="301"/>
      <c r="I872" s="301"/>
      <c r="J872" s="301"/>
      <c r="K872" s="301"/>
      <c r="L872" s="301"/>
    </row>
    <row r="873" spans="1:12" x14ac:dyDescent="0.2">
      <c r="A873" s="301"/>
      <c r="B873" s="301"/>
      <c r="C873" s="301"/>
      <c r="D873" s="301"/>
      <c r="E873" s="301"/>
      <c r="F873" s="301"/>
      <c r="G873" s="301"/>
      <c r="H873" s="301"/>
      <c r="I873" s="301"/>
      <c r="J873" s="301"/>
      <c r="K873" s="301"/>
      <c r="L873" s="301"/>
    </row>
    <row r="874" spans="1:12" x14ac:dyDescent="0.2">
      <c r="A874" s="301"/>
      <c r="B874" s="301"/>
      <c r="C874" s="301"/>
      <c r="D874" s="301"/>
      <c r="E874" s="301"/>
      <c r="F874" s="301"/>
      <c r="G874" s="301"/>
      <c r="H874" s="301"/>
      <c r="I874" s="301"/>
      <c r="J874" s="301"/>
      <c r="K874" s="301"/>
      <c r="L874" s="301"/>
    </row>
    <row r="875" spans="1:12" x14ac:dyDescent="0.2">
      <c r="A875" s="301"/>
      <c r="B875" s="301"/>
      <c r="C875" s="301"/>
      <c r="D875" s="301"/>
      <c r="E875" s="301"/>
      <c r="F875" s="301"/>
      <c r="G875" s="301"/>
      <c r="H875" s="301"/>
      <c r="I875" s="301"/>
      <c r="J875" s="301"/>
      <c r="K875" s="301"/>
      <c r="L875" s="301"/>
    </row>
    <row r="876" spans="1:12" x14ac:dyDescent="0.2">
      <c r="A876" s="301"/>
      <c r="B876" s="301"/>
      <c r="C876" s="301"/>
      <c r="D876" s="301"/>
      <c r="E876" s="301"/>
      <c r="F876" s="301"/>
      <c r="G876" s="301"/>
      <c r="H876" s="301"/>
      <c r="I876" s="301"/>
      <c r="J876" s="301"/>
      <c r="K876" s="301"/>
      <c r="L876" s="301"/>
    </row>
    <row r="877" spans="1:12" x14ac:dyDescent="0.2">
      <c r="A877" s="301"/>
      <c r="B877" s="301"/>
      <c r="C877" s="301"/>
      <c r="D877" s="301"/>
      <c r="E877" s="301"/>
      <c r="F877" s="301"/>
      <c r="G877" s="301"/>
      <c r="H877" s="301"/>
      <c r="I877" s="301"/>
      <c r="J877" s="301"/>
      <c r="K877" s="301"/>
      <c r="L877" s="301"/>
    </row>
    <row r="878" spans="1:12" x14ac:dyDescent="0.2">
      <c r="A878" s="301"/>
      <c r="B878" s="301"/>
      <c r="C878" s="301"/>
      <c r="D878" s="301"/>
      <c r="E878" s="301"/>
      <c r="F878" s="301"/>
      <c r="G878" s="301"/>
      <c r="H878" s="301"/>
      <c r="I878" s="301"/>
      <c r="J878" s="301"/>
      <c r="K878" s="301"/>
      <c r="L878" s="301"/>
    </row>
    <row r="879" spans="1:12" x14ac:dyDescent="0.2">
      <c r="A879" s="301"/>
      <c r="B879" s="301"/>
      <c r="C879" s="301"/>
      <c r="D879" s="301"/>
      <c r="E879" s="301"/>
      <c r="F879" s="301"/>
      <c r="G879" s="301"/>
      <c r="H879" s="301"/>
      <c r="I879" s="301"/>
      <c r="J879" s="301"/>
      <c r="K879" s="301"/>
      <c r="L879" s="301"/>
    </row>
    <row r="880" spans="1:12" x14ac:dyDescent="0.2">
      <c r="A880" s="301"/>
      <c r="B880" s="301"/>
      <c r="C880" s="301"/>
      <c r="D880" s="301"/>
      <c r="E880" s="301"/>
      <c r="F880" s="301"/>
      <c r="G880" s="301"/>
      <c r="H880" s="301"/>
      <c r="I880" s="301"/>
      <c r="J880" s="301"/>
      <c r="K880" s="301"/>
      <c r="L880" s="301"/>
    </row>
    <row r="881" spans="1:12" x14ac:dyDescent="0.2">
      <c r="A881" s="301"/>
      <c r="B881" s="301"/>
      <c r="C881" s="301"/>
      <c r="D881" s="301"/>
      <c r="E881" s="301"/>
      <c r="F881" s="301"/>
      <c r="G881" s="301"/>
      <c r="H881" s="301"/>
      <c r="I881" s="301"/>
      <c r="J881" s="301"/>
      <c r="K881" s="301"/>
      <c r="L881" s="301"/>
    </row>
    <row r="882" spans="1:12" x14ac:dyDescent="0.2">
      <c r="A882" s="301"/>
      <c r="B882" s="301"/>
      <c r="C882" s="301"/>
      <c r="D882" s="301"/>
      <c r="E882" s="301"/>
      <c r="F882" s="301"/>
      <c r="G882" s="301"/>
      <c r="H882" s="301"/>
      <c r="I882" s="301"/>
      <c r="J882" s="301"/>
      <c r="K882" s="301"/>
      <c r="L882" s="301"/>
    </row>
    <row r="883" spans="1:12" x14ac:dyDescent="0.2">
      <c r="A883" s="301"/>
      <c r="B883" s="301"/>
      <c r="C883" s="301"/>
      <c r="D883" s="301"/>
      <c r="E883" s="301"/>
      <c r="F883" s="301"/>
      <c r="G883" s="301"/>
      <c r="H883" s="301"/>
      <c r="I883" s="301"/>
      <c r="J883" s="301"/>
      <c r="K883" s="301"/>
      <c r="L883" s="301"/>
    </row>
    <row r="884" spans="1:12" x14ac:dyDescent="0.2">
      <c r="A884" s="301"/>
      <c r="B884" s="301"/>
      <c r="C884" s="301"/>
      <c r="D884" s="301"/>
      <c r="E884" s="301"/>
      <c r="F884" s="301"/>
      <c r="G884" s="301"/>
      <c r="H884" s="301"/>
      <c r="I884" s="301"/>
      <c r="J884" s="301"/>
      <c r="K884" s="301"/>
      <c r="L884" s="301"/>
    </row>
    <row r="885" spans="1:12" x14ac:dyDescent="0.2">
      <c r="A885" s="301"/>
      <c r="B885" s="301"/>
      <c r="C885" s="301"/>
      <c r="D885" s="301"/>
      <c r="E885" s="301"/>
      <c r="F885" s="301"/>
      <c r="G885" s="301"/>
      <c r="H885" s="301"/>
      <c r="I885" s="301"/>
      <c r="J885" s="301"/>
      <c r="K885" s="301"/>
      <c r="L885" s="301"/>
    </row>
    <row r="886" spans="1:12" x14ac:dyDescent="0.2">
      <c r="A886" s="301"/>
      <c r="B886" s="301"/>
      <c r="C886" s="301"/>
      <c r="D886" s="301"/>
      <c r="E886" s="301"/>
      <c r="F886" s="301"/>
      <c r="G886" s="301"/>
      <c r="H886" s="301"/>
      <c r="I886" s="301"/>
      <c r="J886" s="301"/>
      <c r="K886" s="301"/>
      <c r="L886" s="301"/>
    </row>
    <row r="887" spans="1:12" x14ac:dyDescent="0.2">
      <c r="A887" s="301"/>
      <c r="B887" s="301"/>
      <c r="C887" s="301"/>
      <c r="D887" s="301"/>
      <c r="E887" s="301"/>
      <c r="F887" s="301"/>
      <c r="G887" s="301"/>
      <c r="H887" s="301"/>
      <c r="I887" s="301"/>
      <c r="J887" s="301"/>
      <c r="K887" s="301"/>
      <c r="L887" s="301"/>
    </row>
    <row r="888" spans="1:12" x14ac:dyDescent="0.2">
      <c r="A888" s="301"/>
      <c r="B888" s="301"/>
      <c r="C888" s="301"/>
      <c r="D888" s="301"/>
      <c r="E888" s="301"/>
      <c r="F888" s="301"/>
      <c r="G888" s="301"/>
      <c r="H888" s="301"/>
      <c r="I888" s="301"/>
      <c r="J888" s="301"/>
      <c r="K888" s="301"/>
      <c r="L888" s="301"/>
    </row>
    <row r="889" spans="1:12" x14ac:dyDescent="0.2">
      <c r="A889" s="301"/>
      <c r="B889" s="301"/>
      <c r="C889" s="301"/>
      <c r="D889" s="301"/>
      <c r="E889" s="301"/>
      <c r="F889" s="301"/>
      <c r="G889" s="301"/>
      <c r="H889" s="301"/>
      <c r="I889" s="301"/>
      <c r="J889" s="301"/>
      <c r="K889" s="301"/>
      <c r="L889" s="301"/>
    </row>
    <row r="890" spans="1:12" x14ac:dyDescent="0.2">
      <c r="A890" s="301"/>
      <c r="B890" s="301"/>
      <c r="C890" s="301"/>
      <c r="D890" s="301"/>
      <c r="E890" s="301"/>
      <c r="F890" s="301"/>
      <c r="G890" s="301"/>
      <c r="H890" s="301"/>
      <c r="I890" s="301"/>
      <c r="J890" s="301"/>
      <c r="K890" s="301"/>
      <c r="L890" s="301"/>
    </row>
    <row r="891" spans="1:12" x14ac:dyDescent="0.2">
      <c r="A891" s="301"/>
      <c r="B891" s="301"/>
      <c r="C891" s="301"/>
      <c r="D891" s="301"/>
      <c r="E891" s="301"/>
      <c r="F891" s="301"/>
      <c r="G891" s="301"/>
      <c r="H891" s="301"/>
      <c r="I891" s="301"/>
      <c r="J891" s="301"/>
      <c r="K891" s="301"/>
      <c r="L891" s="301"/>
    </row>
    <row r="892" spans="1:12" x14ac:dyDescent="0.2">
      <c r="A892" s="301"/>
      <c r="B892" s="301"/>
      <c r="C892" s="301"/>
      <c r="D892" s="301"/>
      <c r="E892" s="301"/>
      <c r="F892" s="301"/>
      <c r="G892" s="301"/>
      <c r="H892" s="301"/>
      <c r="I892" s="301"/>
      <c r="J892" s="301"/>
      <c r="K892" s="301"/>
      <c r="L892" s="301"/>
    </row>
    <row r="893" spans="1:12" x14ac:dyDescent="0.2">
      <c r="A893" s="301"/>
      <c r="B893" s="301"/>
      <c r="C893" s="301"/>
      <c r="D893" s="301"/>
      <c r="E893" s="301"/>
      <c r="F893" s="301"/>
      <c r="G893" s="301"/>
      <c r="H893" s="301"/>
      <c r="I893" s="301"/>
      <c r="J893" s="301"/>
      <c r="K893" s="301"/>
      <c r="L893" s="301"/>
    </row>
    <row r="894" spans="1:12" x14ac:dyDescent="0.2">
      <c r="A894" s="301"/>
      <c r="B894" s="301"/>
      <c r="C894" s="301"/>
      <c r="D894" s="301"/>
      <c r="E894" s="301"/>
      <c r="F894" s="301"/>
      <c r="G894" s="301"/>
      <c r="H894" s="301"/>
      <c r="I894" s="301"/>
      <c r="J894" s="301"/>
      <c r="K894" s="301"/>
      <c r="L894" s="301"/>
    </row>
    <row r="895" spans="1:12" x14ac:dyDescent="0.2">
      <c r="A895" s="301"/>
      <c r="B895" s="301"/>
      <c r="C895" s="301"/>
      <c r="D895" s="301"/>
      <c r="E895" s="301"/>
      <c r="F895" s="301"/>
      <c r="G895" s="301"/>
      <c r="H895" s="301"/>
      <c r="I895" s="301"/>
      <c r="J895" s="301"/>
      <c r="K895" s="301"/>
      <c r="L895" s="301"/>
    </row>
    <row r="896" spans="1:12" x14ac:dyDescent="0.2">
      <c r="A896" s="301"/>
      <c r="B896" s="301"/>
      <c r="C896" s="301"/>
      <c r="D896" s="301"/>
      <c r="E896" s="301"/>
      <c r="F896" s="301"/>
      <c r="G896" s="301"/>
      <c r="H896" s="301"/>
      <c r="I896" s="301"/>
      <c r="J896" s="301"/>
      <c r="K896" s="301"/>
      <c r="L896" s="301"/>
    </row>
    <row r="897" spans="1:12" x14ac:dyDescent="0.2">
      <c r="A897" s="301"/>
      <c r="B897" s="301"/>
      <c r="C897" s="301"/>
      <c r="D897" s="301"/>
      <c r="E897" s="301"/>
      <c r="F897" s="301"/>
      <c r="G897" s="301"/>
      <c r="H897" s="301"/>
      <c r="I897" s="301"/>
      <c r="J897" s="301"/>
      <c r="K897" s="301"/>
      <c r="L897" s="301"/>
    </row>
    <row r="898" spans="1:12" x14ac:dyDescent="0.2">
      <c r="A898" s="301"/>
      <c r="B898" s="301"/>
      <c r="C898" s="301"/>
      <c r="D898" s="301"/>
      <c r="E898" s="301"/>
      <c r="F898" s="301"/>
      <c r="G898" s="301"/>
      <c r="H898" s="301"/>
      <c r="I898" s="301"/>
      <c r="J898" s="301"/>
      <c r="K898" s="301"/>
      <c r="L898" s="301"/>
    </row>
    <row r="899" spans="1:12" x14ac:dyDescent="0.2">
      <c r="A899" s="301"/>
      <c r="B899" s="301"/>
      <c r="C899" s="301"/>
      <c r="D899" s="301"/>
      <c r="E899" s="301"/>
      <c r="F899" s="301"/>
      <c r="G899" s="301"/>
      <c r="H899" s="301"/>
      <c r="I899" s="301"/>
      <c r="J899" s="301"/>
      <c r="K899" s="301"/>
      <c r="L899" s="301"/>
    </row>
    <row r="900" spans="1:12" x14ac:dyDescent="0.2">
      <c r="A900" s="301"/>
      <c r="B900" s="301"/>
      <c r="C900" s="301"/>
      <c r="D900" s="301"/>
      <c r="E900" s="301"/>
      <c r="F900" s="301"/>
      <c r="G900" s="301"/>
      <c r="H900" s="301"/>
      <c r="I900" s="301"/>
      <c r="J900" s="301"/>
      <c r="K900" s="301"/>
      <c r="L900" s="301"/>
    </row>
    <row r="901" spans="1:12" x14ac:dyDescent="0.2">
      <c r="A901" s="301"/>
      <c r="B901" s="301"/>
      <c r="C901" s="301"/>
      <c r="D901" s="301"/>
      <c r="E901" s="301"/>
      <c r="F901" s="301"/>
      <c r="G901" s="301"/>
      <c r="H901" s="301"/>
      <c r="I901" s="301"/>
      <c r="J901" s="301"/>
      <c r="K901" s="301"/>
      <c r="L901" s="301"/>
    </row>
    <row r="902" spans="1:12" x14ac:dyDescent="0.2">
      <c r="A902" s="301"/>
      <c r="B902" s="301"/>
      <c r="C902" s="301"/>
      <c r="D902" s="301"/>
      <c r="E902" s="301"/>
      <c r="F902" s="301"/>
      <c r="G902" s="301"/>
      <c r="H902" s="301"/>
      <c r="I902" s="301"/>
      <c r="J902" s="301"/>
      <c r="K902" s="301"/>
      <c r="L902" s="301"/>
    </row>
    <row r="903" spans="1:12" x14ac:dyDescent="0.2">
      <c r="A903" s="301"/>
      <c r="B903" s="301"/>
      <c r="C903" s="301"/>
      <c r="D903" s="301"/>
      <c r="E903" s="301"/>
      <c r="F903" s="301"/>
      <c r="G903" s="301"/>
      <c r="H903" s="301"/>
      <c r="I903" s="301"/>
      <c r="J903" s="301"/>
      <c r="K903" s="301"/>
      <c r="L903" s="301"/>
    </row>
    <row r="904" spans="1:12" x14ac:dyDescent="0.2">
      <c r="A904" s="301"/>
      <c r="B904" s="301"/>
      <c r="C904" s="301"/>
      <c r="D904" s="301"/>
      <c r="E904" s="301"/>
      <c r="F904" s="301"/>
      <c r="G904" s="301"/>
      <c r="H904" s="301"/>
      <c r="I904" s="301"/>
      <c r="J904" s="301"/>
      <c r="K904" s="301"/>
      <c r="L904" s="301"/>
    </row>
    <row r="905" spans="1:12" x14ac:dyDescent="0.2">
      <c r="A905" s="301"/>
      <c r="B905" s="301"/>
      <c r="C905" s="301"/>
      <c r="D905" s="301"/>
      <c r="E905" s="301"/>
      <c r="F905" s="301"/>
      <c r="G905" s="301"/>
      <c r="H905" s="301"/>
      <c r="I905" s="301"/>
      <c r="J905" s="301"/>
      <c r="K905" s="301"/>
      <c r="L905" s="301"/>
    </row>
    <row r="906" spans="1:12" x14ac:dyDescent="0.2">
      <c r="A906" s="301"/>
      <c r="B906" s="301"/>
      <c r="C906" s="301"/>
      <c r="D906" s="301"/>
      <c r="E906" s="301"/>
      <c r="F906" s="301"/>
      <c r="G906" s="301"/>
      <c r="H906" s="301"/>
      <c r="I906" s="301"/>
      <c r="J906" s="301"/>
      <c r="K906" s="301"/>
      <c r="L906" s="301"/>
    </row>
    <row r="907" spans="1:12" x14ac:dyDescent="0.2">
      <c r="A907" s="301"/>
      <c r="B907" s="301"/>
      <c r="C907" s="301"/>
      <c r="D907" s="301"/>
      <c r="E907" s="301"/>
      <c r="F907" s="301"/>
      <c r="G907" s="301"/>
      <c r="H907" s="301"/>
      <c r="I907" s="301"/>
      <c r="J907" s="301"/>
      <c r="K907" s="301"/>
      <c r="L907" s="301"/>
    </row>
    <row r="908" spans="1:12" x14ac:dyDescent="0.2">
      <c r="A908" s="301"/>
      <c r="B908" s="301"/>
      <c r="C908" s="301"/>
      <c r="D908" s="301"/>
      <c r="E908" s="301"/>
      <c r="F908" s="301"/>
      <c r="G908" s="301"/>
      <c r="H908" s="301"/>
      <c r="I908" s="301"/>
      <c r="J908" s="301"/>
      <c r="K908" s="301"/>
      <c r="L908" s="301"/>
    </row>
    <row r="909" spans="1:12" x14ac:dyDescent="0.2">
      <c r="A909" s="301"/>
      <c r="B909" s="301"/>
      <c r="C909" s="301"/>
      <c r="D909" s="301"/>
      <c r="E909" s="301"/>
      <c r="F909" s="301"/>
      <c r="G909" s="301"/>
      <c r="H909" s="301"/>
      <c r="I909" s="301"/>
      <c r="J909" s="301"/>
      <c r="K909" s="301"/>
      <c r="L909" s="301"/>
    </row>
    <row r="910" spans="1:12" x14ac:dyDescent="0.2">
      <c r="A910" s="301"/>
      <c r="B910" s="301"/>
      <c r="C910" s="301"/>
      <c r="D910" s="301"/>
      <c r="E910" s="301"/>
      <c r="F910" s="301"/>
      <c r="G910" s="301"/>
      <c r="H910" s="301"/>
      <c r="I910" s="301"/>
      <c r="J910" s="301"/>
      <c r="K910" s="301"/>
      <c r="L910" s="301"/>
    </row>
    <row r="911" spans="1:12" x14ac:dyDescent="0.2">
      <c r="A911" s="301"/>
      <c r="B911" s="301"/>
      <c r="C911" s="301"/>
      <c r="D911" s="301"/>
      <c r="E911" s="301"/>
      <c r="F911" s="301"/>
      <c r="G911" s="301"/>
      <c r="H911" s="301"/>
      <c r="I911" s="301"/>
      <c r="J911" s="301"/>
      <c r="K911" s="301"/>
      <c r="L911" s="301"/>
    </row>
    <row r="912" spans="1:12" x14ac:dyDescent="0.2">
      <c r="A912" s="301"/>
      <c r="B912" s="301"/>
      <c r="C912" s="301"/>
      <c r="D912" s="301"/>
      <c r="E912" s="301"/>
      <c r="F912" s="301"/>
      <c r="G912" s="301"/>
      <c r="H912" s="301"/>
      <c r="I912" s="301"/>
      <c r="J912" s="301"/>
      <c r="K912" s="301"/>
      <c r="L912" s="301"/>
    </row>
    <row r="913" spans="1:12" x14ac:dyDescent="0.2">
      <c r="A913" s="301"/>
      <c r="B913" s="301"/>
      <c r="C913" s="301"/>
      <c r="D913" s="301"/>
      <c r="E913" s="301"/>
      <c r="F913" s="301"/>
      <c r="G913" s="301"/>
      <c r="H913" s="301"/>
      <c r="I913" s="301"/>
      <c r="J913" s="301"/>
      <c r="K913" s="301"/>
      <c r="L913" s="301"/>
    </row>
    <row r="914" spans="1:12" x14ac:dyDescent="0.2">
      <c r="A914" s="301"/>
      <c r="B914" s="301"/>
      <c r="C914" s="301"/>
      <c r="D914" s="301"/>
      <c r="E914" s="301"/>
      <c r="F914" s="301"/>
      <c r="G914" s="301"/>
      <c r="H914" s="301"/>
      <c r="I914" s="301"/>
      <c r="J914" s="301"/>
      <c r="K914" s="301"/>
      <c r="L914" s="301"/>
    </row>
    <row r="915" spans="1:12" x14ac:dyDescent="0.2">
      <c r="A915" s="301"/>
      <c r="B915" s="301"/>
      <c r="C915" s="301"/>
      <c r="D915" s="301"/>
      <c r="E915" s="301"/>
      <c r="F915" s="301"/>
      <c r="G915" s="301"/>
      <c r="H915" s="301"/>
      <c r="I915" s="301"/>
      <c r="J915" s="301"/>
      <c r="K915" s="301"/>
      <c r="L915" s="301"/>
    </row>
    <row r="916" spans="1:12" x14ac:dyDescent="0.2">
      <c r="A916" s="301"/>
      <c r="B916" s="301"/>
      <c r="C916" s="301"/>
      <c r="D916" s="301"/>
      <c r="E916" s="301"/>
      <c r="F916" s="301"/>
      <c r="G916" s="301"/>
      <c r="H916" s="301"/>
      <c r="I916" s="301"/>
      <c r="J916" s="301"/>
      <c r="K916" s="301"/>
      <c r="L916" s="301"/>
    </row>
    <row r="917" spans="1:12" x14ac:dyDescent="0.2">
      <c r="A917" s="301"/>
      <c r="B917" s="301"/>
      <c r="C917" s="301"/>
      <c r="D917" s="301"/>
      <c r="E917" s="301"/>
      <c r="F917" s="301"/>
      <c r="G917" s="301"/>
      <c r="H917" s="301"/>
      <c r="I917" s="301"/>
      <c r="J917" s="301"/>
      <c r="K917" s="301"/>
      <c r="L917" s="301"/>
    </row>
    <row r="918" spans="1:12" x14ac:dyDescent="0.2">
      <c r="A918" s="301"/>
      <c r="B918" s="301"/>
      <c r="C918" s="301"/>
      <c r="D918" s="301"/>
      <c r="E918" s="301"/>
      <c r="F918" s="301"/>
      <c r="G918" s="301"/>
      <c r="H918" s="301"/>
      <c r="I918" s="301"/>
      <c r="J918" s="301"/>
      <c r="K918" s="301"/>
      <c r="L918" s="301"/>
    </row>
    <row r="919" spans="1:12" x14ac:dyDescent="0.2">
      <c r="A919" s="301"/>
      <c r="B919" s="301"/>
      <c r="C919" s="301"/>
      <c r="D919" s="301"/>
      <c r="E919" s="301"/>
      <c r="F919" s="301"/>
      <c r="G919" s="301"/>
      <c r="H919" s="301"/>
      <c r="I919" s="301"/>
      <c r="J919" s="301"/>
      <c r="K919" s="301"/>
      <c r="L919" s="301"/>
    </row>
    <row r="920" spans="1:12" x14ac:dyDescent="0.2">
      <c r="A920" s="301"/>
      <c r="B920" s="301"/>
      <c r="C920" s="301"/>
      <c r="D920" s="301"/>
      <c r="E920" s="301"/>
      <c r="F920" s="301"/>
      <c r="G920" s="301"/>
      <c r="H920" s="301"/>
      <c r="I920" s="301"/>
      <c r="J920" s="301"/>
      <c r="K920" s="301"/>
      <c r="L920" s="301"/>
    </row>
    <row r="921" spans="1:12" x14ac:dyDescent="0.2">
      <c r="A921" s="301"/>
      <c r="B921" s="301"/>
      <c r="C921" s="301"/>
      <c r="D921" s="301"/>
      <c r="E921" s="301"/>
      <c r="F921" s="301"/>
      <c r="G921" s="301"/>
      <c r="H921" s="301"/>
      <c r="I921" s="301"/>
      <c r="J921" s="301"/>
      <c r="K921" s="301"/>
      <c r="L921" s="301"/>
    </row>
    <row r="922" spans="1:12" x14ac:dyDescent="0.2">
      <c r="A922" s="301"/>
      <c r="B922" s="301"/>
      <c r="C922" s="301"/>
      <c r="D922" s="301"/>
      <c r="E922" s="301"/>
      <c r="F922" s="301"/>
      <c r="G922" s="301"/>
      <c r="H922" s="301"/>
      <c r="I922" s="301"/>
      <c r="J922" s="301"/>
      <c r="K922" s="301"/>
      <c r="L922" s="301"/>
    </row>
    <row r="923" spans="1:12" x14ac:dyDescent="0.2">
      <c r="A923" s="301"/>
      <c r="B923" s="301"/>
      <c r="C923" s="301"/>
      <c r="D923" s="301"/>
      <c r="E923" s="301"/>
      <c r="F923" s="301"/>
      <c r="G923" s="301"/>
      <c r="H923" s="301"/>
      <c r="I923" s="301"/>
      <c r="J923" s="301"/>
      <c r="K923" s="301"/>
      <c r="L923" s="301"/>
    </row>
    <row r="924" spans="1:12" x14ac:dyDescent="0.2">
      <c r="A924" s="301"/>
      <c r="B924" s="301"/>
      <c r="C924" s="301"/>
      <c r="D924" s="301"/>
      <c r="E924" s="301"/>
      <c r="F924" s="301"/>
      <c r="G924" s="301"/>
      <c r="H924" s="301"/>
      <c r="I924" s="301"/>
      <c r="J924" s="301"/>
      <c r="K924" s="301"/>
      <c r="L924" s="301"/>
    </row>
    <row r="925" spans="1:12" x14ac:dyDescent="0.2">
      <c r="A925" s="301"/>
      <c r="B925" s="301"/>
      <c r="C925" s="301"/>
      <c r="D925" s="301"/>
      <c r="E925" s="301"/>
      <c r="F925" s="301"/>
      <c r="G925" s="301"/>
      <c r="H925" s="301"/>
      <c r="I925" s="301"/>
      <c r="J925" s="301"/>
      <c r="K925" s="301"/>
      <c r="L925" s="301"/>
    </row>
    <row r="926" spans="1:12" x14ac:dyDescent="0.2">
      <c r="A926" s="301"/>
      <c r="B926" s="301"/>
      <c r="C926" s="301"/>
      <c r="D926" s="301"/>
      <c r="E926" s="301"/>
      <c r="F926" s="301"/>
      <c r="G926" s="301"/>
      <c r="H926" s="301"/>
      <c r="I926" s="301"/>
      <c r="J926" s="301"/>
      <c r="K926" s="301"/>
      <c r="L926" s="301"/>
    </row>
    <row r="927" spans="1:12" x14ac:dyDescent="0.2">
      <c r="A927" s="301"/>
      <c r="B927" s="301"/>
      <c r="C927" s="301"/>
      <c r="D927" s="301"/>
      <c r="E927" s="301"/>
      <c r="F927" s="301"/>
      <c r="G927" s="301"/>
      <c r="H927" s="301"/>
      <c r="I927" s="301"/>
      <c r="J927" s="301"/>
      <c r="K927" s="301"/>
      <c r="L927" s="301"/>
    </row>
    <row r="928" spans="1:12" x14ac:dyDescent="0.2">
      <c r="A928" s="301"/>
      <c r="B928" s="301"/>
      <c r="C928" s="301"/>
      <c r="D928" s="301"/>
      <c r="E928" s="301"/>
      <c r="F928" s="301"/>
      <c r="G928" s="301"/>
      <c r="H928" s="301"/>
      <c r="I928" s="301"/>
      <c r="J928" s="301"/>
      <c r="K928" s="301"/>
      <c r="L928" s="301"/>
    </row>
    <row r="929" spans="1:12" x14ac:dyDescent="0.2">
      <c r="A929" s="301"/>
      <c r="B929" s="301"/>
      <c r="C929" s="301"/>
      <c r="D929" s="301"/>
      <c r="E929" s="301"/>
      <c r="F929" s="301"/>
      <c r="G929" s="301"/>
      <c r="H929" s="301"/>
      <c r="I929" s="301"/>
      <c r="J929" s="301"/>
      <c r="K929" s="301"/>
      <c r="L929" s="301"/>
    </row>
    <row r="930" spans="1:12" x14ac:dyDescent="0.2">
      <c r="A930" s="301"/>
      <c r="B930" s="301"/>
      <c r="C930" s="301"/>
      <c r="D930" s="301"/>
      <c r="E930" s="301"/>
      <c r="F930" s="301"/>
      <c r="G930" s="301"/>
      <c r="H930" s="301"/>
      <c r="I930" s="301"/>
      <c r="J930" s="301"/>
      <c r="K930" s="301"/>
      <c r="L930" s="301"/>
    </row>
    <row r="931" spans="1:12" x14ac:dyDescent="0.2">
      <c r="A931" s="301"/>
      <c r="B931" s="301"/>
      <c r="C931" s="301"/>
      <c r="D931" s="301"/>
      <c r="E931" s="301"/>
      <c r="F931" s="301"/>
      <c r="G931" s="301"/>
      <c r="H931" s="301"/>
      <c r="I931" s="301"/>
      <c r="J931" s="301"/>
      <c r="K931" s="301"/>
      <c r="L931" s="301"/>
    </row>
    <row r="932" spans="1:12" x14ac:dyDescent="0.2">
      <c r="A932" s="301"/>
      <c r="B932" s="301"/>
      <c r="C932" s="301"/>
      <c r="D932" s="301"/>
      <c r="E932" s="301"/>
      <c r="F932" s="301"/>
      <c r="G932" s="301"/>
      <c r="H932" s="301"/>
      <c r="I932" s="301"/>
      <c r="J932" s="301"/>
      <c r="K932" s="301"/>
      <c r="L932" s="301"/>
    </row>
    <row r="933" spans="1:12" x14ac:dyDescent="0.2">
      <c r="A933" s="301"/>
      <c r="B933" s="301"/>
      <c r="C933" s="301"/>
      <c r="D933" s="301"/>
      <c r="E933" s="301"/>
      <c r="F933" s="301"/>
      <c r="G933" s="301"/>
      <c r="H933" s="301"/>
      <c r="I933" s="301"/>
      <c r="J933" s="301"/>
      <c r="K933" s="301"/>
      <c r="L933" s="301"/>
    </row>
    <row r="934" spans="1:12" x14ac:dyDescent="0.2">
      <c r="A934" s="301"/>
      <c r="B934" s="301"/>
      <c r="C934" s="301"/>
      <c r="D934" s="301"/>
      <c r="E934" s="301"/>
      <c r="F934" s="301"/>
      <c r="G934" s="301"/>
      <c r="H934" s="301"/>
      <c r="I934" s="301"/>
      <c r="J934" s="301"/>
      <c r="K934" s="301"/>
      <c r="L934" s="301"/>
    </row>
    <row r="935" spans="1:12" x14ac:dyDescent="0.2">
      <c r="A935" s="301"/>
      <c r="B935" s="301"/>
      <c r="C935" s="301"/>
      <c r="D935" s="301"/>
      <c r="E935" s="301"/>
      <c r="F935" s="301"/>
      <c r="G935" s="301"/>
      <c r="H935" s="301"/>
      <c r="I935" s="301"/>
      <c r="J935" s="301"/>
      <c r="K935" s="301"/>
      <c r="L935" s="301"/>
    </row>
    <row r="936" spans="1:12" x14ac:dyDescent="0.2">
      <c r="A936" s="301"/>
      <c r="B936" s="301"/>
      <c r="C936" s="301"/>
      <c r="D936" s="301"/>
      <c r="E936" s="301"/>
      <c r="F936" s="301"/>
      <c r="G936" s="301"/>
      <c r="H936" s="301"/>
      <c r="I936" s="301"/>
      <c r="J936" s="301"/>
      <c r="K936" s="301"/>
      <c r="L936" s="301"/>
    </row>
    <row r="937" spans="1:12" x14ac:dyDescent="0.2">
      <c r="A937" s="301"/>
      <c r="B937" s="301"/>
      <c r="C937" s="301"/>
      <c r="D937" s="301"/>
      <c r="E937" s="301"/>
      <c r="F937" s="301"/>
      <c r="G937" s="301"/>
      <c r="H937" s="301"/>
      <c r="I937" s="301"/>
      <c r="J937" s="301"/>
      <c r="K937" s="301"/>
      <c r="L937" s="301"/>
    </row>
    <row r="938" spans="1:12" x14ac:dyDescent="0.2">
      <c r="A938" s="301"/>
      <c r="B938" s="301"/>
      <c r="C938" s="301"/>
      <c r="D938" s="301"/>
      <c r="E938" s="301"/>
      <c r="F938" s="301"/>
      <c r="G938" s="301"/>
      <c r="H938" s="301"/>
      <c r="I938" s="301"/>
      <c r="J938" s="301"/>
      <c r="K938" s="301"/>
      <c r="L938" s="301"/>
    </row>
    <row r="939" spans="1:12" x14ac:dyDescent="0.2">
      <c r="A939" s="301"/>
      <c r="B939" s="301"/>
      <c r="C939" s="301"/>
      <c r="D939" s="301"/>
      <c r="E939" s="301"/>
      <c r="F939" s="301"/>
      <c r="G939" s="301"/>
      <c r="H939" s="301"/>
      <c r="I939" s="301"/>
      <c r="J939" s="301"/>
      <c r="K939" s="301"/>
      <c r="L939" s="301"/>
    </row>
    <row r="940" spans="1:12" x14ac:dyDescent="0.2">
      <c r="A940" s="301"/>
      <c r="B940" s="301"/>
      <c r="C940" s="301"/>
      <c r="D940" s="301"/>
      <c r="E940" s="301"/>
      <c r="F940" s="301"/>
      <c r="G940" s="301"/>
      <c r="H940" s="301"/>
      <c r="I940" s="301"/>
      <c r="J940" s="301"/>
      <c r="K940" s="301"/>
      <c r="L940" s="301"/>
    </row>
    <row r="941" spans="1:12" x14ac:dyDescent="0.2">
      <c r="A941" s="301"/>
      <c r="B941" s="301"/>
      <c r="C941" s="301"/>
      <c r="D941" s="301"/>
      <c r="E941" s="301"/>
      <c r="F941" s="301"/>
      <c r="G941" s="301"/>
      <c r="H941" s="301"/>
      <c r="I941" s="301"/>
      <c r="J941" s="301"/>
      <c r="K941" s="301"/>
      <c r="L941" s="301"/>
    </row>
    <row r="942" spans="1:12" x14ac:dyDescent="0.2">
      <c r="A942" s="301"/>
      <c r="B942" s="301"/>
      <c r="C942" s="301"/>
      <c r="D942" s="301"/>
      <c r="E942" s="301"/>
      <c r="F942" s="301"/>
      <c r="G942" s="301"/>
      <c r="H942" s="301"/>
      <c r="I942" s="301"/>
      <c r="J942" s="301"/>
      <c r="K942" s="301"/>
      <c r="L942" s="301"/>
    </row>
    <row r="943" spans="1:12" x14ac:dyDescent="0.2">
      <c r="A943" s="301"/>
      <c r="B943" s="301"/>
      <c r="C943" s="301"/>
      <c r="D943" s="301"/>
      <c r="E943" s="301"/>
      <c r="F943" s="301"/>
      <c r="G943" s="301"/>
      <c r="H943" s="301"/>
      <c r="I943" s="301"/>
      <c r="J943" s="301"/>
      <c r="K943" s="301"/>
      <c r="L943" s="301"/>
    </row>
    <row r="944" spans="1:12" x14ac:dyDescent="0.2">
      <c r="A944" s="301"/>
      <c r="B944" s="301"/>
      <c r="C944" s="301"/>
      <c r="D944" s="301"/>
      <c r="E944" s="301"/>
      <c r="F944" s="301"/>
      <c r="G944" s="301"/>
      <c r="H944" s="301"/>
      <c r="I944" s="301"/>
      <c r="J944" s="301"/>
      <c r="K944" s="301"/>
      <c r="L944" s="301"/>
    </row>
    <row r="945" spans="1:12" x14ac:dyDescent="0.2">
      <c r="A945" s="301"/>
      <c r="B945" s="301"/>
      <c r="C945" s="301"/>
      <c r="D945" s="301"/>
      <c r="E945" s="301"/>
      <c r="F945" s="301"/>
      <c r="G945" s="301"/>
      <c r="H945" s="301"/>
      <c r="I945" s="301"/>
      <c r="J945" s="301"/>
      <c r="K945" s="301"/>
      <c r="L945" s="301"/>
    </row>
    <row r="946" spans="1:12" x14ac:dyDescent="0.2">
      <c r="A946" s="301"/>
      <c r="B946" s="301"/>
      <c r="C946" s="301"/>
      <c r="D946" s="301"/>
      <c r="E946" s="301"/>
      <c r="F946" s="301"/>
      <c r="G946" s="301"/>
      <c r="H946" s="301"/>
      <c r="I946" s="301"/>
      <c r="J946" s="301"/>
      <c r="K946" s="301"/>
      <c r="L946" s="301"/>
    </row>
    <row r="947" spans="1:12" x14ac:dyDescent="0.2">
      <c r="A947" s="301"/>
      <c r="B947" s="301"/>
      <c r="C947" s="301"/>
      <c r="D947" s="301"/>
      <c r="E947" s="301"/>
      <c r="F947" s="301"/>
      <c r="G947" s="301"/>
      <c r="H947" s="301"/>
      <c r="I947" s="301"/>
      <c r="J947" s="301"/>
      <c r="K947" s="301"/>
      <c r="L947" s="301"/>
    </row>
    <row r="948" spans="1:12" x14ac:dyDescent="0.2">
      <c r="A948" s="301"/>
      <c r="B948" s="301"/>
      <c r="C948" s="301"/>
      <c r="D948" s="301"/>
      <c r="E948" s="301"/>
      <c r="F948" s="301"/>
      <c r="G948" s="301"/>
      <c r="H948" s="301"/>
      <c r="I948" s="301"/>
      <c r="J948" s="301"/>
      <c r="K948" s="301"/>
      <c r="L948" s="301"/>
    </row>
    <row r="949" spans="1:12" x14ac:dyDescent="0.2">
      <c r="A949" s="301"/>
      <c r="B949" s="301"/>
      <c r="C949" s="301"/>
      <c r="D949" s="301"/>
      <c r="E949" s="301"/>
      <c r="F949" s="301"/>
      <c r="G949" s="301"/>
      <c r="H949" s="301"/>
      <c r="I949" s="301"/>
      <c r="J949" s="301"/>
      <c r="K949" s="301"/>
      <c r="L949" s="301"/>
    </row>
    <row r="950" spans="1:12" x14ac:dyDescent="0.2">
      <c r="A950" s="301"/>
      <c r="B950" s="301"/>
      <c r="C950" s="301"/>
      <c r="D950" s="301"/>
      <c r="E950" s="301"/>
      <c r="F950" s="301"/>
      <c r="G950" s="301"/>
      <c r="H950" s="301"/>
      <c r="I950" s="301"/>
      <c r="J950" s="301"/>
      <c r="K950" s="301"/>
      <c r="L950" s="301"/>
    </row>
    <row r="951" spans="1:12" x14ac:dyDescent="0.2">
      <c r="A951" s="301"/>
      <c r="B951" s="301"/>
      <c r="C951" s="301"/>
      <c r="D951" s="301"/>
      <c r="E951" s="301"/>
      <c r="F951" s="301"/>
      <c r="G951" s="301"/>
      <c r="H951" s="301"/>
      <c r="I951" s="301"/>
      <c r="J951" s="301"/>
      <c r="K951" s="301"/>
      <c r="L951" s="301"/>
    </row>
    <row r="952" spans="1:12" x14ac:dyDescent="0.2">
      <c r="A952" s="301"/>
      <c r="B952" s="301"/>
      <c r="C952" s="301"/>
      <c r="D952" s="301"/>
      <c r="E952" s="301"/>
      <c r="F952" s="301"/>
      <c r="G952" s="301"/>
      <c r="H952" s="301"/>
      <c r="I952" s="301"/>
      <c r="J952" s="301"/>
      <c r="K952" s="301"/>
      <c r="L952" s="301"/>
    </row>
    <row r="953" spans="1:12" x14ac:dyDescent="0.2">
      <c r="A953" s="301"/>
      <c r="B953" s="301"/>
      <c r="C953" s="301"/>
      <c r="D953" s="301"/>
      <c r="E953" s="301"/>
      <c r="F953" s="301"/>
      <c r="G953" s="301"/>
      <c r="H953" s="301"/>
      <c r="I953" s="301"/>
      <c r="J953" s="301"/>
      <c r="K953" s="301"/>
      <c r="L953" s="301"/>
    </row>
    <row r="954" spans="1:12" x14ac:dyDescent="0.2">
      <c r="A954" s="301"/>
      <c r="B954" s="301"/>
      <c r="C954" s="301"/>
      <c r="D954" s="301"/>
      <c r="E954" s="301"/>
      <c r="F954" s="301"/>
      <c r="G954" s="301"/>
      <c r="H954" s="301"/>
      <c r="I954" s="301"/>
      <c r="J954" s="301"/>
      <c r="K954" s="301"/>
      <c r="L954" s="301"/>
    </row>
    <row r="955" spans="1:12" x14ac:dyDescent="0.2">
      <c r="A955" s="301"/>
      <c r="B955" s="301"/>
      <c r="C955" s="301"/>
      <c r="D955" s="301"/>
      <c r="E955" s="301"/>
      <c r="F955" s="301"/>
      <c r="G955" s="301"/>
      <c r="H955" s="301"/>
      <c r="I955" s="301"/>
      <c r="J955" s="301"/>
      <c r="K955" s="301"/>
      <c r="L955" s="301"/>
    </row>
    <row r="956" spans="1:12" x14ac:dyDescent="0.2">
      <c r="A956" s="301"/>
      <c r="B956" s="301"/>
      <c r="C956" s="301"/>
      <c r="D956" s="301"/>
      <c r="E956" s="301"/>
      <c r="F956" s="301"/>
      <c r="G956" s="301"/>
      <c r="H956" s="301"/>
      <c r="I956" s="301"/>
      <c r="J956" s="301"/>
      <c r="K956" s="301"/>
      <c r="L956" s="301"/>
    </row>
    <row r="957" spans="1:12" x14ac:dyDescent="0.2">
      <c r="A957" s="301"/>
      <c r="B957" s="301"/>
      <c r="C957" s="301"/>
      <c r="D957" s="301"/>
      <c r="E957" s="301"/>
      <c r="F957" s="301"/>
      <c r="G957" s="301"/>
      <c r="H957" s="301"/>
      <c r="I957" s="301"/>
      <c r="J957" s="301"/>
      <c r="K957" s="301"/>
      <c r="L957" s="301"/>
    </row>
    <row r="958" spans="1:12" x14ac:dyDescent="0.2">
      <c r="A958" s="301"/>
      <c r="B958" s="301"/>
      <c r="C958" s="301"/>
      <c r="D958" s="301"/>
      <c r="E958" s="301"/>
      <c r="F958" s="301"/>
      <c r="G958" s="301"/>
      <c r="H958" s="301"/>
      <c r="I958" s="301"/>
      <c r="J958" s="301"/>
      <c r="K958" s="301"/>
      <c r="L958" s="301"/>
    </row>
    <row r="959" spans="1:12" x14ac:dyDescent="0.2">
      <c r="A959" s="301"/>
      <c r="B959" s="301"/>
      <c r="C959" s="301"/>
      <c r="D959" s="301"/>
      <c r="E959" s="301"/>
      <c r="F959" s="301"/>
      <c r="G959" s="301"/>
      <c r="H959" s="301"/>
      <c r="I959" s="301"/>
      <c r="J959" s="301"/>
      <c r="K959" s="301"/>
      <c r="L959" s="301"/>
    </row>
    <row r="960" spans="1:12" x14ac:dyDescent="0.2">
      <c r="A960" s="301"/>
      <c r="B960" s="301"/>
      <c r="C960" s="301"/>
      <c r="D960" s="301"/>
      <c r="E960" s="301"/>
      <c r="F960" s="301"/>
      <c r="G960" s="301"/>
      <c r="H960" s="301"/>
      <c r="I960" s="301"/>
      <c r="J960" s="301"/>
      <c r="K960" s="301"/>
      <c r="L960" s="301"/>
    </row>
    <row r="961" spans="1:12" x14ac:dyDescent="0.2">
      <c r="A961" s="301"/>
      <c r="B961" s="301"/>
      <c r="C961" s="301"/>
      <c r="D961" s="301"/>
      <c r="E961" s="301"/>
      <c r="F961" s="301"/>
      <c r="G961" s="301"/>
      <c r="H961" s="301"/>
      <c r="I961" s="301"/>
      <c r="J961" s="301"/>
      <c r="K961" s="301"/>
      <c r="L961" s="301"/>
    </row>
    <row r="962" spans="1:12" x14ac:dyDescent="0.2">
      <c r="A962" s="301"/>
      <c r="B962" s="301"/>
      <c r="C962" s="301"/>
      <c r="D962" s="301"/>
      <c r="E962" s="301"/>
      <c r="F962" s="301"/>
      <c r="G962" s="301"/>
      <c r="H962" s="301"/>
      <c r="I962" s="301"/>
      <c r="J962" s="301"/>
      <c r="K962" s="301"/>
      <c r="L962" s="301"/>
    </row>
    <row r="963" spans="1:12" x14ac:dyDescent="0.2">
      <c r="A963" s="301"/>
      <c r="B963" s="301"/>
      <c r="C963" s="301"/>
      <c r="D963" s="301"/>
      <c r="E963" s="301"/>
      <c r="F963" s="301"/>
      <c r="G963" s="301"/>
      <c r="H963" s="301"/>
      <c r="I963" s="301"/>
      <c r="J963" s="301"/>
      <c r="K963" s="301"/>
      <c r="L963" s="301"/>
    </row>
    <row r="964" spans="1:12" x14ac:dyDescent="0.2">
      <c r="A964" s="301"/>
      <c r="B964" s="301"/>
      <c r="C964" s="301"/>
      <c r="D964" s="301"/>
      <c r="E964" s="301"/>
      <c r="F964" s="301"/>
      <c r="G964" s="301"/>
      <c r="H964" s="301"/>
      <c r="I964" s="301"/>
      <c r="J964" s="301"/>
      <c r="K964" s="301"/>
      <c r="L964" s="301"/>
    </row>
    <row r="965" spans="1:12" x14ac:dyDescent="0.2">
      <c r="A965" s="301"/>
      <c r="B965" s="301"/>
      <c r="C965" s="301"/>
      <c r="D965" s="301"/>
      <c r="E965" s="301"/>
      <c r="F965" s="301"/>
      <c r="G965" s="301"/>
      <c r="H965" s="301"/>
      <c r="I965" s="301"/>
      <c r="J965" s="301"/>
      <c r="K965" s="301"/>
      <c r="L965" s="301"/>
    </row>
    <row r="966" spans="1:12" x14ac:dyDescent="0.2">
      <c r="A966" s="301"/>
      <c r="B966" s="301"/>
      <c r="C966" s="301"/>
      <c r="D966" s="301"/>
      <c r="E966" s="301"/>
      <c r="F966" s="301"/>
      <c r="G966" s="301"/>
      <c r="H966" s="301"/>
      <c r="I966" s="301"/>
      <c r="J966" s="301"/>
      <c r="K966" s="301"/>
      <c r="L966" s="301"/>
    </row>
    <row r="967" spans="1:12" x14ac:dyDescent="0.2">
      <c r="A967" s="301"/>
      <c r="B967" s="301"/>
      <c r="C967" s="301"/>
      <c r="D967" s="301"/>
      <c r="E967" s="301"/>
      <c r="F967" s="301"/>
      <c r="G967" s="301"/>
      <c r="H967" s="301"/>
      <c r="I967" s="301"/>
      <c r="J967" s="301"/>
      <c r="K967" s="301"/>
      <c r="L967" s="301"/>
    </row>
    <row r="968" spans="1:12" x14ac:dyDescent="0.2">
      <c r="A968" s="301"/>
      <c r="B968" s="301"/>
      <c r="C968" s="301"/>
      <c r="D968" s="301"/>
      <c r="E968" s="301"/>
      <c r="F968" s="301"/>
      <c r="G968" s="301"/>
      <c r="H968" s="301"/>
      <c r="I968" s="301"/>
      <c r="J968" s="301"/>
      <c r="K968" s="301"/>
      <c r="L968" s="301"/>
    </row>
    <row r="969" spans="1:12" x14ac:dyDescent="0.2">
      <c r="A969" s="301"/>
      <c r="B969" s="301"/>
      <c r="C969" s="301"/>
      <c r="D969" s="301"/>
      <c r="E969" s="301"/>
      <c r="F969" s="301"/>
      <c r="G969" s="301"/>
      <c r="H969" s="301"/>
      <c r="I969" s="301"/>
      <c r="J969" s="301"/>
      <c r="K969" s="301"/>
      <c r="L969" s="301"/>
    </row>
    <row r="970" spans="1:12" x14ac:dyDescent="0.2">
      <c r="A970" s="301"/>
      <c r="B970" s="301"/>
      <c r="C970" s="301"/>
      <c r="D970" s="301"/>
      <c r="E970" s="301"/>
      <c r="F970" s="301"/>
      <c r="G970" s="301"/>
      <c r="H970" s="301"/>
      <c r="I970" s="301"/>
      <c r="J970" s="301"/>
      <c r="K970" s="301"/>
      <c r="L970" s="301"/>
    </row>
    <row r="971" spans="1:12" x14ac:dyDescent="0.2">
      <c r="A971" s="301"/>
      <c r="B971" s="301"/>
      <c r="C971" s="301"/>
      <c r="D971" s="301"/>
      <c r="E971" s="301"/>
      <c r="F971" s="301"/>
      <c r="G971" s="301"/>
      <c r="H971" s="301"/>
      <c r="I971" s="301"/>
      <c r="J971" s="301"/>
      <c r="K971" s="301"/>
      <c r="L971" s="301"/>
    </row>
    <row r="972" spans="1:12" x14ac:dyDescent="0.2">
      <c r="A972" s="301"/>
      <c r="B972" s="301"/>
      <c r="C972" s="301"/>
      <c r="D972" s="301"/>
      <c r="E972" s="301"/>
      <c r="F972" s="301"/>
      <c r="G972" s="301"/>
      <c r="H972" s="301"/>
      <c r="I972" s="301"/>
      <c r="J972" s="301"/>
      <c r="K972" s="301"/>
      <c r="L972" s="301"/>
    </row>
    <row r="973" spans="1:12" x14ac:dyDescent="0.2">
      <c r="A973" s="301"/>
      <c r="B973" s="301"/>
      <c r="C973" s="301"/>
      <c r="D973" s="301"/>
      <c r="E973" s="301"/>
      <c r="F973" s="301"/>
      <c r="G973" s="301"/>
      <c r="H973" s="301"/>
      <c r="I973" s="301"/>
      <c r="J973" s="301"/>
      <c r="K973" s="301"/>
      <c r="L973" s="301"/>
    </row>
    <row r="974" spans="1:12" x14ac:dyDescent="0.2">
      <c r="A974" s="301"/>
      <c r="B974" s="301"/>
      <c r="C974" s="301"/>
      <c r="D974" s="301"/>
      <c r="E974" s="301"/>
      <c r="F974" s="301"/>
      <c r="G974" s="301"/>
      <c r="H974" s="301"/>
      <c r="I974" s="301"/>
      <c r="J974" s="301"/>
      <c r="K974" s="301"/>
      <c r="L974" s="301"/>
    </row>
    <row r="975" spans="1:12" x14ac:dyDescent="0.2">
      <c r="A975" s="301"/>
      <c r="B975" s="301"/>
      <c r="C975" s="301"/>
      <c r="D975" s="301"/>
      <c r="E975" s="301"/>
      <c r="F975" s="301"/>
      <c r="G975" s="301"/>
      <c r="H975" s="301"/>
      <c r="I975" s="301"/>
      <c r="J975" s="301"/>
      <c r="K975" s="301"/>
      <c r="L975" s="301"/>
    </row>
    <row r="976" spans="1:12" x14ac:dyDescent="0.2">
      <c r="A976" s="301"/>
      <c r="B976" s="301"/>
      <c r="C976" s="301"/>
      <c r="D976" s="301"/>
      <c r="E976" s="301"/>
      <c r="F976" s="301"/>
      <c r="G976" s="301"/>
      <c r="H976" s="301"/>
      <c r="I976" s="301"/>
      <c r="J976" s="301"/>
      <c r="K976" s="301"/>
      <c r="L976" s="301"/>
    </row>
    <row r="977" spans="1:12" x14ac:dyDescent="0.2">
      <c r="A977" s="301"/>
      <c r="B977" s="301"/>
      <c r="C977" s="301"/>
      <c r="D977" s="301"/>
      <c r="E977" s="301"/>
      <c r="F977" s="301"/>
      <c r="G977" s="301"/>
      <c r="H977" s="301"/>
      <c r="I977" s="301"/>
      <c r="J977" s="301"/>
      <c r="K977" s="301"/>
      <c r="L977" s="301"/>
    </row>
    <row r="978" spans="1:12" x14ac:dyDescent="0.2">
      <c r="A978" s="301"/>
      <c r="B978" s="301"/>
      <c r="C978" s="301"/>
      <c r="D978" s="301"/>
      <c r="E978" s="301"/>
      <c r="F978" s="301"/>
      <c r="G978" s="301"/>
      <c r="H978" s="301"/>
      <c r="I978" s="301"/>
      <c r="J978" s="301"/>
      <c r="K978" s="301"/>
      <c r="L978" s="301"/>
    </row>
    <row r="979" spans="1:12" x14ac:dyDescent="0.2">
      <c r="A979" s="301"/>
      <c r="B979" s="301"/>
      <c r="C979" s="301"/>
      <c r="D979" s="301"/>
      <c r="E979" s="301"/>
      <c r="F979" s="301"/>
      <c r="G979" s="301"/>
      <c r="H979" s="301"/>
      <c r="I979" s="301"/>
      <c r="J979" s="301"/>
      <c r="K979" s="301"/>
      <c r="L979" s="301"/>
    </row>
    <row r="980" spans="1:12" x14ac:dyDescent="0.2">
      <c r="A980" s="301"/>
      <c r="B980" s="301"/>
      <c r="C980" s="301"/>
      <c r="D980" s="301"/>
      <c r="E980" s="301"/>
      <c r="F980" s="301"/>
      <c r="G980" s="301"/>
      <c r="H980" s="301"/>
      <c r="I980" s="301"/>
      <c r="J980" s="301"/>
      <c r="K980" s="301"/>
      <c r="L980" s="301"/>
    </row>
    <row r="981" spans="1:12" x14ac:dyDescent="0.2">
      <c r="A981" s="301"/>
      <c r="B981" s="301"/>
      <c r="C981" s="301"/>
      <c r="D981" s="301"/>
      <c r="E981" s="301"/>
      <c r="F981" s="301"/>
      <c r="G981" s="301"/>
      <c r="H981" s="301"/>
      <c r="I981" s="301"/>
      <c r="J981" s="301"/>
      <c r="K981" s="301"/>
      <c r="L981" s="301"/>
    </row>
    <row r="982" spans="1:12" x14ac:dyDescent="0.2">
      <c r="A982" s="301"/>
      <c r="B982" s="301"/>
      <c r="C982" s="301"/>
      <c r="D982" s="301"/>
      <c r="E982" s="301"/>
      <c r="F982" s="301"/>
      <c r="G982" s="301"/>
      <c r="H982" s="301"/>
      <c r="I982" s="301"/>
      <c r="J982" s="301"/>
      <c r="K982" s="301"/>
      <c r="L982" s="301"/>
    </row>
    <row r="983" spans="1:12" x14ac:dyDescent="0.2">
      <c r="A983" s="301"/>
      <c r="B983" s="301"/>
      <c r="C983" s="301"/>
      <c r="D983" s="301"/>
      <c r="E983" s="301"/>
      <c r="F983" s="301"/>
      <c r="G983" s="301"/>
      <c r="H983" s="301"/>
      <c r="I983" s="301"/>
      <c r="J983" s="301"/>
      <c r="K983" s="301"/>
      <c r="L983" s="301"/>
    </row>
    <row r="984" spans="1:12" x14ac:dyDescent="0.2">
      <c r="A984" s="301"/>
      <c r="B984" s="301"/>
      <c r="C984" s="301"/>
      <c r="D984" s="301"/>
      <c r="E984" s="301"/>
      <c r="F984" s="301"/>
      <c r="G984" s="301"/>
      <c r="H984" s="301"/>
      <c r="I984" s="301"/>
      <c r="J984" s="301"/>
      <c r="K984" s="301"/>
      <c r="L984" s="301"/>
    </row>
    <row r="985" spans="1:12" x14ac:dyDescent="0.2">
      <c r="A985" s="301"/>
      <c r="B985" s="301"/>
      <c r="C985" s="301"/>
      <c r="D985" s="301"/>
      <c r="E985" s="301"/>
      <c r="F985" s="301"/>
      <c r="G985" s="301"/>
      <c r="H985" s="301"/>
      <c r="I985" s="301"/>
      <c r="J985" s="301"/>
      <c r="K985" s="301"/>
      <c r="L985" s="301"/>
    </row>
    <row r="986" spans="1:12" x14ac:dyDescent="0.2">
      <c r="A986" s="301"/>
      <c r="B986" s="301"/>
      <c r="C986" s="301"/>
      <c r="D986" s="301"/>
      <c r="E986" s="301"/>
      <c r="F986" s="301"/>
      <c r="G986" s="301"/>
      <c r="H986" s="301"/>
      <c r="I986" s="301"/>
      <c r="J986" s="301"/>
      <c r="K986" s="301"/>
      <c r="L986" s="301"/>
    </row>
    <row r="987" spans="1:12" x14ac:dyDescent="0.2">
      <c r="A987" s="301"/>
      <c r="B987" s="301"/>
      <c r="C987" s="301"/>
      <c r="D987" s="301"/>
      <c r="E987" s="301"/>
      <c r="F987" s="301"/>
      <c r="G987" s="301"/>
      <c r="H987" s="301"/>
      <c r="I987" s="301"/>
      <c r="J987" s="301"/>
      <c r="K987" s="301"/>
      <c r="L987" s="301"/>
    </row>
    <row r="988" spans="1:12" x14ac:dyDescent="0.2">
      <c r="A988" s="301"/>
      <c r="B988" s="301"/>
      <c r="C988" s="301"/>
      <c r="D988" s="301"/>
      <c r="E988" s="301"/>
      <c r="F988" s="301"/>
      <c r="G988" s="301"/>
      <c r="H988" s="301"/>
      <c r="I988" s="301"/>
      <c r="J988" s="301"/>
      <c r="K988" s="301"/>
      <c r="L988" s="301"/>
    </row>
    <row r="989" spans="1:12" x14ac:dyDescent="0.2">
      <c r="A989" s="301"/>
      <c r="B989" s="301"/>
      <c r="C989" s="301"/>
      <c r="D989" s="301"/>
      <c r="E989" s="301"/>
      <c r="F989" s="301"/>
      <c r="G989" s="301"/>
      <c r="H989" s="301"/>
      <c r="I989" s="301"/>
      <c r="J989" s="301"/>
      <c r="K989" s="301"/>
      <c r="L989" s="301"/>
    </row>
    <row r="990" spans="1:12" x14ac:dyDescent="0.2">
      <c r="A990" s="301"/>
      <c r="B990" s="301"/>
      <c r="C990" s="301"/>
      <c r="D990" s="301"/>
      <c r="E990" s="301"/>
      <c r="F990" s="301"/>
      <c r="G990" s="301"/>
      <c r="H990" s="301"/>
      <c r="I990" s="301"/>
      <c r="J990" s="301"/>
      <c r="K990" s="301"/>
      <c r="L990" s="301"/>
    </row>
    <row r="991" spans="1:12" x14ac:dyDescent="0.2">
      <c r="A991" s="301"/>
      <c r="B991" s="301"/>
      <c r="C991" s="301"/>
      <c r="D991" s="301"/>
      <c r="E991" s="301"/>
      <c r="F991" s="301"/>
      <c r="G991" s="301"/>
      <c r="H991" s="301"/>
      <c r="I991" s="301"/>
      <c r="J991" s="301"/>
      <c r="K991" s="301"/>
      <c r="L991" s="301"/>
    </row>
    <row r="992" spans="1:12" x14ac:dyDescent="0.2">
      <c r="A992" s="301"/>
      <c r="B992" s="301"/>
      <c r="C992" s="301"/>
      <c r="D992" s="301"/>
      <c r="E992" s="301"/>
      <c r="F992" s="301"/>
      <c r="G992" s="301"/>
      <c r="H992" s="301"/>
      <c r="I992" s="301"/>
      <c r="J992" s="301"/>
      <c r="K992" s="301"/>
      <c r="L992" s="301"/>
    </row>
    <row r="993" spans="1:12" x14ac:dyDescent="0.2">
      <c r="A993" s="301"/>
      <c r="B993" s="301"/>
      <c r="C993" s="301"/>
      <c r="D993" s="301"/>
      <c r="E993" s="301"/>
      <c r="F993" s="301"/>
      <c r="G993" s="301"/>
      <c r="H993" s="301"/>
      <c r="I993" s="301"/>
      <c r="J993" s="301"/>
      <c r="K993" s="301"/>
      <c r="L993" s="301"/>
    </row>
    <row r="994" spans="1:12" x14ac:dyDescent="0.2">
      <c r="A994" s="301"/>
      <c r="B994" s="301"/>
      <c r="C994" s="301"/>
      <c r="D994" s="301"/>
      <c r="E994" s="301"/>
      <c r="F994" s="301"/>
      <c r="G994" s="301"/>
      <c r="H994" s="301"/>
      <c r="I994" s="301"/>
      <c r="J994" s="301"/>
      <c r="K994" s="301"/>
      <c r="L994" s="301"/>
    </row>
    <row r="995" spans="1:12" x14ac:dyDescent="0.2">
      <c r="A995" s="301"/>
      <c r="B995" s="301"/>
      <c r="C995" s="301"/>
      <c r="D995" s="301"/>
      <c r="E995" s="301"/>
      <c r="F995" s="301"/>
      <c r="G995" s="301"/>
      <c r="H995" s="301"/>
      <c r="I995" s="301"/>
      <c r="J995" s="301"/>
      <c r="K995" s="301"/>
      <c r="L995" s="301"/>
    </row>
    <row r="996" spans="1:12" x14ac:dyDescent="0.2">
      <c r="A996" s="301"/>
      <c r="B996" s="301"/>
      <c r="C996" s="301"/>
      <c r="D996" s="301"/>
      <c r="E996" s="301"/>
      <c r="F996" s="301"/>
      <c r="G996" s="301"/>
      <c r="H996" s="301"/>
      <c r="I996" s="301"/>
      <c r="J996" s="301"/>
      <c r="K996" s="301"/>
      <c r="L996" s="301"/>
    </row>
    <row r="997" spans="1:12" x14ac:dyDescent="0.2">
      <c r="A997" s="301"/>
      <c r="B997" s="301"/>
      <c r="C997" s="301"/>
      <c r="D997" s="301"/>
      <c r="E997" s="301"/>
      <c r="F997" s="301"/>
      <c r="G997" s="301"/>
      <c r="H997" s="301"/>
      <c r="I997" s="301"/>
      <c r="J997" s="301"/>
      <c r="K997" s="301"/>
      <c r="L997" s="301"/>
    </row>
    <row r="998" spans="1:12" x14ac:dyDescent="0.2">
      <c r="A998" s="301"/>
      <c r="B998" s="301"/>
      <c r="C998" s="301"/>
      <c r="D998" s="301"/>
      <c r="E998" s="301"/>
      <c r="F998" s="301"/>
      <c r="G998" s="301"/>
      <c r="H998" s="301"/>
      <c r="I998" s="301"/>
      <c r="J998" s="301"/>
      <c r="K998" s="301"/>
      <c r="L998" s="301"/>
    </row>
    <row r="999" spans="1:12" x14ac:dyDescent="0.2">
      <c r="A999" s="301"/>
      <c r="B999" s="301"/>
      <c r="C999" s="301"/>
      <c r="D999" s="301"/>
      <c r="E999" s="301"/>
      <c r="F999" s="301"/>
      <c r="G999" s="301"/>
      <c r="H999" s="301"/>
      <c r="I999" s="301"/>
      <c r="J999" s="301"/>
      <c r="K999" s="301"/>
      <c r="L999" s="301"/>
    </row>
    <row r="1000" spans="1:12" x14ac:dyDescent="0.2">
      <c r="A1000" s="301"/>
      <c r="B1000" s="301"/>
      <c r="C1000" s="301"/>
      <c r="D1000" s="301"/>
      <c r="E1000" s="301"/>
      <c r="F1000" s="301"/>
      <c r="G1000" s="301"/>
      <c r="H1000" s="301"/>
      <c r="I1000" s="301"/>
      <c r="J1000" s="301"/>
      <c r="K1000" s="301"/>
      <c r="L1000" s="301"/>
    </row>
    <row r="1001" spans="1:12" x14ac:dyDescent="0.2">
      <c r="A1001" s="301"/>
      <c r="B1001" s="301"/>
      <c r="C1001" s="301"/>
      <c r="D1001" s="301"/>
      <c r="E1001" s="301"/>
      <c r="F1001" s="301"/>
      <c r="G1001" s="301"/>
      <c r="H1001" s="301"/>
      <c r="I1001" s="301"/>
      <c r="J1001" s="301"/>
      <c r="K1001" s="301"/>
      <c r="L1001" s="301"/>
    </row>
    <row r="1002" spans="1:12" x14ac:dyDescent="0.2">
      <c r="A1002" s="301"/>
      <c r="B1002" s="301"/>
      <c r="C1002" s="301"/>
      <c r="D1002" s="301"/>
      <c r="E1002" s="301"/>
      <c r="F1002" s="301"/>
      <c r="G1002" s="301"/>
      <c r="H1002" s="301"/>
      <c r="I1002" s="301"/>
      <c r="J1002" s="301"/>
      <c r="K1002" s="301"/>
      <c r="L1002" s="301"/>
    </row>
    <row r="1003" spans="1:12" x14ac:dyDescent="0.2">
      <c r="A1003" s="301"/>
      <c r="B1003" s="301"/>
      <c r="C1003" s="301"/>
      <c r="D1003" s="301"/>
      <c r="E1003" s="301"/>
      <c r="F1003" s="301"/>
      <c r="G1003" s="301"/>
      <c r="H1003" s="301"/>
      <c r="I1003" s="301"/>
      <c r="J1003" s="301"/>
      <c r="K1003" s="301"/>
      <c r="L1003" s="301"/>
    </row>
    <row r="1004" spans="1:12" x14ac:dyDescent="0.2">
      <c r="A1004" s="301"/>
      <c r="B1004" s="301"/>
      <c r="C1004" s="301"/>
      <c r="D1004" s="301"/>
      <c r="E1004" s="301"/>
      <c r="F1004" s="301"/>
      <c r="G1004" s="301"/>
      <c r="H1004" s="301"/>
      <c r="I1004" s="301"/>
      <c r="J1004" s="301"/>
      <c r="K1004" s="301"/>
      <c r="L1004" s="301"/>
    </row>
    <row r="1005" spans="1:12" x14ac:dyDescent="0.2">
      <c r="A1005" s="301"/>
      <c r="B1005" s="301"/>
      <c r="C1005" s="301"/>
      <c r="D1005" s="301"/>
      <c r="E1005" s="301"/>
      <c r="F1005" s="301"/>
      <c r="G1005" s="301"/>
      <c r="H1005" s="301"/>
      <c r="I1005" s="301"/>
      <c r="J1005" s="301"/>
      <c r="K1005" s="301"/>
      <c r="L1005" s="301"/>
    </row>
    <row r="1006" spans="1:12" x14ac:dyDescent="0.2">
      <c r="A1006" s="301"/>
      <c r="B1006" s="301"/>
      <c r="C1006" s="301"/>
      <c r="D1006" s="301"/>
      <c r="E1006" s="301"/>
      <c r="F1006" s="301"/>
      <c r="G1006" s="301"/>
      <c r="H1006" s="301"/>
      <c r="I1006" s="301"/>
      <c r="J1006" s="301"/>
      <c r="K1006" s="301"/>
      <c r="L1006" s="301"/>
    </row>
    <row r="1007" spans="1:12" x14ac:dyDescent="0.2">
      <c r="A1007" s="301"/>
      <c r="B1007" s="301"/>
      <c r="C1007" s="301"/>
      <c r="D1007" s="301"/>
      <c r="E1007" s="301"/>
      <c r="F1007" s="301"/>
      <c r="G1007" s="301"/>
      <c r="H1007" s="301"/>
      <c r="I1007" s="301"/>
      <c r="J1007" s="301"/>
      <c r="K1007" s="301"/>
      <c r="L1007" s="301"/>
    </row>
    <row r="1008" spans="1:12" x14ac:dyDescent="0.2">
      <c r="A1008" s="301"/>
      <c r="B1008" s="301"/>
      <c r="C1008" s="301"/>
      <c r="D1008" s="301"/>
      <c r="E1008" s="301"/>
      <c r="F1008" s="301"/>
      <c r="G1008" s="301"/>
      <c r="H1008" s="301"/>
      <c r="I1008" s="301"/>
      <c r="J1008" s="301"/>
      <c r="K1008" s="301"/>
      <c r="L1008" s="301"/>
    </row>
    <row r="1009" spans="1:12" x14ac:dyDescent="0.2">
      <c r="A1009" s="301"/>
      <c r="B1009" s="301"/>
      <c r="C1009" s="301"/>
      <c r="D1009" s="301"/>
      <c r="E1009" s="301"/>
      <c r="F1009" s="301"/>
      <c r="G1009" s="301"/>
      <c r="H1009" s="301"/>
      <c r="I1009" s="301"/>
      <c r="J1009" s="301"/>
      <c r="K1009" s="301"/>
      <c r="L1009" s="301"/>
    </row>
    <row r="1010" spans="1:12" x14ac:dyDescent="0.2">
      <c r="A1010" s="301"/>
      <c r="B1010" s="301"/>
      <c r="C1010" s="301"/>
      <c r="D1010" s="301"/>
      <c r="E1010" s="301"/>
      <c r="F1010" s="301"/>
      <c r="G1010" s="301"/>
      <c r="H1010" s="301"/>
      <c r="I1010" s="301"/>
      <c r="J1010" s="301"/>
      <c r="K1010" s="301"/>
      <c r="L1010" s="301"/>
    </row>
    <row r="1011" spans="1:12" x14ac:dyDescent="0.2">
      <c r="A1011" s="301"/>
      <c r="B1011" s="301"/>
      <c r="C1011" s="301"/>
      <c r="D1011" s="301"/>
      <c r="E1011" s="301"/>
      <c r="F1011" s="301"/>
      <c r="G1011" s="301"/>
      <c r="H1011" s="301"/>
      <c r="I1011" s="301"/>
      <c r="J1011" s="301"/>
      <c r="K1011" s="301"/>
      <c r="L1011" s="301"/>
    </row>
    <row r="1012" spans="1:12" x14ac:dyDescent="0.2">
      <c r="A1012" s="301"/>
      <c r="B1012" s="301"/>
      <c r="C1012" s="301"/>
      <c r="D1012" s="301"/>
      <c r="E1012" s="301"/>
      <c r="F1012" s="301"/>
      <c r="G1012" s="301"/>
      <c r="H1012" s="301"/>
      <c r="I1012" s="301"/>
      <c r="J1012" s="301"/>
      <c r="K1012" s="301"/>
      <c r="L1012" s="301"/>
    </row>
    <row r="1013" spans="1:12" x14ac:dyDescent="0.2">
      <c r="A1013" s="301"/>
      <c r="B1013" s="301"/>
      <c r="C1013" s="301"/>
      <c r="D1013" s="301"/>
      <c r="E1013" s="301"/>
      <c r="F1013" s="301"/>
      <c r="G1013" s="301"/>
      <c r="H1013" s="301"/>
      <c r="I1013" s="301"/>
      <c r="J1013" s="301"/>
      <c r="K1013" s="301"/>
      <c r="L1013" s="301"/>
    </row>
    <row r="1014" spans="1:12" x14ac:dyDescent="0.2">
      <c r="A1014" s="301"/>
      <c r="B1014" s="301"/>
      <c r="C1014" s="301"/>
      <c r="D1014" s="301"/>
      <c r="E1014" s="301"/>
      <c r="F1014" s="301"/>
      <c r="G1014" s="301"/>
      <c r="H1014" s="301"/>
      <c r="I1014" s="301"/>
      <c r="J1014" s="301"/>
      <c r="K1014" s="301"/>
      <c r="L1014" s="301"/>
    </row>
    <row r="1015" spans="1:12" x14ac:dyDescent="0.2">
      <c r="A1015" s="301"/>
      <c r="B1015" s="301"/>
      <c r="C1015" s="301"/>
      <c r="D1015" s="301"/>
      <c r="E1015" s="301"/>
      <c r="F1015" s="301"/>
      <c r="G1015" s="301"/>
      <c r="H1015" s="301"/>
      <c r="I1015" s="301"/>
      <c r="J1015" s="301"/>
      <c r="K1015" s="301"/>
      <c r="L1015" s="301"/>
    </row>
    <row r="1016" spans="1:12" x14ac:dyDescent="0.2">
      <c r="A1016" s="301"/>
      <c r="B1016" s="301"/>
      <c r="C1016" s="301"/>
      <c r="D1016" s="301"/>
      <c r="E1016" s="301"/>
      <c r="F1016" s="301"/>
      <c r="G1016" s="301"/>
      <c r="H1016" s="301"/>
      <c r="I1016" s="301"/>
      <c r="J1016" s="301"/>
      <c r="K1016" s="301"/>
      <c r="L1016" s="301"/>
    </row>
    <row r="1017" spans="1:12" x14ac:dyDescent="0.2">
      <c r="A1017" s="301"/>
      <c r="B1017" s="301"/>
      <c r="C1017" s="301"/>
      <c r="D1017" s="301"/>
      <c r="E1017" s="301"/>
      <c r="F1017" s="301"/>
      <c r="G1017" s="301"/>
      <c r="H1017" s="301"/>
      <c r="I1017" s="301"/>
      <c r="J1017" s="301"/>
      <c r="K1017" s="301"/>
      <c r="L1017" s="301"/>
    </row>
    <row r="1018" spans="1:12" x14ac:dyDescent="0.2">
      <c r="A1018" s="301"/>
      <c r="B1018" s="301"/>
      <c r="C1018" s="301"/>
      <c r="D1018" s="301"/>
      <c r="E1018" s="301"/>
      <c r="F1018" s="301"/>
      <c r="G1018" s="301"/>
      <c r="H1018" s="301"/>
      <c r="I1018" s="301"/>
      <c r="J1018" s="301"/>
      <c r="K1018" s="301"/>
      <c r="L1018" s="301"/>
    </row>
    <row r="1019" spans="1:12" x14ac:dyDescent="0.2">
      <c r="A1019" s="301"/>
      <c r="B1019" s="301"/>
      <c r="C1019" s="301"/>
      <c r="D1019" s="301"/>
      <c r="E1019" s="301"/>
      <c r="F1019" s="301"/>
      <c r="G1019" s="301"/>
      <c r="H1019" s="301"/>
      <c r="I1019" s="301"/>
      <c r="J1019" s="301"/>
      <c r="K1019" s="301"/>
      <c r="L1019" s="301"/>
    </row>
    <row r="1020" spans="1:12" x14ac:dyDescent="0.2">
      <c r="A1020" s="301"/>
      <c r="B1020" s="301"/>
      <c r="C1020" s="301"/>
      <c r="D1020" s="301"/>
      <c r="E1020" s="301"/>
      <c r="F1020" s="301"/>
      <c r="G1020" s="301"/>
      <c r="H1020" s="301"/>
      <c r="I1020" s="301"/>
      <c r="J1020" s="301"/>
      <c r="K1020" s="301"/>
      <c r="L1020" s="301"/>
    </row>
    <row r="1021" spans="1:12" x14ac:dyDescent="0.2">
      <c r="A1021" s="301"/>
      <c r="B1021" s="301"/>
      <c r="C1021" s="301"/>
      <c r="D1021" s="301"/>
      <c r="E1021" s="301"/>
      <c r="F1021" s="301"/>
      <c r="G1021" s="301"/>
      <c r="H1021" s="301"/>
      <c r="I1021" s="301"/>
      <c r="J1021" s="301"/>
      <c r="K1021" s="301"/>
      <c r="L1021" s="301"/>
    </row>
    <row r="1022" spans="1:12" x14ac:dyDescent="0.2">
      <c r="A1022" s="301"/>
      <c r="B1022" s="301"/>
      <c r="C1022" s="301"/>
      <c r="D1022" s="301"/>
      <c r="E1022" s="301"/>
      <c r="F1022" s="301"/>
      <c r="G1022" s="301"/>
      <c r="H1022" s="301"/>
      <c r="I1022" s="301"/>
      <c r="J1022" s="301"/>
      <c r="K1022" s="301"/>
      <c r="L1022" s="301"/>
    </row>
    <row r="1023" spans="1:12" x14ac:dyDescent="0.2">
      <c r="A1023" s="301"/>
      <c r="B1023" s="301"/>
      <c r="C1023" s="301"/>
      <c r="D1023" s="301"/>
      <c r="E1023" s="301"/>
      <c r="F1023" s="301"/>
      <c r="G1023" s="301"/>
      <c r="H1023" s="301"/>
      <c r="I1023" s="301"/>
      <c r="J1023" s="301"/>
      <c r="K1023" s="301"/>
      <c r="L1023" s="301"/>
    </row>
    <row r="1024" spans="1:12" x14ac:dyDescent="0.2">
      <c r="A1024" s="301"/>
      <c r="B1024" s="301"/>
      <c r="C1024" s="301"/>
      <c r="D1024" s="301"/>
      <c r="E1024" s="301"/>
      <c r="F1024" s="301"/>
      <c r="G1024" s="301"/>
      <c r="H1024" s="301"/>
      <c r="I1024" s="301"/>
      <c r="J1024" s="301"/>
      <c r="K1024" s="301"/>
      <c r="L1024" s="301"/>
    </row>
    <row r="1025" spans="1:12" x14ac:dyDescent="0.2">
      <c r="A1025" s="301"/>
      <c r="B1025" s="301"/>
      <c r="C1025" s="301"/>
      <c r="D1025" s="301"/>
      <c r="E1025" s="301"/>
      <c r="F1025" s="301"/>
      <c r="G1025" s="301"/>
      <c r="H1025" s="301"/>
      <c r="I1025" s="301"/>
      <c r="J1025" s="301"/>
      <c r="K1025" s="301"/>
      <c r="L1025" s="301"/>
    </row>
    <row r="1026" spans="1:12" x14ac:dyDescent="0.2">
      <c r="A1026" s="301"/>
      <c r="B1026" s="301"/>
      <c r="C1026" s="301"/>
      <c r="D1026" s="301"/>
      <c r="E1026" s="301"/>
      <c r="F1026" s="301"/>
      <c r="G1026" s="301"/>
      <c r="H1026" s="301"/>
      <c r="I1026" s="301"/>
      <c r="J1026" s="301"/>
      <c r="K1026" s="301"/>
      <c r="L1026" s="301"/>
    </row>
    <row r="1027" spans="1:12" x14ac:dyDescent="0.2">
      <c r="A1027" s="301"/>
      <c r="B1027" s="301"/>
      <c r="C1027" s="301"/>
      <c r="D1027" s="301"/>
      <c r="E1027" s="301"/>
      <c r="F1027" s="301"/>
      <c r="G1027" s="301"/>
      <c r="H1027" s="301"/>
      <c r="I1027" s="301"/>
      <c r="J1027" s="301"/>
      <c r="K1027" s="301"/>
      <c r="L1027" s="301"/>
    </row>
    <row r="1028" spans="1:12" x14ac:dyDescent="0.2">
      <c r="A1028" s="301"/>
      <c r="B1028" s="301"/>
      <c r="C1028" s="301"/>
      <c r="D1028" s="301"/>
      <c r="E1028" s="301"/>
      <c r="F1028" s="301"/>
      <c r="G1028" s="301"/>
      <c r="H1028" s="301"/>
      <c r="I1028" s="301"/>
      <c r="J1028" s="301"/>
      <c r="K1028" s="301"/>
      <c r="L1028" s="301"/>
    </row>
    <row r="1029" spans="1:12" x14ac:dyDescent="0.2">
      <c r="A1029" s="301"/>
      <c r="B1029" s="301"/>
      <c r="C1029" s="301"/>
      <c r="D1029" s="301"/>
      <c r="E1029" s="301"/>
      <c r="F1029" s="301"/>
      <c r="G1029" s="301"/>
      <c r="H1029" s="301"/>
      <c r="I1029" s="301"/>
      <c r="J1029" s="301"/>
      <c r="K1029" s="301"/>
      <c r="L1029" s="301"/>
    </row>
    <row r="1030" spans="1:12" x14ac:dyDescent="0.2">
      <c r="A1030" s="301"/>
      <c r="B1030" s="301"/>
      <c r="C1030" s="301"/>
      <c r="D1030" s="301"/>
      <c r="E1030" s="301"/>
      <c r="F1030" s="301"/>
      <c r="G1030" s="301"/>
      <c r="H1030" s="301"/>
      <c r="I1030" s="301"/>
      <c r="J1030" s="301"/>
      <c r="K1030" s="301"/>
      <c r="L1030" s="301"/>
    </row>
    <row r="1031" spans="1:12" x14ac:dyDescent="0.2">
      <c r="A1031" s="301"/>
      <c r="B1031" s="301"/>
      <c r="C1031" s="301"/>
      <c r="D1031" s="301"/>
      <c r="E1031" s="301"/>
      <c r="F1031" s="301"/>
      <c r="G1031" s="301"/>
      <c r="H1031" s="301"/>
      <c r="I1031" s="301"/>
      <c r="J1031" s="301"/>
      <c r="K1031" s="301"/>
      <c r="L1031" s="301"/>
    </row>
    <row r="1032" spans="1:12" x14ac:dyDescent="0.2">
      <c r="A1032" s="301"/>
      <c r="B1032" s="301"/>
      <c r="C1032" s="301"/>
      <c r="D1032" s="301"/>
      <c r="E1032" s="301"/>
      <c r="F1032" s="301"/>
      <c r="G1032" s="301"/>
      <c r="H1032" s="301"/>
      <c r="I1032" s="301"/>
      <c r="J1032" s="301"/>
      <c r="K1032" s="301"/>
      <c r="L1032" s="301"/>
    </row>
    <row r="1033" spans="1:12" x14ac:dyDescent="0.2">
      <c r="A1033" s="301"/>
      <c r="B1033" s="301"/>
      <c r="C1033" s="301"/>
      <c r="D1033" s="301"/>
      <c r="E1033" s="301"/>
      <c r="F1033" s="301"/>
      <c r="G1033" s="301"/>
      <c r="H1033" s="301"/>
      <c r="I1033" s="301"/>
      <c r="J1033" s="301"/>
      <c r="K1033" s="301"/>
      <c r="L1033" s="301"/>
    </row>
    <row r="1034" spans="1:12" x14ac:dyDescent="0.2">
      <c r="A1034" s="301"/>
      <c r="B1034" s="301"/>
      <c r="C1034" s="301"/>
      <c r="D1034" s="301"/>
      <c r="E1034" s="301"/>
      <c r="F1034" s="301"/>
      <c r="G1034" s="301"/>
      <c r="H1034" s="301"/>
      <c r="I1034" s="301"/>
      <c r="J1034" s="301"/>
      <c r="K1034" s="301"/>
      <c r="L1034" s="301"/>
    </row>
    <row r="1035" spans="1:12" x14ac:dyDescent="0.2">
      <c r="A1035" s="301"/>
      <c r="B1035" s="301"/>
      <c r="C1035" s="301"/>
      <c r="D1035" s="301"/>
      <c r="E1035" s="301"/>
      <c r="F1035" s="301"/>
      <c r="G1035" s="301"/>
      <c r="H1035" s="301"/>
      <c r="I1035" s="301"/>
      <c r="J1035" s="301"/>
      <c r="K1035" s="301"/>
      <c r="L1035" s="301"/>
    </row>
    <row r="1036" spans="1:12" x14ac:dyDescent="0.2">
      <c r="A1036" s="301"/>
      <c r="B1036" s="301"/>
      <c r="C1036" s="301"/>
      <c r="D1036" s="301"/>
      <c r="E1036" s="301"/>
      <c r="F1036" s="301"/>
      <c r="G1036" s="301"/>
      <c r="H1036" s="301"/>
      <c r="I1036" s="301"/>
      <c r="J1036" s="301"/>
      <c r="K1036" s="301"/>
      <c r="L1036" s="301"/>
    </row>
    <row r="1037" spans="1:12" x14ac:dyDescent="0.2">
      <c r="A1037" s="301"/>
      <c r="B1037" s="301"/>
      <c r="C1037" s="301"/>
      <c r="D1037" s="301"/>
      <c r="E1037" s="301"/>
      <c r="F1037" s="301"/>
      <c r="G1037" s="301"/>
      <c r="H1037" s="301"/>
      <c r="I1037" s="301"/>
      <c r="J1037" s="301"/>
      <c r="K1037" s="301"/>
      <c r="L1037" s="301"/>
    </row>
    <row r="1038" spans="1:12" x14ac:dyDescent="0.2">
      <c r="A1038" s="301"/>
      <c r="B1038" s="301"/>
      <c r="C1038" s="301"/>
      <c r="D1038" s="301"/>
      <c r="E1038" s="301"/>
      <c r="F1038" s="301"/>
      <c r="G1038" s="301"/>
      <c r="H1038" s="301"/>
      <c r="I1038" s="301"/>
      <c r="J1038" s="301"/>
      <c r="K1038" s="301"/>
      <c r="L1038" s="301"/>
    </row>
    <row r="1039" spans="1:12" x14ac:dyDescent="0.2">
      <c r="A1039" s="301"/>
      <c r="B1039" s="301"/>
      <c r="C1039" s="301"/>
      <c r="D1039" s="301"/>
      <c r="E1039" s="301"/>
      <c r="F1039" s="301"/>
      <c r="G1039" s="301"/>
      <c r="H1039" s="301"/>
      <c r="I1039" s="301"/>
      <c r="J1039" s="301"/>
      <c r="K1039" s="301"/>
      <c r="L1039" s="301"/>
    </row>
    <row r="1040" spans="1:12" x14ac:dyDescent="0.2">
      <c r="A1040" s="301"/>
      <c r="B1040" s="301"/>
      <c r="C1040" s="301"/>
      <c r="D1040" s="301"/>
      <c r="E1040" s="301"/>
      <c r="F1040" s="301"/>
      <c r="G1040" s="301"/>
      <c r="H1040" s="301"/>
      <c r="I1040" s="301"/>
      <c r="J1040" s="301"/>
      <c r="K1040" s="301"/>
      <c r="L1040" s="301"/>
    </row>
    <row r="1041" spans="1:12" x14ac:dyDescent="0.2">
      <c r="A1041" s="301"/>
      <c r="B1041" s="301"/>
      <c r="C1041" s="301"/>
      <c r="D1041" s="301"/>
      <c r="E1041" s="301"/>
      <c r="F1041" s="301"/>
      <c r="G1041" s="301"/>
      <c r="H1041" s="301"/>
      <c r="I1041" s="301"/>
      <c r="J1041" s="301"/>
      <c r="K1041" s="301"/>
      <c r="L1041" s="301"/>
    </row>
    <row r="1042" spans="1:12" x14ac:dyDescent="0.2">
      <c r="A1042" s="301"/>
      <c r="B1042" s="301"/>
      <c r="C1042" s="301"/>
      <c r="D1042" s="301"/>
      <c r="E1042" s="301"/>
      <c r="F1042" s="301"/>
      <c r="G1042" s="301"/>
      <c r="H1042" s="301"/>
      <c r="I1042" s="301"/>
      <c r="J1042" s="301"/>
      <c r="K1042" s="301"/>
      <c r="L1042" s="301"/>
    </row>
    <row r="1043" spans="1:12" x14ac:dyDescent="0.2">
      <c r="A1043" s="301"/>
      <c r="B1043" s="301"/>
      <c r="C1043" s="301"/>
      <c r="D1043" s="301"/>
      <c r="E1043" s="301"/>
      <c r="F1043" s="301"/>
      <c r="G1043" s="301"/>
      <c r="H1043" s="301"/>
      <c r="I1043" s="301"/>
      <c r="J1043" s="301"/>
      <c r="K1043" s="301"/>
      <c r="L1043" s="301"/>
    </row>
    <row r="1044" spans="1:12" x14ac:dyDescent="0.2">
      <c r="A1044" s="301"/>
      <c r="B1044" s="301"/>
      <c r="C1044" s="301"/>
      <c r="D1044" s="301"/>
      <c r="E1044" s="301"/>
      <c r="F1044" s="301"/>
      <c r="G1044" s="301"/>
      <c r="H1044" s="301"/>
      <c r="I1044" s="301"/>
      <c r="J1044" s="301"/>
      <c r="K1044" s="301"/>
      <c r="L1044" s="301"/>
    </row>
    <row r="1045" spans="1:12" x14ac:dyDescent="0.2">
      <c r="A1045" s="301"/>
      <c r="B1045" s="301"/>
      <c r="C1045" s="301"/>
      <c r="D1045" s="301"/>
      <c r="E1045" s="301"/>
      <c r="F1045" s="301"/>
      <c r="G1045" s="301"/>
      <c r="H1045" s="301"/>
      <c r="I1045" s="301"/>
      <c r="J1045" s="301"/>
      <c r="K1045" s="301"/>
      <c r="L1045" s="301"/>
    </row>
    <row r="1046" spans="1:12" x14ac:dyDescent="0.2">
      <c r="A1046" s="301"/>
      <c r="B1046" s="301"/>
      <c r="C1046" s="301"/>
      <c r="D1046" s="301"/>
      <c r="E1046" s="301"/>
      <c r="F1046" s="301"/>
      <c r="G1046" s="301"/>
      <c r="H1046" s="301"/>
      <c r="I1046" s="301"/>
      <c r="J1046" s="301"/>
      <c r="K1046" s="301"/>
      <c r="L1046" s="301"/>
    </row>
    <row r="1047" spans="1:12" x14ac:dyDescent="0.2">
      <c r="A1047" s="301"/>
      <c r="B1047" s="301"/>
      <c r="C1047" s="301"/>
      <c r="D1047" s="301"/>
      <c r="E1047" s="301"/>
      <c r="F1047" s="301"/>
      <c r="G1047" s="301"/>
      <c r="H1047" s="301"/>
      <c r="I1047" s="301"/>
      <c r="J1047" s="301"/>
      <c r="K1047" s="301"/>
      <c r="L1047" s="301"/>
    </row>
    <row r="1048" spans="1:12" x14ac:dyDescent="0.2">
      <c r="A1048" s="301"/>
      <c r="B1048" s="301"/>
      <c r="C1048" s="301"/>
      <c r="D1048" s="301"/>
      <c r="E1048" s="301"/>
      <c r="F1048" s="301"/>
      <c r="G1048" s="301"/>
      <c r="H1048" s="301"/>
      <c r="I1048" s="301"/>
      <c r="J1048" s="301"/>
      <c r="K1048" s="301"/>
      <c r="L1048" s="301"/>
    </row>
    <row r="1049" spans="1:12" x14ac:dyDescent="0.2">
      <c r="A1049" s="301"/>
      <c r="B1049" s="301"/>
      <c r="C1049" s="301"/>
      <c r="D1049" s="301"/>
      <c r="E1049" s="301"/>
      <c r="F1049" s="301"/>
      <c r="G1049" s="301"/>
      <c r="H1049" s="301"/>
      <c r="I1049" s="301"/>
      <c r="J1049" s="301"/>
      <c r="K1049" s="301"/>
      <c r="L1049" s="301"/>
    </row>
    <row r="1050" spans="1:12" x14ac:dyDescent="0.2">
      <c r="A1050" s="301"/>
      <c r="B1050" s="301"/>
      <c r="C1050" s="301"/>
      <c r="D1050" s="301"/>
      <c r="E1050" s="301"/>
      <c r="F1050" s="301"/>
      <c r="G1050" s="301"/>
      <c r="H1050" s="301"/>
      <c r="I1050" s="301"/>
      <c r="J1050" s="301"/>
      <c r="K1050" s="301"/>
      <c r="L1050" s="301"/>
    </row>
    <row r="1051" spans="1:12" x14ac:dyDescent="0.2">
      <c r="A1051" s="301"/>
      <c r="B1051" s="301"/>
      <c r="C1051" s="301"/>
      <c r="D1051" s="301"/>
      <c r="E1051" s="301"/>
      <c r="F1051" s="301"/>
      <c r="G1051" s="301"/>
      <c r="H1051" s="301"/>
      <c r="I1051" s="301"/>
      <c r="J1051" s="301"/>
      <c r="K1051" s="301"/>
      <c r="L1051" s="301"/>
    </row>
    <row r="1052" spans="1:12" x14ac:dyDescent="0.2">
      <c r="A1052" s="301"/>
      <c r="B1052" s="301"/>
      <c r="C1052" s="301"/>
      <c r="D1052" s="301"/>
      <c r="E1052" s="301"/>
      <c r="F1052" s="301"/>
      <c r="G1052" s="301"/>
      <c r="H1052" s="301"/>
      <c r="I1052" s="301"/>
      <c r="J1052" s="301"/>
      <c r="K1052" s="301"/>
      <c r="L1052" s="301"/>
    </row>
    <row r="1053" spans="1:12" x14ac:dyDescent="0.2">
      <c r="A1053" s="301"/>
      <c r="B1053" s="301"/>
      <c r="C1053" s="301"/>
      <c r="D1053" s="301"/>
      <c r="E1053" s="301"/>
      <c r="F1053" s="301"/>
      <c r="G1053" s="301"/>
      <c r="H1053" s="301"/>
      <c r="I1053" s="301"/>
      <c r="J1053" s="301"/>
      <c r="K1053" s="301"/>
      <c r="L1053" s="301"/>
    </row>
    <row r="1054" spans="1:12" x14ac:dyDescent="0.2">
      <c r="A1054" s="301"/>
      <c r="B1054" s="301"/>
      <c r="C1054" s="301"/>
      <c r="D1054" s="301"/>
      <c r="E1054" s="301"/>
      <c r="F1054" s="301"/>
      <c r="G1054" s="301"/>
      <c r="H1054" s="301"/>
      <c r="I1054" s="301"/>
      <c r="J1054" s="301"/>
      <c r="K1054" s="301"/>
      <c r="L1054" s="301"/>
    </row>
    <row r="1055" spans="1:12" x14ac:dyDescent="0.2">
      <c r="A1055" s="301"/>
      <c r="B1055" s="301"/>
      <c r="C1055" s="301"/>
      <c r="D1055" s="301"/>
      <c r="E1055" s="301"/>
      <c r="F1055" s="301"/>
      <c r="G1055" s="301"/>
      <c r="H1055" s="301"/>
      <c r="I1055" s="301"/>
      <c r="J1055" s="301"/>
      <c r="K1055" s="301"/>
      <c r="L1055" s="301"/>
    </row>
    <row r="1056" spans="1:12" x14ac:dyDescent="0.2">
      <c r="A1056" s="301"/>
      <c r="B1056" s="301"/>
      <c r="C1056" s="301"/>
      <c r="D1056" s="301"/>
      <c r="E1056" s="301"/>
      <c r="F1056" s="301"/>
      <c r="G1056" s="301"/>
      <c r="H1056" s="301"/>
      <c r="I1056" s="301"/>
      <c r="J1056" s="301"/>
      <c r="K1056" s="301"/>
      <c r="L1056" s="301"/>
    </row>
    <row r="1057" spans="1:12" x14ac:dyDescent="0.2">
      <c r="A1057" s="301"/>
      <c r="B1057" s="301"/>
      <c r="C1057" s="301"/>
      <c r="D1057" s="301"/>
      <c r="E1057" s="301"/>
      <c r="F1057" s="301"/>
      <c r="G1057" s="301"/>
      <c r="H1057" s="301"/>
      <c r="I1057" s="301"/>
      <c r="J1057" s="301"/>
      <c r="K1057" s="301"/>
      <c r="L1057" s="301"/>
    </row>
    <row r="1058" spans="1:12" x14ac:dyDescent="0.2">
      <c r="A1058" s="301"/>
      <c r="B1058" s="301"/>
      <c r="C1058" s="301"/>
      <c r="D1058" s="301"/>
      <c r="E1058" s="301"/>
      <c r="F1058" s="301"/>
      <c r="G1058" s="301"/>
      <c r="H1058" s="301"/>
      <c r="I1058" s="301"/>
      <c r="J1058" s="301"/>
      <c r="K1058" s="301"/>
      <c r="L1058" s="301"/>
    </row>
    <row r="1059" spans="1:12" x14ac:dyDescent="0.2">
      <c r="A1059" s="301"/>
      <c r="B1059" s="301"/>
      <c r="C1059" s="301"/>
      <c r="D1059" s="301"/>
      <c r="E1059" s="301"/>
      <c r="F1059" s="301"/>
      <c r="G1059" s="301"/>
      <c r="H1059" s="301"/>
      <c r="I1059" s="301"/>
      <c r="J1059" s="301"/>
      <c r="K1059" s="301"/>
      <c r="L1059" s="301"/>
    </row>
    <row r="1060" spans="1:12" x14ac:dyDescent="0.2">
      <c r="A1060" s="301"/>
      <c r="B1060" s="301"/>
      <c r="C1060" s="301"/>
      <c r="D1060" s="301"/>
      <c r="E1060" s="301"/>
      <c r="F1060" s="301"/>
      <c r="G1060" s="301"/>
      <c r="H1060" s="301"/>
      <c r="I1060" s="301"/>
      <c r="J1060" s="301"/>
      <c r="K1060" s="301"/>
      <c r="L1060" s="301"/>
    </row>
    <row r="1061" spans="1:12" x14ac:dyDescent="0.2">
      <c r="A1061" s="301"/>
      <c r="B1061" s="301"/>
      <c r="C1061" s="301"/>
      <c r="D1061" s="301"/>
      <c r="E1061" s="301"/>
      <c r="F1061" s="301"/>
      <c r="G1061" s="301"/>
      <c r="H1061" s="301"/>
      <c r="I1061" s="301"/>
      <c r="J1061" s="301"/>
      <c r="K1061" s="301"/>
      <c r="L1061" s="301"/>
    </row>
    <row r="1062" spans="1:12" x14ac:dyDescent="0.2">
      <c r="A1062" s="301"/>
      <c r="B1062" s="301"/>
      <c r="C1062" s="301"/>
      <c r="D1062" s="301"/>
      <c r="E1062" s="301"/>
      <c r="F1062" s="301"/>
      <c r="G1062" s="301"/>
      <c r="H1062" s="301"/>
      <c r="I1062" s="301"/>
      <c r="J1062" s="301"/>
      <c r="K1062" s="301"/>
      <c r="L1062" s="301"/>
    </row>
    <row r="1063" spans="1:12" x14ac:dyDescent="0.2">
      <c r="A1063" s="301"/>
      <c r="B1063" s="301"/>
      <c r="C1063" s="301"/>
      <c r="D1063" s="301"/>
      <c r="E1063" s="301"/>
      <c r="F1063" s="301"/>
      <c r="G1063" s="301"/>
      <c r="H1063" s="301"/>
      <c r="I1063" s="301"/>
      <c r="J1063" s="301"/>
      <c r="K1063" s="301"/>
      <c r="L1063" s="301"/>
    </row>
    <row r="1064" spans="1:12" x14ac:dyDescent="0.2">
      <c r="A1064" s="301"/>
      <c r="B1064" s="301"/>
      <c r="C1064" s="301"/>
      <c r="D1064" s="301"/>
      <c r="E1064" s="301"/>
      <c r="F1064" s="301"/>
      <c r="G1064" s="301"/>
      <c r="H1064" s="301"/>
      <c r="I1064" s="301"/>
      <c r="J1064" s="301"/>
      <c r="K1064" s="301"/>
      <c r="L1064" s="301"/>
    </row>
    <row r="1065" spans="1:12" x14ac:dyDescent="0.2">
      <c r="A1065" s="301"/>
      <c r="B1065" s="301"/>
      <c r="C1065" s="301"/>
      <c r="D1065" s="301"/>
      <c r="E1065" s="301"/>
      <c r="F1065" s="301"/>
      <c r="G1065" s="301"/>
      <c r="H1065" s="301"/>
      <c r="I1065" s="301"/>
      <c r="J1065" s="301"/>
      <c r="K1065" s="301"/>
      <c r="L1065" s="301"/>
    </row>
    <row r="1066" spans="1:12" x14ac:dyDescent="0.2">
      <c r="A1066" s="301"/>
      <c r="B1066" s="301"/>
      <c r="C1066" s="301"/>
      <c r="D1066" s="301"/>
      <c r="E1066" s="301"/>
      <c r="F1066" s="301"/>
      <c r="G1066" s="301"/>
      <c r="H1066" s="301"/>
      <c r="I1066" s="301"/>
      <c r="J1066" s="301"/>
      <c r="K1066" s="301"/>
      <c r="L1066" s="301"/>
    </row>
    <row r="1067" spans="1:12" x14ac:dyDescent="0.2">
      <c r="A1067" s="301"/>
      <c r="B1067" s="301"/>
      <c r="C1067" s="301"/>
      <c r="D1067" s="301"/>
      <c r="E1067" s="301"/>
      <c r="F1067" s="301"/>
      <c r="G1067" s="301"/>
      <c r="H1067" s="301"/>
      <c r="I1067" s="301"/>
      <c r="J1067" s="301"/>
      <c r="K1067" s="301"/>
      <c r="L1067" s="301"/>
    </row>
    <row r="1068" spans="1:12" x14ac:dyDescent="0.2">
      <c r="A1068" s="301"/>
      <c r="B1068" s="301"/>
      <c r="C1068" s="301"/>
      <c r="D1068" s="301"/>
      <c r="E1068" s="301"/>
      <c r="F1068" s="301"/>
      <c r="G1068" s="301"/>
      <c r="H1068" s="301"/>
      <c r="I1068" s="301"/>
      <c r="J1068" s="301"/>
      <c r="K1068" s="301"/>
      <c r="L1068" s="301"/>
    </row>
    <row r="1069" spans="1:12" x14ac:dyDescent="0.2">
      <c r="A1069" s="301"/>
      <c r="B1069" s="301"/>
      <c r="C1069" s="301"/>
      <c r="D1069" s="301"/>
      <c r="E1069" s="301"/>
      <c r="F1069" s="301"/>
      <c r="G1069" s="301"/>
      <c r="H1069" s="301"/>
      <c r="I1069" s="301"/>
      <c r="J1069" s="301"/>
      <c r="K1069" s="301"/>
      <c r="L1069" s="301"/>
    </row>
    <row r="1070" spans="1:12" x14ac:dyDescent="0.2">
      <c r="A1070" s="301"/>
      <c r="B1070" s="301"/>
      <c r="C1070" s="301"/>
      <c r="D1070" s="301"/>
      <c r="E1070" s="301"/>
      <c r="F1070" s="301"/>
      <c r="G1070" s="301"/>
      <c r="H1070" s="301"/>
      <c r="I1070" s="301"/>
      <c r="J1070" s="301"/>
      <c r="K1070" s="301"/>
      <c r="L1070" s="301"/>
    </row>
    <row r="1071" spans="1:12" x14ac:dyDescent="0.2">
      <c r="A1071" s="301"/>
      <c r="B1071" s="301"/>
      <c r="C1071" s="301"/>
      <c r="D1071" s="301"/>
      <c r="E1071" s="301"/>
      <c r="F1071" s="301"/>
      <c r="G1071" s="301"/>
      <c r="H1071" s="301"/>
      <c r="I1071" s="301"/>
      <c r="J1071" s="301"/>
      <c r="K1071" s="301"/>
      <c r="L1071" s="301"/>
    </row>
    <row r="1072" spans="1:12" x14ac:dyDescent="0.2">
      <c r="A1072" s="301"/>
      <c r="B1072" s="301"/>
      <c r="C1072" s="301"/>
      <c r="D1072" s="301"/>
      <c r="E1072" s="301"/>
      <c r="F1072" s="301"/>
      <c r="G1072" s="301"/>
      <c r="H1072" s="301"/>
      <c r="I1072" s="301"/>
      <c r="J1072" s="301"/>
      <c r="K1072" s="301"/>
      <c r="L1072" s="301"/>
    </row>
    <row r="1073" spans="1:12" x14ac:dyDescent="0.2">
      <c r="A1073" s="301"/>
      <c r="B1073" s="301"/>
      <c r="C1073" s="301"/>
      <c r="D1073" s="301"/>
      <c r="E1073" s="301"/>
      <c r="F1073" s="301"/>
      <c r="G1073" s="301"/>
      <c r="H1073" s="301"/>
      <c r="I1073" s="301"/>
      <c r="J1073" s="301"/>
      <c r="K1073" s="301"/>
      <c r="L1073" s="301"/>
    </row>
    <row r="1074" spans="1:12" x14ac:dyDescent="0.2">
      <c r="A1074" s="301"/>
      <c r="B1074" s="301"/>
      <c r="C1074" s="301"/>
      <c r="D1074" s="301"/>
      <c r="E1074" s="301"/>
      <c r="F1074" s="301"/>
      <c r="G1074" s="301"/>
      <c r="H1074" s="301"/>
      <c r="I1074" s="301"/>
      <c r="J1074" s="301"/>
      <c r="K1074" s="301"/>
      <c r="L1074" s="301"/>
    </row>
    <row r="1075" spans="1:12" x14ac:dyDescent="0.2">
      <c r="A1075" s="301"/>
      <c r="B1075" s="301"/>
      <c r="C1075" s="301"/>
      <c r="D1075" s="301"/>
      <c r="E1075" s="301"/>
      <c r="F1075" s="301"/>
      <c r="G1075" s="301"/>
      <c r="H1075" s="301"/>
      <c r="I1075" s="301"/>
      <c r="J1075" s="301"/>
      <c r="K1075" s="301"/>
      <c r="L1075" s="301"/>
    </row>
    <row r="1076" spans="1:12" x14ac:dyDescent="0.2">
      <c r="A1076" s="301"/>
      <c r="B1076" s="301"/>
      <c r="C1076" s="301"/>
      <c r="D1076" s="301"/>
      <c r="E1076" s="301"/>
      <c r="F1076" s="301"/>
      <c r="G1076" s="301"/>
      <c r="H1076" s="301"/>
      <c r="I1076" s="301"/>
      <c r="J1076" s="301"/>
      <c r="K1076" s="301"/>
      <c r="L1076" s="301"/>
    </row>
    <row r="1077" spans="1:12" x14ac:dyDescent="0.2">
      <c r="A1077" s="301"/>
      <c r="B1077" s="301"/>
      <c r="C1077" s="301"/>
      <c r="D1077" s="301"/>
      <c r="E1077" s="301"/>
      <c r="F1077" s="301"/>
      <c r="G1077" s="301"/>
      <c r="H1077" s="301"/>
      <c r="I1077" s="301"/>
      <c r="J1077" s="301"/>
      <c r="K1077" s="301"/>
      <c r="L1077" s="301"/>
    </row>
    <row r="1078" spans="1:12" x14ac:dyDescent="0.2">
      <c r="A1078" s="301"/>
      <c r="B1078" s="301"/>
      <c r="C1078" s="301"/>
      <c r="D1078" s="301"/>
      <c r="E1078" s="301"/>
      <c r="F1078" s="301"/>
      <c r="G1078" s="301"/>
      <c r="H1078" s="301"/>
      <c r="I1078" s="301"/>
      <c r="J1078" s="301"/>
      <c r="K1078" s="301"/>
      <c r="L1078" s="301"/>
    </row>
    <row r="1079" spans="1:12" x14ac:dyDescent="0.2">
      <c r="A1079" s="301"/>
      <c r="B1079" s="301"/>
      <c r="C1079" s="301"/>
      <c r="D1079" s="301"/>
      <c r="E1079" s="301"/>
      <c r="F1079" s="301"/>
      <c r="G1079" s="301"/>
      <c r="H1079" s="301"/>
      <c r="I1079" s="301"/>
      <c r="J1079" s="301"/>
      <c r="K1079" s="301"/>
      <c r="L1079" s="301"/>
    </row>
    <row r="1080" spans="1:12" x14ac:dyDescent="0.2">
      <c r="A1080" s="301"/>
      <c r="B1080" s="301"/>
      <c r="C1080" s="301"/>
      <c r="D1080" s="301"/>
      <c r="E1080" s="301"/>
      <c r="F1080" s="301"/>
      <c r="G1080" s="301"/>
      <c r="H1080" s="301"/>
      <c r="I1080" s="301"/>
      <c r="J1080" s="301"/>
      <c r="K1080" s="301"/>
      <c r="L1080" s="301"/>
    </row>
    <row r="1081" spans="1:12" x14ac:dyDescent="0.2">
      <c r="A1081" s="301"/>
      <c r="B1081" s="301"/>
      <c r="C1081" s="301"/>
      <c r="D1081" s="301"/>
      <c r="E1081" s="301"/>
      <c r="F1081" s="301"/>
      <c r="G1081" s="301"/>
      <c r="H1081" s="301"/>
      <c r="I1081" s="301"/>
      <c r="J1081" s="301"/>
      <c r="K1081" s="301"/>
      <c r="L1081" s="301"/>
    </row>
    <row r="1082" spans="1:12" x14ac:dyDescent="0.2">
      <c r="A1082" s="301"/>
      <c r="B1082" s="301"/>
      <c r="C1082" s="301"/>
      <c r="D1082" s="301"/>
      <c r="E1082" s="301"/>
      <c r="F1082" s="301"/>
      <c r="G1082" s="301"/>
      <c r="H1082" s="301"/>
      <c r="I1082" s="301"/>
      <c r="J1082" s="301"/>
      <c r="K1082" s="301"/>
      <c r="L1082" s="301"/>
    </row>
    <row r="1083" spans="1:12" x14ac:dyDescent="0.2">
      <c r="A1083" s="301"/>
      <c r="B1083" s="301"/>
      <c r="C1083" s="301"/>
      <c r="D1083" s="301"/>
      <c r="E1083" s="301"/>
      <c r="F1083" s="301"/>
      <c r="G1083" s="301"/>
      <c r="H1083" s="301"/>
      <c r="I1083" s="301"/>
      <c r="J1083" s="301"/>
      <c r="K1083" s="301"/>
      <c r="L1083" s="301"/>
    </row>
    <row r="1084" spans="1:12" x14ac:dyDescent="0.2">
      <c r="A1084" s="301"/>
      <c r="B1084" s="301"/>
      <c r="C1084" s="301"/>
      <c r="D1084" s="301"/>
      <c r="E1084" s="301"/>
      <c r="F1084" s="301"/>
      <c r="G1084" s="301"/>
      <c r="H1084" s="301"/>
      <c r="I1084" s="301"/>
      <c r="J1084" s="301"/>
      <c r="K1084" s="301"/>
      <c r="L1084" s="301"/>
    </row>
    <row r="1085" spans="1:12" x14ac:dyDescent="0.2">
      <c r="A1085" s="301"/>
      <c r="B1085" s="301"/>
      <c r="C1085" s="301"/>
      <c r="D1085" s="301"/>
      <c r="E1085" s="301"/>
      <c r="F1085" s="301"/>
      <c r="G1085" s="301"/>
      <c r="H1085" s="301"/>
      <c r="I1085" s="301"/>
      <c r="J1085" s="301"/>
      <c r="K1085" s="301"/>
      <c r="L1085" s="301"/>
    </row>
    <row r="1086" spans="1:12" x14ac:dyDescent="0.2">
      <c r="A1086" s="301"/>
      <c r="B1086" s="301"/>
      <c r="C1086" s="301"/>
      <c r="D1086" s="301"/>
      <c r="E1086" s="301"/>
      <c r="F1086" s="301"/>
      <c r="G1086" s="301"/>
      <c r="H1086" s="301"/>
      <c r="I1086" s="301"/>
      <c r="J1086" s="301"/>
      <c r="K1086" s="301"/>
      <c r="L1086" s="301"/>
    </row>
    <row r="1087" spans="1:12" x14ac:dyDescent="0.2">
      <c r="A1087" s="301"/>
      <c r="B1087" s="301"/>
      <c r="C1087" s="301"/>
      <c r="D1087" s="301"/>
      <c r="E1087" s="301"/>
      <c r="F1087" s="301"/>
      <c r="G1087" s="301"/>
      <c r="H1087" s="301"/>
      <c r="I1087" s="301"/>
      <c r="J1087" s="301"/>
      <c r="K1087" s="301"/>
      <c r="L1087" s="301"/>
    </row>
    <row r="1088" spans="1:12" x14ac:dyDescent="0.2">
      <c r="A1088" s="301"/>
      <c r="B1088" s="301"/>
      <c r="C1088" s="301"/>
      <c r="D1088" s="301"/>
      <c r="E1088" s="301"/>
      <c r="F1088" s="301"/>
      <c r="G1088" s="301"/>
      <c r="H1088" s="301"/>
      <c r="I1088" s="301"/>
      <c r="J1088" s="301"/>
      <c r="K1088" s="301"/>
      <c r="L1088" s="301"/>
    </row>
    <row r="1089" spans="1:12" x14ac:dyDescent="0.2">
      <c r="A1089" s="301"/>
      <c r="B1089" s="301"/>
      <c r="C1089" s="301"/>
      <c r="D1089" s="301"/>
      <c r="E1089" s="301"/>
      <c r="F1089" s="301"/>
      <c r="G1089" s="301"/>
      <c r="H1089" s="301"/>
      <c r="I1089" s="301"/>
      <c r="J1089" s="301"/>
      <c r="K1089" s="301"/>
      <c r="L1089" s="301"/>
    </row>
    <row r="1090" spans="1:12" x14ac:dyDescent="0.2">
      <c r="A1090" s="301"/>
      <c r="B1090" s="301"/>
      <c r="C1090" s="301"/>
      <c r="D1090" s="301"/>
      <c r="E1090" s="301"/>
      <c r="F1090" s="301"/>
      <c r="G1090" s="301"/>
      <c r="H1090" s="301"/>
      <c r="I1090" s="301"/>
      <c r="J1090" s="301"/>
      <c r="K1090" s="301"/>
      <c r="L1090" s="301"/>
    </row>
    <row r="1091" spans="1:12" x14ac:dyDescent="0.2">
      <c r="A1091" s="301"/>
      <c r="B1091" s="301"/>
      <c r="C1091" s="301"/>
      <c r="D1091" s="301"/>
      <c r="E1091" s="301"/>
      <c r="F1091" s="301"/>
      <c r="G1091" s="301"/>
      <c r="H1091" s="301"/>
      <c r="I1091" s="301"/>
      <c r="J1091" s="301"/>
      <c r="K1091" s="301"/>
      <c r="L1091" s="301"/>
    </row>
    <row r="1092" spans="1:12" x14ac:dyDescent="0.2">
      <c r="A1092" s="301"/>
      <c r="B1092" s="301"/>
      <c r="C1092" s="301"/>
      <c r="D1092" s="301"/>
      <c r="E1092" s="301"/>
      <c r="F1092" s="301"/>
      <c r="G1092" s="301"/>
      <c r="H1092" s="301"/>
      <c r="I1092" s="301"/>
      <c r="J1092" s="301"/>
      <c r="K1092" s="301"/>
      <c r="L1092" s="301"/>
    </row>
    <row r="1093" spans="1:12" x14ac:dyDescent="0.2">
      <c r="A1093" s="301"/>
      <c r="B1093" s="301"/>
      <c r="C1093" s="301"/>
      <c r="D1093" s="301"/>
      <c r="E1093" s="301"/>
      <c r="F1093" s="301"/>
      <c r="G1093" s="301"/>
      <c r="H1093" s="301"/>
      <c r="I1093" s="301"/>
      <c r="J1093" s="301"/>
      <c r="K1093" s="301"/>
      <c r="L1093" s="301"/>
    </row>
    <row r="1094" spans="1:12" x14ac:dyDescent="0.2">
      <c r="A1094" s="301"/>
      <c r="B1094" s="301"/>
      <c r="C1094" s="301"/>
      <c r="D1094" s="301"/>
      <c r="E1094" s="301"/>
      <c r="F1094" s="301"/>
      <c r="G1094" s="301"/>
      <c r="H1094" s="301"/>
      <c r="I1094" s="301"/>
      <c r="J1094" s="301"/>
      <c r="K1094" s="301"/>
      <c r="L1094" s="301"/>
    </row>
    <row r="1095" spans="1:12" x14ac:dyDescent="0.2">
      <c r="A1095" s="301"/>
      <c r="B1095" s="301"/>
      <c r="C1095" s="301"/>
      <c r="D1095" s="301"/>
      <c r="E1095" s="301"/>
      <c r="F1095" s="301"/>
      <c r="G1095" s="301"/>
      <c r="H1095" s="301"/>
      <c r="I1095" s="301"/>
      <c r="J1095" s="301"/>
      <c r="K1095" s="301"/>
      <c r="L1095" s="301"/>
    </row>
    <row r="1096" spans="1:12" x14ac:dyDescent="0.2">
      <c r="A1096" s="301"/>
      <c r="B1096" s="301"/>
      <c r="C1096" s="301"/>
      <c r="D1096" s="301"/>
      <c r="E1096" s="301"/>
      <c r="F1096" s="301"/>
      <c r="G1096" s="301"/>
      <c r="H1096" s="301"/>
      <c r="I1096" s="301"/>
      <c r="J1096" s="301"/>
      <c r="K1096" s="301"/>
      <c r="L1096" s="301"/>
    </row>
    <row r="1097" spans="1:12" x14ac:dyDescent="0.2">
      <c r="A1097" s="301"/>
      <c r="B1097" s="301"/>
      <c r="C1097" s="301"/>
      <c r="D1097" s="301"/>
      <c r="E1097" s="301"/>
      <c r="F1097" s="301"/>
      <c r="G1097" s="301"/>
      <c r="H1097" s="301"/>
      <c r="I1097" s="301"/>
      <c r="J1097" s="301"/>
      <c r="K1097" s="301"/>
      <c r="L1097" s="301"/>
    </row>
    <row r="1098" spans="1:12" x14ac:dyDescent="0.2">
      <c r="A1098" s="301"/>
      <c r="B1098" s="301"/>
      <c r="C1098" s="301"/>
      <c r="D1098" s="301"/>
      <c r="E1098" s="301"/>
      <c r="F1098" s="301"/>
      <c r="G1098" s="301"/>
      <c r="H1098" s="301"/>
      <c r="I1098" s="301"/>
      <c r="J1098" s="301"/>
      <c r="K1098" s="301"/>
      <c r="L1098" s="301"/>
    </row>
    <row r="1099" spans="1:12" x14ac:dyDescent="0.2">
      <c r="A1099" s="301"/>
      <c r="B1099" s="301"/>
      <c r="C1099" s="301"/>
      <c r="D1099" s="301"/>
      <c r="E1099" s="301"/>
      <c r="F1099" s="301"/>
      <c r="G1099" s="301"/>
      <c r="H1099" s="301"/>
      <c r="I1099" s="301"/>
      <c r="J1099" s="301"/>
      <c r="K1099" s="301"/>
      <c r="L1099" s="301"/>
    </row>
    <row r="1100" spans="1:12" x14ac:dyDescent="0.2">
      <c r="A1100" s="301"/>
      <c r="B1100" s="301"/>
      <c r="C1100" s="301"/>
      <c r="D1100" s="301"/>
      <c r="E1100" s="301"/>
      <c r="F1100" s="301"/>
      <c r="G1100" s="301"/>
      <c r="H1100" s="301"/>
      <c r="I1100" s="301"/>
      <c r="J1100" s="301"/>
      <c r="K1100" s="301"/>
      <c r="L1100" s="301"/>
    </row>
    <row r="1101" spans="1:12" x14ac:dyDescent="0.2">
      <c r="A1101" s="301"/>
      <c r="B1101" s="301"/>
      <c r="C1101" s="301"/>
      <c r="D1101" s="301"/>
      <c r="E1101" s="301"/>
      <c r="F1101" s="301"/>
      <c r="G1101" s="301"/>
      <c r="H1101" s="301"/>
      <c r="I1101" s="301"/>
      <c r="J1101" s="301"/>
      <c r="K1101" s="301"/>
      <c r="L1101" s="301"/>
    </row>
    <row r="1102" spans="1:12" x14ac:dyDescent="0.2">
      <c r="A1102" s="301"/>
      <c r="B1102" s="301"/>
      <c r="C1102" s="301"/>
      <c r="D1102" s="301"/>
      <c r="E1102" s="301"/>
      <c r="F1102" s="301"/>
      <c r="G1102" s="301"/>
      <c r="H1102" s="301"/>
      <c r="I1102" s="301"/>
      <c r="J1102" s="301"/>
      <c r="K1102" s="301"/>
      <c r="L1102" s="301"/>
    </row>
    <row r="1103" spans="1:12" x14ac:dyDescent="0.2">
      <c r="A1103" s="301"/>
      <c r="B1103" s="301"/>
      <c r="C1103" s="301"/>
      <c r="D1103" s="301"/>
      <c r="E1103" s="301"/>
      <c r="F1103" s="301"/>
      <c r="G1103" s="301"/>
      <c r="H1103" s="301"/>
      <c r="I1103" s="301"/>
      <c r="J1103" s="301"/>
      <c r="K1103" s="301"/>
      <c r="L1103" s="301"/>
    </row>
    <row r="1104" spans="1:12" x14ac:dyDescent="0.2">
      <c r="A1104" s="301"/>
      <c r="B1104" s="301"/>
      <c r="C1104" s="301"/>
      <c r="D1104" s="301"/>
      <c r="E1104" s="301"/>
      <c r="F1104" s="301"/>
      <c r="G1104" s="301"/>
      <c r="H1104" s="301"/>
      <c r="I1104" s="301"/>
      <c r="J1104" s="301"/>
      <c r="K1104" s="301"/>
      <c r="L1104" s="301"/>
    </row>
    <row r="1105" spans="1:12" x14ac:dyDescent="0.2">
      <c r="A1105" s="301"/>
      <c r="B1105" s="301"/>
      <c r="C1105" s="301"/>
      <c r="D1105" s="301"/>
      <c r="E1105" s="301"/>
      <c r="F1105" s="301"/>
      <c r="G1105" s="301"/>
      <c r="H1105" s="301"/>
      <c r="I1105" s="301"/>
      <c r="J1105" s="301"/>
      <c r="K1105" s="301"/>
      <c r="L1105" s="301"/>
    </row>
    <row r="1106" spans="1:12" x14ac:dyDescent="0.2">
      <c r="A1106" s="301"/>
      <c r="B1106" s="301"/>
      <c r="C1106" s="301"/>
      <c r="D1106" s="301"/>
      <c r="E1106" s="301"/>
      <c r="F1106" s="301"/>
      <c r="G1106" s="301"/>
      <c r="H1106" s="301"/>
      <c r="I1106" s="301"/>
      <c r="J1106" s="301"/>
      <c r="K1106" s="301"/>
      <c r="L1106" s="301"/>
    </row>
    <row r="1107" spans="1:12" x14ac:dyDescent="0.2">
      <c r="A1107" s="301"/>
      <c r="B1107" s="301"/>
      <c r="C1107" s="301"/>
      <c r="D1107" s="301"/>
      <c r="E1107" s="301"/>
      <c r="F1107" s="301"/>
      <c r="G1107" s="301"/>
      <c r="H1107" s="301"/>
      <c r="I1107" s="301"/>
      <c r="J1107" s="301"/>
      <c r="K1107" s="301"/>
      <c r="L1107" s="301"/>
    </row>
    <row r="1108" spans="1:12" x14ac:dyDescent="0.2">
      <c r="A1108" s="301"/>
      <c r="B1108" s="301"/>
      <c r="C1108" s="301"/>
      <c r="D1108" s="301"/>
      <c r="E1108" s="301"/>
      <c r="F1108" s="301"/>
      <c r="G1108" s="301"/>
      <c r="H1108" s="301"/>
      <c r="I1108" s="301"/>
      <c r="J1108" s="301"/>
      <c r="K1108" s="301"/>
      <c r="L1108" s="301"/>
    </row>
    <row r="1109" spans="1:12" x14ac:dyDescent="0.2">
      <c r="A1109" s="301"/>
      <c r="B1109" s="301"/>
      <c r="C1109" s="301"/>
      <c r="D1109" s="301"/>
      <c r="E1109" s="301"/>
      <c r="F1109" s="301"/>
      <c r="G1109" s="301"/>
      <c r="H1109" s="301"/>
      <c r="I1109" s="301"/>
      <c r="J1109" s="301"/>
      <c r="K1109" s="301"/>
      <c r="L1109" s="301"/>
    </row>
    <row r="1110" spans="1:12" x14ac:dyDescent="0.2">
      <c r="A1110" s="301"/>
      <c r="B1110" s="301"/>
      <c r="C1110" s="301"/>
      <c r="D1110" s="301"/>
      <c r="E1110" s="301"/>
      <c r="F1110" s="301"/>
      <c r="G1110" s="301"/>
      <c r="H1110" s="301"/>
      <c r="I1110" s="301"/>
      <c r="J1110" s="301"/>
      <c r="K1110" s="301"/>
      <c r="L1110" s="301"/>
    </row>
    <row r="1111" spans="1:12" x14ac:dyDescent="0.2">
      <c r="A1111" s="301"/>
      <c r="B1111" s="301"/>
      <c r="C1111" s="301"/>
      <c r="D1111" s="301"/>
      <c r="E1111" s="301"/>
      <c r="F1111" s="301"/>
      <c r="G1111" s="301"/>
      <c r="H1111" s="301"/>
      <c r="I1111" s="301"/>
      <c r="J1111" s="301"/>
      <c r="K1111" s="301"/>
      <c r="L1111" s="301"/>
    </row>
    <row r="1112" spans="1:12" x14ac:dyDescent="0.2">
      <c r="A1112" s="301"/>
      <c r="B1112" s="301"/>
      <c r="C1112" s="301"/>
      <c r="D1112" s="301"/>
      <c r="E1112" s="301"/>
      <c r="F1112" s="301"/>
      <c r="G1112" s="301"/>
      <c r="H1112" s="301"/>
      <c r="I1112" s="301"/>
      <c r="J1112" s="301"/>
      <c r="K1112" s="301"/>
      <c r="L1112" s="301"/>
    </row>
    <row r="1113" spans="1:12" x14ac:dyDescent="0.2">
      <c r="A1113" s="301"/>
      <c r="B1113" s="301"/>
      <c r="C1113" s="301"/>
      <c r="D1113" s="301"/>
      <c r="E1113" s="301"/>
      <c r="F1113" s="301"/>
      <c r="G1113" s="301"/>
      <c r="H1113" s="301"/>
      <c r="I1113" s="301"/>
      <c r="J1113" s="301"/>
      <c r="K1113" s="301"/>
      <c r="L1113" s="301"/>
    </row>
    <row r="1114" spans="1:12" x14ac:dyDescent="0.2">
      <c r="A1114" s="301"/>
      <c r="B1114" s="301"/>
      <c r="C1114" s="301"/>
      <c r="D1114" s="301"/>
      <c r="E1114" s="301"/>
      <c r="F1114" s="301"/>
      <c r="G1114" s="301"/>
      <c r="H1114" s="301"/>
      <c r="I1114" s="301"/>
      <c r="J1114" s="301"/>
      <c r="K1114" s="301"/>
      <c r="L1114" s="301"/>
    </row>
    <row r="1115" spans="1:12" x14ac:dyDescent="0.2">
      <c r="A1115" s="301"/>
      <c r="B1115" s="301"/>
      <c r="C1115" s="301"/>
      <c r="D1115" s="301"/>
      <c r="E1115" s="301"/>
      <c r="F1115" s="301"/>
      <c r="G1115" s="301"/>
      <c r="H1115" s="301"/>
      <c r="I1115" s="301"/>
      <c r="J1115" s="301"/>
      <c r="K1115" s="301"/>
      <c r="L1115" s="301"/>
    </row>
    <row r="1116" spans="1:12" x14ac:dyDescent="0.2">
      <c r="A1116" s="301"/>
      <c r="B1116" s="301"/>
      <c r="C1116" s="301"/>
      <c r="D1116" s="301"/>
      <c r="E1116" s="301"/>
      <c r="F1116" s="301"/>
      <c r="G1116" s="301"/>
      <c r="H1116" s="301"/>
      <c r="I1116" s="301"/>
      <c r="J1116" s="301"/>
      <c r="K1116" s="301"/>
      <c r="L1116" s="301"/>
    </row>
    <row r="1117" spans="1:12" x14ac:dyDescent="0.2">
      <c r="A1117" s="301"/>
      <c r="B1117" s="301"/>
      <c r="C1117" s="301"/>
      <c r="D1117" s="301"/>
      <c r="E1117" s="301"/>
      <c r="F1117" s="301"/>
      <c r="G1117" s="301"/>
      <c r="H1117" s="301"/>
      <c r="I1117" s="301"/>
      <c r="J1117" s="301"/>
      <c r="K1117" s="301"/>
      <c r="L1117" s="301"/>
    </row>
    <row r="1118" spans="1:12" x14ac:dyDescent="0.2">
      <c r="A1118" s="301"/>
      <c r="B1118" s="301"/>
      <c r="C1118" s="301"/>
      <c r="D1118" s="301"/>
      <c r="E1118" s="301"/>
      <c r="F1118" s="301"/>
      <c r="G1118" s="301"/>
      <c r="H1118" s="301"/>
      <c r="I1118" s="301"/>
      <c r="J1118" s="301"/>
      <c r="K1118" s="301"/>
      <c r="L1118" s="301"/>
    </row>
    <row r="1119" spans="1:12" x14ac:dyDescent="0.2">
      <c r="A1119" s="301"/>
      <c r="B1119" s="301"/>
      <c r="C1119" s="301"/>
      <c r="D1119" s="301"/>
      <c r="E1119" s="301"/>
      <c r="F1119" s="301"/>
      <c r="G1119" s="301"/>
      <c r="H1119" s="301"/>
      <c r="I1119" s="301"/>
      <c r="J1119" s="301"/>
      <c r="K1119" s="301"/>
      <c r="L1119" s="301"/>
    </row>
    <row r="1120" spans="1:12" x14ac:dyDescent="0.2">
      <c r="A1120" s="301"/>
      <c r="B1120" s="301"/>
      <c r="C1120" s="301"/>
      <c r="D1120" s="301"/>
      <c r="E1120" s="301"/>
      <c r="F1120" s="301"/>
      <c r="G1120" s="301"/>
      <c r="H1120" s="301"/>
      <c r="I1120" s="301"/>
      <c r="J1120" s="301"/>
      <c r="K1120" s="301"/>
      <c r="L1120" s="301"/>
    </row>
    <row r="1121" spans="1:12" x14ac:dyDescent="0.2">
      <c r="A1121" s="301"/>
      <c r="B1121" s="301"/>
      <c r="C1121" s="301"/>
      <c r="D1121" s="301"/>
      <c r="E1121" s="301"/>
      <c r="F1121" s="301"/>
      <c r="G1121" s="301"/>
      <c r="H1121" s="301"/>
      <c r="I1121" s="301"/>
      <c r="J1121" s="301"/>
      <c r="K1121" s="301"/>
      <c r="L1121" s="301"/>
    </row>
    <row r="1122" spans="1:12" x14ac:dyDescent="0.2">
      <c r="A1122" s="301"/>
      <c r="B1122" s="301"/>
      <c r="C1122" s="301"/>
      <c r="D1122" s="301"/>
      <c r="E1122" s="301"/>
      <c r="F1122" s="301"/>
      <c r="G1122" s="301"/>
      <c r="H1122" s="301"/>
      <c r="I1122" s="301"/>
      <c r="J1122" s="301"/>
      <c r="K1122" s="301"/>
      <c r="L1122" s="301"/>
    </row>
    <row r="1123" spans="1:12" x14ac:dyDescent="0.2">
      <c r="A1123" s="301"/>
      <c r="B1123" s="301"/>
      <c r="C1123" s="301"/>
      <c r="D1123" s="301"/>
      <c r="E1123" s="301"/>
      <c r="F1123" s="301"/>
      <c r="G1123" s="301"/>
      <c r="H1123" s="301"/>
      <c r="I1123" s="301"/>
      <c r="J1123" s="301"/>
      <c r="K1123" s="301"/>
      <c r="L1123" s="301"/>
    </row>
    <row r="1124" spans="1:12" x14ac:dyDescent="0.2">
      <c r="A1124" s="301"/>
      <c r="B1124" s="301"/>
      <c r="C1124" s="301"/>
      <c r="D1124" s="301"/>
      <c r="E1124" s="301"/>
      <c r="F1124" s="301"/>
      <c r="G1124" s="301"/>
      <c r="H1124" s="301"/>
      <c r="I1124" s="301"/>
      <c r="J1124" s="301"/>
      <c r="K1124" s="301"/>
      <c r="L1124" s="301"/>
    </row>
    <row r="1125" spans="1:12" x14ac:dyDescent="0.2">
      <c r="A1125" s="301"/>
      <c r="B1125" s="301"/>
      <c r="C1125" s="301"/>
      <c r="D1125" s="301"/>
      <c r="E1125" s="301"/>
      <c r="F1125" s="301"/>
      <c r="G1125" s="301"/>
      <c r="H1125" s="301"/>
      <c r="I1125" s="301"/>
      <c r="J1125" s="301"/>
      <c r="K1125" s="301"/>
      <c r="L1125" s="301"/>
    </row>
    <row r="1126" spans="1:12" x14ac:dyDescent="0.2">
      <c r="A1126" s="301"/>
      <c r="B1126" s="301"/>
      <c r="C1126" s="301"/>
      <c r="D1126" s="301"/>
      <c r="E1126" s="301"/>
      <c r="F1126" s="301"/>
      <c r="G1126" s="301"/>
      <c r="H1126" s="301"/>
      <c r="I1126" s="301"/>
      <c r="J1126" s="301"/>
      <c r="K1126" s="301"/>
      <c r="L1126" s="301"/>
    </row>
    <row r="1127" spans="1:12" x14ac:dyDescent="0.2">
      <c r="A1127" s="301"/>
      <c r="B1127" s="301"/>
      <c r="C1127" s="301"/>
      <c r="D1127" s="301"/>
      <c r="E1127" s="301"/>
      <c r="F1127" s="301"/>
      <c r="G1127" s="301"/>
      <c r="H1127" s="301"/>
      <c r="I1127" s="301"/>
      <c r="J1127" s="301"/>
      <c r="K1127" s="301"/>
      <c r="L1127" s="301"/>
    </row>
    <row r="1128" spans="1:12" x14ac:dyDescent="0.2">
      <c r="A1128" s="301"/>
      <c r="B1128" s="301"/>
      <c r="C1128" s="301"/>
      <c r="D1128" s="301"/>
      <c r="E1128" s="301"/>
      <c r="F1128" s="301"/>
      <c r="G1128" s="301"/>
      <c r="H1128" s="301"/>
      <c r="I1128" s="301"/>
      <c r="J1128" s="301"/>
      <c r="K1128" s="301"/>
      <c r="L1128" s="301"/>
    </row>
    <row r="1129" spans="1:12" x14ac:dyDescent="0.2">
      <c r="A1129" s="301"/>
      <c r="B1129" s="301"/>
      <c r="C1129" s="301"/>
      <c r="D1129" s="301"/>
      <c r="E1129" s="301"/>
      <c r="F1129" s="301"/>
      <c r="G1129" s="301"/>
      <c r="H1129" s="301"/>
      <c r="I1129" s="301"/>
      <c r="J1129" s="301"/>
      <c r="K1129" s="301"/>
      <c r="L1129" s="301"/>
    </row>
    <row r="1130" spans="1:12" x14ac:dyDescent="0.2">
      <c r="A1130" s="301"/>
      <c r="B1130" s="301"/>
      <c r="C1130" s="301"/>
      <c r="D1130" s="301"/>
      <c r="E1130" s="301"/>
      <c r="F1130" s="301"/>
      <c r="G1130" s="301"/>
      <c r="H1130" s="301"/>
      <c r="I1130" s="301"/>
      <c r="J1130" s="301"/>
      <c r="K1130" s="301"/>
      <c r="L1130" s="301"/>
    </row>
    <row r="1131" spans="1:12" x14ac:dyDescent="0.2">
      <c r="A1131" s="301"/>
      <c r="B1131" s="301"/>
      <c r="C1131" s="301"/>
      <c r="D1131" s="301"/>
      <c r="E1131" s="301"/>
      <c r="F1131" s="301"/>
      <c r="G1131" s="301"/>
      <c r="H1131" s="301"/>
      <c r="I1131" s="301"/>
      <c r="J1131" s="301"/>
      <c r="K1131" s="301"/>
      <c r="L1131" s="301"/>
    </row>
    <row r="1132" spans="1:12" x14ac:dyDescent="0.2">
      <c r="A1132" s="301"/>
      <c r="B1132" s="301"/>
      <c r="C1132" s="301"/>
      <c r="D1132" s="301"/>
      <c r="E1132" s="301"/>
      <c r="F1132" s="301"/>
      <c r="G1132" s="301"/>
      <c r="H1132" s="301"/>
      <c r="I1132" s="301"/>
      <c r="J1132" s="301"/>
      <c r="K1132" s="301"/>
      <c r="L1132" s="301"/>
    </row>
    <row r="1133" spans="1:12" x14ac:dyDescent="0.2">
      <c r="A1133" s="301"/>
      <c r="B1133" s="301"/>
      <c r="C1133" s="301"/>
      <c r="D1133" s="301"/>
      <c r="E1133" s="301"/>
      <c r="F1133" s="301"/>
      <c r="G1133" s="301"/>
      <c r="H1133" s="301"/>
      <c r="I1133" s="301"/>
      <c r="J1133" s="301"/>
      <c r="K1133" s="301"/>
      <c r="L1133" s="301"/>
    </row>
    <row r="1134" spans="1:12" x14ac:dyDescent="0.2">
      <c r="A1134" s="301"/>
      <c r="B1134" s="301"/>
      <c r="C1134" s="301"/>
      <c r="D1134" s="301"/>
      <c r="E1134" s="301"/>
      <c r="F1134" s="301"/>
      <c r="G1134" s="301"/>
      <c r="H1134" s="301"/>
      <c r="I1134" s="301"/>
      <c r="J1134" s="301"/>
      <c r="K1134" s="301"/>
      <c r="L1134" s="301"/>
    </row>
    <row r="1135" spans="1:12" x14ac:dyDescent="0.2">
      <c r="A1135" s="301"/>
      <c r="B1135" s="301"/>
      <c r="C1135" s="301"/>
      <c r="D1135" s="301"/>
      <c r="E1135" s="301"/>
      <c r="F1135" s="301"/>
      <c r="G1135" s="301"/>
      <c r="H1135" s="301"/>
      <c r="I1135" s="301"/>
      <c r="J1135" s="301"/>
      <c r="K1135" s="301"/>
      <c r="L1135" s="301"/>
    </row>
    <row r="1136" spans="1:12" x14ac:dyDescent="0.2">
      <c r="A1136" s="301"/>
      <c r="B1136" s="301"/>
      <c r="C1136" s="301"/>
      <c r="D1136" s="301"/>
      <c r="E1136" s="301"/>
      <c r="F1136" s="301"/>
      <c r="G1136" s="301"/>
      <c r="H1136" s="301"/>
      <c r="I1136" s="301"/>
      <c r="J1136" s="301"/>
      <c r="K1136" s="301"/>
      <c r="L1136" s="301"/>
    </row>
    <row r="1137" spans="1:12" x14ac:dyDescent="0.2">
      <c r="A1137" s="301"/>
      <c r="B1137" s="301"/>
      <c r="C1137" s="301"/>
      <c r="D1137" s="301"/>
      <c r="E1137" s="301"/>
      <c r="F1137" s="301"/>
      <c r="G1137" s="301"/>
      <c r="H1137" s="301"/>
      <c r="I1137" s="301"/>
      <c r="J1137" s="301"/>
      <c r="K1137" s="301"/>
      <c r="L1137" s="301"/>
    </row>
    <row r="1138" spans="1:12" x14ac:dyDescent="0.2">
      <c r="A1138" s="301"/>
      <c r="B1138" s="301"/>
      <c r="C1138" s="301"/>
      <c r="D1138" s="301"/>
      <c r="E1138" s="301"/>
      <c r="F1138" s="301"/>
      <c r="G1138" s="301"/>
      <c r="H1138" s="301"/>
      <c r="I1138" s="301"/>
      <c r="J1138" s="301"/>
      <c r="K1138" s="301"/>
      <c r="L1138" s="301"/>
    </row>
    <row r="1139" spans="1:12" x14ac:dyDescent="0.2">
      <c r="A1139" s="301"/>
      <c r="B1139" s="301"/>
      <c r="C1139" s="301"/>
      <c r="D1139" s="301"/>
      <c r="E1139" s="301"/>
      <c r="F1139" s="301"/>
      <c r="G1139" s="301"/>
      <c r="H1139" s="301"/>
      <c r="I1139" s="301"/>
      <c r="J1139" s="301"/>
      <c r="K1139" s="301"/>
      <c r="L1139" s="301"/>
    </row>
    <row r="1140" spans="1:12" x14ac:dyDescent="0.2">
      <c r="A1140" s="301"/>
      <c r="B1140" s="301"/>
      <c r="C1140" s="301"/>
      <c r="D1140" s="301"/>
      <c r="E1140" s="301"/>
      <c r="F1140" s="301"/>
      <c r="G1140" s="301"/>
      <c r="H1140" s="301"/>
      <c r="I1140" s="301"/>
      <c r="J1140" s="301"/>
      <c r="K1140" s="301"/>
      <c r="L1140" s="301"/>
    </row>
    <row r="1141" spans="1:12" x14ac:dyDescent="0.2">
      <c r="A1141" s="301"/>
      <c r="B1141" s="301"/>
      <c r="C1141" s="301"/>
      <c r="D1141" s="301"/>
      <c r="E1141" s="301"/>
      <c r="F1141" s="301"/>
      <c r="G1141" s="301"/>
      <c r="H1141" s="301"/>
      <c r="I1141" s="301"/>
      <c r="J1141" s="301"/>
      <c r="K1141" s="301"/>
      <c r="L1141" s="301"/>
    </row>
    <row r="1142" spans="1:12" x14ac:dyDescent="0.2">
      <c r="A1142" s="301"/>
      <c r="B1142" s="301"/>
      <c r="C1142" s="301"/>
      <c r="D1142" s="301"/>
      <c r="E1142" s="301"/>
      <c r="F1142" s="301"/>
      <c r="G1142" s="301"/>
      <c r="H1142" s="301"/>
      <c r="I1142" s="301"/>
      <c r="J1142" s="301"/>
      <c r="K1142" s="301"/>
      <c r="L1142" s="301"/>
    </row>
    <row r="1143" spans="1:12" x14ac:dyDescent="0.2">
      <c r="A1143" s="301"/>
      <c r="B1143" s="301"/>
      <c r="C1143" s="301"/>
      <c r="D1143" s="301"/>
      <c r="E1143" s="301"/>
      <c r="F1143" s="301"/>
      <c r="G1143" s="301"/>
      <c r="H1143" s="301"/>
      <c r="I1143" s="301"/>
      <c r="J1143" s="301"/>
      <c r="K1143" s="301"/>
      <c r="L1143" s="301"/>
    </row>
    <row r="1144" spans="1:12" x14ac:dyDescent="0.2">
      <c r="A1144" s="301"/>
      <c r="B1144" s="301"/>
      <c r="C1144" s="301"/>
      <c r="D1144" s="301"/>
      <c r="E1144" s="301"/>
      <c r="F1144" s="301"/>
      <c r="G1144" s="301"/>
      <c r="H1144" s="301"/>
      <c r="I1144" s="301"/>
      <c r="J1144" s="301"/>
      <c r="K1144" s="301"/>
      <c r="L1144" s="301"/>
    </row>
    <row r="1145" spans="1:12" x14ac:dyDescent="0.2">
      <c r="A1145" s="301"/>
      <c r="B1145" s="301"/>
      <c r="C1145" s="301"/>
      <c r="D1145" s="301"/>
      <c r="E1145" s="301"/>
      <c r="F1145" s="301"/>
      <c r="G1145" s="301"/>
      <c r="H1145" s="301"/>
      <c r="I1145" s="301"/>
      <c r="J1145" s="301"/>
      <c r="K1145" s="301"/>
      <c r="L1145" s="301"/>
    </row>
    <row r="1146" spans="1:12" x14ac:dyDescent="0.2">
      <c r="A1146" s="301"/>
      <c r="B1146" s="301"/>
      <c r="C1146" s="301"/>
      <c r="D1146" s="301"/>
      <c r="E1146" s="301"/>
      <c r="F1146" s="301"/>
      <c r="G1146" s="301"/>
      <c r="H1146" s="301"/>
      <c r="I1146" s="301"/>
      <c r="J1146" s="301"/>
      <c r="K1146" s="301"/>
      <c r="L1146" s="301"/>
    </row>
    <row r="1147" spans="1:12" x14ac:dyDescent="0.2">
      <c r="A1147" s="301"/>
      <c r="B1147" s="301"/>
      <c r="C1147" s="301"/>
      <c r="D1147" s="301"/>
      <c r="E1147" s="301"/>
      <c r="F1147" s="301"/>
      <c r="G1147" s="301"/>
      <c r="H1147" s="301"/>
      <c r="I1147" s="301"/>
      <c r="J1147" s="301"/>
      <c r="K1147" s="301"/>
      <c r="L1147" s="301"/>
    </row>
    <row r="1148" spans="1:12" x14ac:dyDescent="0.2">
      <c r="A1148" s="301"/>
      <c r="B1148" s="301"/>
      <c r="C1148" s="301"/>
      <c r="D1148" s="301"/>
      <c r="E1148" s="301"/>
      <c r="F1148" s="301"/>
      <c r="G1148" s="301"/>
      <c r="H1148" s="301"/>
      <c r="I1148" s="301"/>
      <c r="J1148" s="301"/>
      <c r="K1148" s="301"/>
      <c r="L1148" s="301"/>
    </row>
    <row r="1149" spans="1:12" x14ac:dyDescent="0.2">
      <c r="A1149" s="301"/>
      <c r="B1149" s="301"/>
      <c r="C1149" s="301"/>
      <c r="D1149" s="301"/>
      <c r="E1149" s="301"/>
      <c r="F1149" s="301"/>
      <c r="G1149" s="301"/>
      <c r="H1149" s="301"/>
      <c r="I1149" s="301"/>
      <c r="J1149" s="301"/>
      <c r="K1149" s="301"/>
      <c r="L1149" s="301"/>
    </row>
    <row r="1150" spans="1:12" x14ac:dyDescent="0.2">
      <c r="A1150" s="301"/>
      <c r="B1150" s="301"/>
      <c r="C1150" s="301"/>
      <c r="D1150" s="301"/>
      <c r="E1150" s="301"/>
      <c r="F1150" s="301"/>
      <c r="G1150" s="301"/>
      <c r="H1150" s="301"/>
      <c r="I1150" s="301"/>
      <c r="J1150" s="301"/>
      <c r="K1150" s="301"/>
      <c r="L1150" s="301"/>
    </row>
    <row r="1151" spans="1:12" x14ac:dyDescent="0.2">
      <c r="A1151" s="301"/>
      <c r="B1151" s="301"/>
      <c r="C1151" s="301"/>
      <c r="D1151" s="301"/>
      <c r="E1151" s="301"/>
      <c r="F1151" s="301"/>
      <c r="G1151" s="301"/>
      <c r="H1151" s="301"/>
      <c r="I1151" s="301"/>
      <c r="J1151" s="301"/>
      <c r="K1151" s="301"/>
      <c r="L1151" s="301"/>
    </row>
    <row r="1152" spans="1:12" x14ac:dyDescent="0.2">
      <c r="A1152" s="301"/>
      <c r="B1152" s="301"/>
      <c r="C1152" s="301"/>
      <c r="D1152" s="301"/>
      <c r="E1152" s="301"/>
      <c r="F1152" s="301"/>
      <c r="G1152" s="301"/>
      <c r="H1152" s="301"/>
      <c r="I1152" s="301"/>
      <c r="J1152" s="301"/>
      <c r="K1152" s="301"/>
      <c r="L1152" s="301"/>
    </row>
    <row r="1153" spans="1:12" x14ac:dyDescent="0.2">
      <c r="A1153" s="301"/>
      <c r="B1153" s="301"/>
      <c r="C1153" s="301"/>
      <c r="D1153" s="301"/>
      <c r="E1153" s="301"/>
      <c r="F1153" s="301"/>
      <c r="G1153" s="301"/>
      <c r="H1153" s="301"/>
      <c r="I1153" s="301"/>
      <c r="J1153" s="301"/>
      <c r="K1153" s="301"/>
      <c r="L1153" s="301"/>
    </row>
    <row r="1154" spans="1:12" x14ac:dyDescent="0.2">
      <c r="A1154" s="301"/>
      <c r="B1154" s="301"/>
      <c r="C1154" s="301"/>
      <c r="D1154" s="301"/>
      <c r="E1154" s="301"/>
      <c r="F1154" s="301"/>
      <c r="G1154" s="301"/>
      <c r="H1154" s="301"/>
      <c r="I1154" s="301"/>
      <c r="J1154" s="301"/>
      <c r="K1154" s="301"/>
      <c r="L1154" s="301"/>
    </row>
    <row r="1155" spans="1:12" x14ac:dyDescent="0.2">
      <c r="A1155" s="301"/>
      <c r="B1155" s="301"/>
      <c r="C1155" s="301"/>
      <c r="D1155" s="301"/>
      <c r="E1155" s="301"/>
      <c r="F1155" s="301"/>
      <c r="G1155" s="301"/>
      <c r="H1155" s="301"/>
      <c r="I1155" s="301"/>
      <c r="J1155" s="301"/>
      <c r="K1155" s="301"/>
      <c r="L1155" s="301"/>
    </row>
    <row r="1156" spans="1:12" x14ac:dyDescent="0.2">
      <c r="A1156" s="301"/>
      <c r="B1156" s="301"/>
      <c r="C1156" s="301"/>
      <c r="D1156" s="301"/>
      <c r="E1156" s="301"/>
      <c r="F1156" s="301"/>
      <c r="G1156" s="301"/>
      <c r="H1156" s="301"/>
      <c r="I1156" s="301"/>
      <c r="J1156" s="301"/>
      <c r="K1156" s="301"/>
      <c r="L1156" s="301"/>
    </row>
    <row r="1157" spans="1:12" x14ac:dyDescent="0.2">
      <c r="A1157" s="301"/>
      <c r="B1157" s="301"/>
      <c r="C1157" s="301"/>
      <c r="D1157" s="301"/>
      <c r="E1157" s="301"/>
      <c r="F1157" s="301"/>
      <c r="G1157" s="301"/>
      <c r="H1157" s="301"/>
      <c r="I1157" s="301"/>
      <c r="J1157" s="301"/>
      <c r="K1157" s="301"/>
      <c r="L1157" s="301"/>
    </row>
    <row r="1158" spans="1:12" x14ac:dyDescent="0.2">
      <c r="A1158" s="301"/>
      <c r="B1158" s="301"/>
      <c r="C1158" s="301"/>
      <c r="D1158" s="301"/>
      <c r="E1158" s="301"/>
      <c r="F1158" s="301"/>
      <c r="G1158" s="301"/>
      <c r="H1158" s="301"/>
      <c r="I1158" s="301"/>
      <c r="J1158" s="301"/>
      <c r="K1158" s="301"/>
      <c r="L1158" s="301"/>
    </row>
    <row r="1159" spans="1:12" x14ac:dyDescent="0.2">
      <c r="A1159" s="301"/>
      <c r="B1159" s="301"/>
      <c r="C1159" s="301"/>
      <c r="D1159" s="301"/>
      <c r="E1159" s="301"/>
      <c r="F1159" s="301"/>
      <c r="G1159" s="301"/>
      <c r="H1159" s="301"/>
      <c r="I1159" s="301"/>
      <c r="J1159" s="301"/>
      <c r="K1159" s="301"/>
      <c r="L1159" s="301"/>
    </row>
    <row r="1160" spans="1:12" x14ac:dyDescent="0.2">
      <c r="A1160" s="301"/>
      <c r="B1160" s="301"/>
      <c r="C1160" s="301"/>
      <c r="D1160" s="301"/>
      <c r="E1160" s="301"/>
      <c r="F1160" s="301"/>
      <c r="G1160" s="301"/>
      <c r="H1160" s="301"/>
      <c r="I1160" s="301"/>
      <c r="J1160" s="301"/>
      <c r="K1160" s="301"/>
      <c r="L1160" s="301"/>
    </row>
  </sheetData>
  <pageMargins left="0.23622047244094491" right="0.19685039370078741" top="0.74803149606299213" bottom="0.35433070866141736" header="0.31496062992125984" footer="0.19685039370078741"/>
  <pageSetup paperSize="9" scale="72" fitToHeight="3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0"/>
  <sheetViews>
    <sheetView topLeftCell="B1" workbookViewId="0">
      <selection activeCell="L3" sqref="L3"/>
    </sheetView>
  </sheetViews>
  <sheetFormatPr defaultRowHeight="12.75" x14ac:dyDescent="0.2"/>
  <cols>
    <col min="1" max="1" width="24.7109375" style="592" hidden="1" customWidth="1"/>
    <col min="2" max="2" width="7.28515625" style="592" customWidth="1"/>
    <col min="3" max="3" width="6.5703125" style="592" customWidth="1"/>
    <col min="4" max="4" width="8.28515625" style="599" customWidth="1"/>
    <col min="5" max="5" width="27.7109375" style="593" customWidth="1"/>
    <col min="6" max="9" width="12.140625" style="592" customWidth="1"/>
    <col min="10" max="10" width="12.7109375" style="592" customWidth="1"/>
    <col min="11" max="11" width="12.140625" style="592" customWidth="1"/>
    <col min="12" max="12" width="45.42578125" style="593" customWidth="1"/>
    <col min="13" max="16384" width="9.140625" style="592"/>
  </cols>
  <sheetData>
    <row r="1" spans="1:12" x14ac:dyDescent="0.2">
      <c r="E1" s="602" t="s">
        <v>1119</v>
      </c>
      <c r="F1" s="298" t="s">
        <v>1632</v>
      </c>
      <c r="G1" s="300"/>
      <c r="H1" s="300"/>
      <c r="I1" s="300"/>
      <c r="J1" s="300"/>
      <c r="K1" s="300"/>
      <c r="L1" s="307"/>
    </row>
    <row r="2" spans="1:12" ht="53.25" x14ac:dyDescent="0.2">
      <c r="A2" s="612" t="s">
        <v>826</v>
      </c>
      <c r="B2" s="613" t="s">
        <v>827</v>
      </c>
      <c r="C2" s="614" t="s">
        <v>831</v>
      </c>
      <c r="D2" s="615" t="s">
        <v>830</v>
      </c>
      <c r="E2" s="603" t="s">
        <v>828</v>
      </c>
      <c r="F2" s="313" t="s">
        <v>848</v>
      </c>
      <c r="G2" s="313" t="s">
        <v>1553</v>
      </c>
      <c r="H2" s="313" t="s">
        <v>1634</v>
      </c>
      <c r="I2" s="313" t="s">
        <v>1633</v>
      </c>
      <c r="J2" s="656" t="s">
        <v>863</v>
      </c>
      <c r="K2" s="313" t="s">
        <v>1554</v>
      </c>
      <c r="L2" s="657" t="s">
        <v>849</v>
      </c>
    </row>
    <row r="3" spans="1:12" ht="25.5" x14ac:dyDescent="0.2">
      <c r="A3" s="590" t="str">
        <f t="shared" ref="A3:A19" si="0">+$E$1</f>
        <v>Avalike suhete ja turismiamet</v>
      </c>
      <c r="B3" s="581" t="str">
        <f>LEFT(C3,2)</f>
        <v>45</v>
      </c>
      <c r="C3" s="591" t="s">
        <v>1120</v>
      </c>
      <c r="D3" s="594" t="s">
        <v>586</v>
      </c>
      <c r="E3" s="596" t="s">
        <v>1121</v>
      </c>
      <c r="F3" s="595">
        <v>6391</v>
      </c>
      <c r="G3" s="595">
        <v>6391</v>
      </c>
      <c r="H3" s="595">
        <v>6391</v>
      </c>
      <c r="I3" s="595">
        <v>6400</v>
      </c>
      <c r="J3" s="595"/>
      <c r="K3" s="595">
        <f t="shared" ref="K3:K18" si="1">+I3+J3</f>
        <v>6400</v>
      </c>
      <c r="L3" s="596"/>
    </row>
    <row r="4" spans="1:12" x14ac:dyDescent="0.2">
      <c r="A4" s="590" t="str">
        <f t="shared" si="0"/>
        <v>Avalike suhete ja turismiamet</v>
      </c>
      <c r="B4" s="581" t="str">
        <f t="shared" ref="B4:B18" si="2">LEFT(C4,2)</f>
        <v>55</v>
      </c>
      <c r="C4" s="591" t="s">
        <v>278</v>
      </c>
      <c r="D4" s="594" t="s">
        <v>572</v>
      </c>
      <c r="E4" s="596" t="s">
        <v>573</v>
      </c>
      <c r="F4" s="595">
        <v>5189.83</v>
      </c>
      <c r="G4" s="595">
        <v>3178.8</v>
      </c>
      <c r="H4" s="595">
        <v>6894</v>
      </c>
      <c r="I4" s="595">
        <v>6928.4699999999993</v>
      </c>
      <c r="J4" s="595"/>
      <c r="K4" s="595">
        <f t="shared" si="1"/>
        <v>6928.4699999999993</v>
      </c>
      <c r="L4" s="596"/>
    </row>
    <row r="5" spans="1:12" x14ac:dyDescent="0.2">
      <c r="A5" s="590" t="str">
        <f t="shared" si="0"/>
        <v>Avalike suhete ja turismiamet</v>
      </c>
      <c r="B5" s="581" t="str">
        <f t="shared" si="2"/>
        <v>55</v>
      </c>
      <c r="C5" s="591" t="s">
        <v>278</v>
      </c>
      <c r="D5" s="594" t="s">
        <v>574</v>
      </c>
      <c r="E5" s="596" t="s">
        <v>575</v>
      </c>
      <c r="F5" s="595">
        <v>8756.91</v>
      </c>
      <c r="G5" s="595">
        <v>8381.4000000000015</v>
      </c>
      <c r="H5" s="595">
        <v>8800</v>
      </c>
      <c r="I5" s="595">
        <v>8843.9999999999982</v>
      </c>
      <c r="J5" s="595"/>
      <c r="K5" s="595">
        <f t="shared" si="1"/>
        <v>8843.9999999999982</v>
      </c>
      <c r="L5" s="596"/>
    </row>
    <row r="6" spans="1:12" x14ac:dyDescent="0.2">
      <c r="A6" s="590" t="str">
        <f t="shared" si="0"/>
        <v>Avalike suhete ja turismiamet</v>
      </c>
      <c r="B6" s="581" t="str">
        <f t="shared" si="2"/>
        <v>55</v>
      </c>
      <c r="C6" s="591" t="s">
        <v>278</v>
      </c>
      <c r="D6" s="594" t="s">
        <v>576</v>
      </c>
      <c r="E6" s="596" t="s">
        <v>577</v>
      </c>
      <c r="F6" s="595">
        <v>5100.0200000000004</v>
      </c>
      <c r="G6" s="595">
        <v>5450.4</v>
      </c>
      <c r="H6" s="595">
        <v>5676</v>
      </c>
      <c r="I6" s="595">
        <v>4992.8399999999992</v>
      </c>
      <c r="J6" s="595"/>
      <c r="K6" s="595">
        <f t="shared" si="1"/>
        <v>4992.8399999999992</v>
      </c>
      <c r="L6" s="596"/>
    </row>
    <row r="7" spans="1:12" x14ac:dyDescent="0.2">
      <c r="A7" s="590"/>
      <c r="B7" s="581"/>
      <c r="C7" s="591"/>
      <c r="D7" s="594"/>
      <c r="E7" s="596"/>
      <c r="F7" s="595"/>
      <c r="G7" s="595"/>
      <c r="H7" s="595"/>
      <c r="I7" s="595"/>
      <c r="J7" s="595"/>
      <c r="K7" s="595"/>
      <c r="L7" s="596"/>
    </row>
    <row r="8" spans="1:12" x14ac:dyDescent="0.2">
      <c r="A8" s="590" t="str">
        <f t="shared" si="0"/>
        <v>Avalike suhete ja turismiamet</v>
      </c>
      <c r="B8" s="581" t="str">
        <f t="shared" si="2"/>
        <v>55</v>
      </c>
      <c r="C8" s="591" t="s">
        <v>278</v>
      </c>
      <c r="D8" s="594" t="s">
        <v>578</v>
      </c>
      <c r="E8" s="596" t="s">
        <v>579</v>
      </c>
      <c r="F8" s="595">
        <v>10920</v>
      </c>
      <c r="G8" s="595">
        <v>11940</v>
      </c>
      <c r="H8" s="595">
        <v>11940</v>
      </c>
      <c r="I8" s="595">
        <v>11999.699999999999</v>
      </c>
      <c r="J8" s="595"/>
      <c r="K8" s="595">
        <f t="shared" si="1"/>
        <v>11999.699999999999</v>
      </c>
      <c r="L8" s="596"/>
    </row>
    <row r="9" spans="1:12" x14ac:dyDescent="0.2">
      <c r="A9" s="590" t="str">
        <f t="shared" si="0"/>
        <v>Avalike suhete ja turismiamet</v>
      </c>
      <c r="B9" s="581" t="str">
        <f t="shared" si="2"/>
        <v>55</v>
      </c>
      <c r="C9" s="591" t="s">
        <v>278</v>
      </c>
      <c r="D9" s="594" t="s">
        <v>580</v>
      </c>
      <c r="E9" s="596" t="s">
        <v>581</v>
      </c>
      <c r="F9" s="595">
        <v>6231.21</v>
      </c>
      <c r="G9" s="595">
        <v>7260.42</v>
      </c>
      <c r="H9" s="595">
        <v>10080</v>
      </c>
      <c r="I9" s="595">
        <v>10130.4</v>
      </c>
      <c r="J9" s="595"/>
      <c r="K9" s="595">
        <f t="shared" si="1"/>
        <v>10130.4</v>
      </c>
      <c r="L9" s="596"/>
    </row>
    <row r="10" spans="1:12" ht="25.5" x14ac:dyDescent="0.2">
      <c r="A10" s="590" t="str">
        <f t="shared" si="0"/>
        <v>Avalike suhete ja turismiamet</v>
      </c>
      <c r="B10" s="581" t="str">
        <f t="shared" si="2"/>
        <v>55</v>
      </c>
      <c r="C10" s="591" t="s">
        <v>278</v>
      </c>
      <c r="D10" s="594" t="s">
        <v>582</v>
      </c>
      <c r="E10" s="596" t="s">
        <v>583</v>
      </c>
      <c r="F10" s="595">
        <v>5629.69</v>
      </c>
      <c r="G10" s="595">
        <v>9468.35</v>
      </c>
      <c r="H10" s="595">
        <v>20000</v>
      </c>
      <c r="I10" s="595">
        <v>10049.999999999998</v>
      </c>
      <c r="J10" s="595"/>
      <c r="K10" s="595">
        <f t="shared" si="1"/>
        <v>10049.999999999998</v>
      </c>
      <c r="L10" s="596"/>
    </row>
    <row r="11" spans="1:12" x14ac:dyDescent="0.2">
      <c r="A11" s="590" t="str">
        <f t="shared" si="0"/>
        <v>Avalike suhete ja turismiamet</v>
      </c>
      <c r="B11" s="581" t="str">
        <f t="shared" si="2"/>
        <v>55</v>
      </c>
      <c r="C11" s="591" t="s">
        <v>278</v>
      </c>
      <c r="D11" s="594" t="s">
        <v>584</v>
      </c>
      <c r="E11" s="596" t="s">
        <v>585</v>
      </c>
      <c r="F11" s="595">
        <v>1534</v>
      </c>
      <c r="G11" s="595">
        <v>1534</v>
      </c>
      <c r="H11" s="595">
        <v>2034</v>
      </c>
      <c r="I11" s="595">
        <v>1541.6699999999998</v>
      </c>
      <c r="J11" s="595"/>
      <c r="K11" s="595">
        <f t="shared" si="1"/>
        <v>1541.6699999999998</v>
      </c>
      <c r="L11" s="596"/>
    </row>
    <row r="12" spans="1:12" x14ac:dyDescent="0.2">
      <c r="A12" s="590" t="str">
        <f t="shared" si="0"/>
        <v>Avalike suhete ja turismiamet</v>
      </c>
      <c r="B12" s="581" t="str">
        <f t="shared" si="2"/>
        <v>55</v>
      </c>
      <c r="C12" s="591" t="s">
        <v>278</v>
      </c>
      <c r="D12" s="594" t="s">
        <v>587</v>
      </c>
      <c r="E12" s="596" t="s">
        <v>588</v>
      </c>
      <c r="F12" s="595">
        <v>1094.77</v>
      </c>
      <c r="G12" s="595">
        <v>0</v>
      </c>
      <c r="H12" s="595">
        <v>0</v>
      </c>
      <c r="I12" s="595">
        <v>0</v>
      </c>
      <c r="J12" s="595"/>
      <c r="K12" s="595">
        <f t="shared" si="1"/>
        <v>0</v>
      </c>
      <c r="L12" s="596"/>
    </row>
    <row r="13" spans="1:12" x14ac:dyDescent="0.2">
      <c r="A13" s="590" t="str">
        <f t="shared" si="0"/>
        <v>Avalike suhete ja turismiamet</v>
      </c>
      <c r="B13" s="581" t="str">
        <f t="shared" si="2"/>
        <v>55</v>
      </c>
      <c r="C13" s="591" t="s">
        <v>278</v>
      </c>
      <c r="D13" s="594" t="s">
        <v>589</v>
      </c>
      <c r="E13" s="596" t="s">
        <v>590</v>
      </c>
      <c r="F13" s="595">
        <v>1840.56</v>
      </c>
      <c r="G13" s="595">
        <v>1840.5600000000004</v>
      </c>
      <c r="H13" s="595">
        <v>1841</v>
      </c>
      <c r="I13" s="595">
        <v>1850.2049999999997</v>
      </c>
      <c r="J13" s="595"/>
      <c r="K13" s="595">
        <f t="shared" si="1"/>
        <v>1850.2049999999997</v>
      </c>
      <c r="L13" s="596"/>
    </row>
    <row r="14" spans="1:12" x14ac:dyDescent="0.2">
      <c r="A14" s="590" t="str">
        <f t="shared" si="0"/>
        <v>Avalike suhete ja turismiamet</v>
      </c>
      <c r="B14" s="581" t="str">
        <f t="shared" si="2"/>
        <v>55</v>
      </c>
      <c r="C14" s="591" t="s">
        <v>278</v>
      </c>
      <c r="D14" s="594" t="s">
        <v>591</v>
      </c>
      <c r="E14" s="596" t="s">
        <v>592</v>
      </c>
      <c r="F14" s="595">
        <v>720</v>
      </c>
      <c r="G14" s="595">
        <v>741.2</v>
      </c>
      <c r="H14" s="595">
        <v>1000</v>
      </c>
      <c r="I14" s="595">
        <v>770.83499999999992</v>
      </c>
      <c r="J14" s="595"/>
      <c r="K14" s="595">
        <f t="shared" si="1"/>
        <v>770.83499999999992</v>
      </c>
      <c r="L14" s="596"/>
    </row>
    <row r="15" spans="1:12" x14ac:dyDescent="0.2">
      <c r="A15" s="590" t="str">
        <f t="shared" si="0"/>
        <v>Avalike suhete ja turismiamet</v>
      </c>
      <c r="B15" s="581" t="str">
        <f t="shared" si="2"/>
        <v>55</v>
      </c>
      <c r="C15" s="591" t="s">
        <v>278</v>
      </c>
      <c r="D15" s="594" t="s">
        <v>593</v>
      </c>
      <c r="E15" s="596" t="s">
        <v>594</v>
      </c>
      <c r="F15" s="595">
        <v>1265.8599999999999</v>
      </c>
      <c r="G15" s="595">
        <v>1188.1000000000001</v>
      </c>
      <c r="H15" s="595">
        <v>4000</v>
      </c>
      <c r="I15" s="595">
        <v>1284.3899999999999</v>
      </c>
      <c r="J15" s="595"/>
      <c r="K15" s="595">
        <f t="shared" si="1"/>
        <v>1284.3899999999999</v>
      </c>
      <c r="L15" s="596"/>
    </row>
    <row r="16" spans="1:12" x14ac:dyDescent="0.2">
      <c r="A16" s="590" t="str">
        <f t="shared" si="0"/>
        <v>Avalike suhete ja turismiamet</v>
      </c>
      <c r="B16" s="581" t="str">
        <f t="shared" si="2"/>
        <v>55</v>
      </c>
      <c r="C16" s="591" t="s">
        <v>278</v>
      </c>
      <c r="D16" s="594" t="s">
        <v>595</v>
      </c>
      <c r="E16" s="596" t="s">
        <v>596</v>
      </c>
      <c r="F16" s="595">
        <v>4697.82</v>
      </c>
      <c r="G16" s="595">
        <v>7435.8899999999994</v>
      </c>
      <c r="H16" s="595">
        <v>6392</v>
      </c>
      <c r="I16" s="595">
        <v>6423.9599999999991</v>
      </c>
      <c r="J16" s="595"/>
      <c r="K16" s="595">
        <f t="shared" si="1"/>
        <v>6423.9599999999991</v>
      </c>
      <c r="L16" s="596"/>
    </row>
    <row r="17" spans="1:12" x14ac:dyDescent="0.2">
      <c r="A17" s="590" t="str">
        <f t="shared" si="0"/>
        <v>Avalike suhete ja turismiamet</v>
      </c>
      <c r="B17" s="581" t="str">
        <f t="shared" si="2"/>
        <v>55</v>
      </c>
      <c r="C17" s="591" t="s">
        <v>278</v>
      </c>
      <c r="D17" s="594" t="s">
        <v>597</v>
      </c>
      <c r="E17" s="596" t="s">
        <v>598</v>
      </c>
      <c r="F17" s="595">
        <v>831.6</v>
      </c>
      <c r="G17" s="595">
        <v>1506</v>
      </c>
      <c r="H17" s="595">
        <v>1000</v>
      </c>
      <c r="I17" s="595">
        <v>1517.5499999999997</v>
      </c>
      <c r="J17" s="595"/>
      <c r="K17" s="595">
        <f t="shared" si="1"/>
        <v>1517.5499999999997</v>
      </c>
      <c r="L17" s="596"/>
    </row>
    <row r="18" spans="1:12" ht="25.5" x14ac:dyDescent="0.2">
      <c r="A18" s="590" t="str">
        <f t="shared" si="0"/>
        <v>Avalike suhete ja turismiamet</v>
      </c>
      <c r="B18" s="581" t="str">
        <f t="shared" si="2"/>
        <v>55</v>
      </c>
      <c r="C18" s="591" t="s">
        <v>1122</v>
      </c>
      <c r="D18" s="594" t="s">
        <v>1123</v>
      </c>
      <c r="E18" s="596" t="s">
        <v>1124</v>
      </c>
      <c r="F18" s="595">
        <v>1432</v>
      </c>
      <c r="G18" s="595">
        <v>3404.01</v>
      </c>
      <c r="H18" s="595">
        <v>20000</v>
      </c>
      <c r="I18" s="595">
        <v>100000</v>
      </c>
      <c r="J18" s="595"/>
      <c r="K18" s="595">
        <f t="shared" si="1"/>
        <v>100000</v>
      </c>
      <c r="L18" s="596"/>
    </row>
    <row r="19" spans="1:12" x14ac:dyDescent="0.2">
      <c r="A19" s="622" t="str">
        <f t="shared" si="0"/>
        <v>Avalike suhete ja turismiamet</v>
      </c>
      <c r="B19" s="622"/>
      <c r="C19" s="610"/>
      <c r="D19" s="607"/>
      <c r="E19" s="610" t="s">
        <v>171</v>
      </c>
      <c r="F19" s="609">
        <f t="shared" ref="F19:K19" si="3">SUM(F3:F18)</f>
        <v>61635.26999999999</v>
      </c>
      <c r="G19" s="609">
        <f t="shared" si="3"/>
        <v>69720.12999999999</v>
      </c>
      <c r="H19" s="609">
        <f t="shared" si="3"/>
        <v>106048</v>
      </c>
      <c r="I19" s="609">
        <f t="shared" si="3"/>
        <v>172734.02000000002</v>
      </c>
      <c r="J19" s="609">
        <f t="shared" si="3"/>
        <v>0</v>
      </c>
      <c r="K19" s="609">
        <f t="shared" si="3"/>
        <v>172734.02000000002</v>
      </c>
      <c r="L19" s="610"/>
    </row>
    <row r="98" spans="4:12" x14ac:dyDescent="0.2">
      <c r="D98" s="592"/>
      <c r="E98" s="592"/>
      <c r="L98" s="592"/>
    </row>
    <row r="99" spans="4:12" x14ac:dyDescent="0.2">
      <c r="D99" s="592"/>
      <c r="E99" s="592"/>
      <c r="L99" s="592"/>
    </row>
    <row r="100" spans="4:12" x14ac:dyDescent="0.2">
      <c r="D100" s="592"/>
      <c r="E100" s="592"/>
      <c r="L100" s="592"/>
    </row>
    <row r="101" spans="4:12" x14ac:dyDescent="0.2">
      <c r="D101" s="592"/>
      <c r="E101" s="592"/>
      <c r="L101" s="592"/>
    </row>
    <row r="102" spans="4:12" x14ac:dyDescent="0.2">
      <c r="D102" s="592"/>
      <c r="E102" s="592"/>
      <c r="L102" s="592"/>
    </row>
    <row r="103" spans="4:12" x14ac:dyDescent="0.2">
      <c r="D103" s="592"/>
      <c r="E103" s="592"/>
      <c r="L103" s="592"/>
    </row>
    <row r="104" spans="4:12" x14ac:dyDescent="0.2">
      <c r="D104" s="592"/>
      <c r="E104" s="592"/>
      <c r="L104" s="592"/>
    </row>
    <row r="105" spans="4:12" x14ac:dyDescent="0.2">
      <c r="D105" s="592"/>
      <c r="E105" s="592"/>
      <c r="L105" s="592"/>
    </row>
    <row r="106" spans="4:12" x14ac:dyDescent="0.2">
      <c r="D106" s="592"/>
      <c r="E106" s="592"/>
      <c r="L106" s="592"/>
    </row>
    <row r="109" spans="4:12" x14ac:dyDescent="0.2">
      <c r="D109" s="592"/>
      <c r="E109" s="592"/>
      <c r="L109" s="592"/>
    </row>
    <row r="110" spans="4:12" x14ac:dyDescent="0.2">
      <c r="D110" s="592"/>
      <c r="E110" s="592"/>
      <c r="L110" s="592"/>
    </row>
  </sheetData>
  <pageMargins left="0.70866141732283472" right="0.19685039370078741" top="0.74803149606299213" bottom="0.74803149606299213" header="0.31496062992125984" footer="0.31496062992125984"/>
  <pageSetup paperSize="9" scale="83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R87"/>
  <sheetViews>
    <sheetView zoomScaleNormal="100" workbookViewId="0">
      <pane ySplit="2" topLeftCell="A46" activePane="bottomLeft" state="frozen"/>
      <selection activeCell="H39" sqref="H39"/>
      <selection pane="bottomLeft" activeCell="N3" sqref="N3"/>
    </sheetView>
  </sheetViews>
  <sheetFormatPr defaultRowHeight="12.75" x14ac:dyDescent="0.2"/>
  <cols>
    <col min="1" max="1" width="19.85546875" style="592" customWidth="1"/>
    <col min="2" max="2" width="7.28515625" style="592" customWidth="1"/>
    <col min="3" max="3" width="14.7109375" style="598" customWidth="1"/>
    <col min="4" max="4" width="19.85546875" style="593" customWidth="1"/>
    <col min="5" max="5" width="6.5703125" style="592" customWidth="1"/>
    <col min="6" max="6" width="8.28515625" style="599" customWidth="1"/>
    <col min="7" max="7" width="27.7109375" style="593" customWidth="1"/>
    <col min="8" max="11" width="12.140625" style="592" customWidth="1"/>
    <col min="12" max="12" width="12.7109375" style="592" customWidth="1"/>
    <col min="13" max="13" width="12.140625" style="592" customWidth="1"/>
    <col min="14" max="14" width="45.42578125" style="308" customWidth="1"/>
    <col min="15" max="16384" width="9.140625" style="301"/>
  </cols>
  <sheetData>
    <row r="1" spans="1:14" x14ac:dyDescent="0.2">
      <c r="G1" s="602" t="s">
        <v>1016</v>
      </c>
      <c r="H1" s="298" t="s">
        <v>1632</v>
      </c>
      <c r="I1" s="300"/>
      <c r="J1" s="300"/>
      <c r="K1" s="300"/>
      <c r="L1" s="300"/>
      <c r="M1" s="300"/>
      <c r="N1" s="307"/>
    </row>
    <row r="2" spans="1:14" ht="53.25" x14ac:dyDescent="0.2">
      <c r="A2" s="612" t="s">
        <v>826</v>
      </c>
      <c r="B2" s="613" t="s">
        <v>827</v>
      </c>
      <c r="C2" s="617" t="s">
        <v>1106</v>
      </c>
      <c r="D2" s="616" t="s">
        <v>1107</v>
      </c>
      <c r="E2" s="614" t="s">
        <v>831</v>
      </c>
      <c r="F2" s="615" t="s">
        <v>830</v>
      </c>
      <c r="G2" s="603" t="s">
        <v>828</v>
      </c>
      <c r="H2" s="313" t="s">
        <v>848</v>
      </c>
      <c r="I2" s="313" t="s">
        <v>1553</v>
      </c>
      <c r="J2" s="313" t="s">
        <v>1634</v>
      </c>
      <c r="K2" s="313" t="s">
        <v>1633</v>
      </c>
      <c r="L2" s="656" t="s">
        <v>863</v>
      </c>
      <c r="M2" s="313" t="s">
        <v>1554</v>
      </c>
      <c r="N2" s="657" t="s">
        <v>849</v>
      </c>
    </row>
    <row r="3" spans="1:14" ht="13.5" x14ac:dyDescent="0.2">
      <c r="A3" s="582"/>
      <c r="B3" s="583"/>
      <c r="C3" s="597"/>
      <c r="D3" s="584"/>
      <c r="E3" s="583"/>
      <c r="F3" s="600" t="s">
        <v>1113</v>
      </c>
      <c r="G3" s="600" t="s">
        <v>1115</v>
      </c>
      <c r="H3" s="601">
        <f>SUMIF(B8:B88,$F$3,H8:H88)</f>
        <v>63578.97</v>
      </c>
      <c r="I3" s="601">
        <f>SUMIF($B$8:$B$88,$F$3,I8:I88)</f>
        <v>72214.739999999991</v>
      </c>
      <c r="J3" s="601">
        <f>SUMIF($B$8:$B$88,$F$3,J8:J88)</f>
        <v>54958</v>
      </c>
      <c r="K3" s="601">
        <f>SUMIF($B$8:$B$88,$F$3,K8:K88)</f>
        <v>71990.065730999995</v>
      </c>
      <c r="L3" s="601">
        <f>SUMIF($B$8:$B$88,$F$3,L8:L88)</f>
        <v>0</v>
      </c>
      <c r="M3" s="601">
        <f>SUMIF($B$8:$B$88,$F$3,M8:M88)</f>
        <v>71990.065730999995</v>
      </c>
      <c r="N3" s="314"/>
    </row>
    <row r="4" spans="1:14" ht="13.5" x14ac:dyDescent="0.2">
      <c r="A4" s="582"/>
      <c r="B4" s="583"/>
      <c r="C4" s="597"/>
      <c r="D4" s="584"/>
      <c r="E4" s="583"/>
      <c r="F4" s="600" t="s">
        <v>184</v>
      </c>
      <c r="G4" s="600" t="s">
        <v>183</v>
      </c>
      <c r="H4" s="601">
        <f>SUMIF(B8:B88,$F$4,H8:H88)</f>
        <v>782529.54000000015</v>
      </c>
      <c r="I4" s="601">
        <f>SUMIF($B$8:$B$88,$F$4,I8:I88)</f>
        <v>866843.44000000006</v>
      </c>
      <c r="J4" s="601">
        <f>SUMIF($B$8:$B$88,$F$4,J8:J88)</f>
        <v>828340</v>
      </c>
      <c r="K4" s="601">
        <f>SUMIF($B$8:$B$88,$F$4,K8:K88)</f>
        <v>901464.745</v>
      </c>
      <c r="L4" s="601">
        <f>SUMIF($B$8:$B$88,$F$4,L8:L88)</f>
        <v>0</v>
      </c>
      <c r="M4" s="601">
        <f>SUMIF($B$8:$B$88,$F$4,M8:M88)</f>
        <v>901464.745</v>
      </c>
      <c r="N4" s="314"/>
    </row>
    <row r="5" spans="1:14" ht="13.5" x14ac:dyDescent="0.2">
      <c r="A5" s="582"/>
      <c r="B5" s="583"/>
      <c r="C5" s="597"/>
      <c r="D5" s="584"/>
      <c r="E5" s="583"/>
      <c r="F5" s="600" t="s">
        <v>186</v>
      </c>
      <c r="G5" s="600" t="s">
        <v>185</v>
      </c>
      <c r="H5" s="601">
        <f>SUMIF(B8:B88,$F$5,H8:H88)</f>
        <v>151404.02999999997</v>
      </c>
      <c r="I5" s="601">
        <f>SUMIF($B$8:$B$88,$F$5,I8:I88)</f>
        <v>168076.61000000002</v>
      </c>
      <c r="J5" s="601">
        <f>SUMIF($B$8:$B$88,$F$5,J8:J88)</f>
        <v>196771.64</v>
      </c>
      <c r="K5" s="601">
        <f>SUMIF($B$8:$B$88,$F$5,K8:K88)</f>
        <v>195279.64634999997</v>
      </c>
      <c r="L5" s="601">
        <f>SUMIF($B$8:$B$88,$F$5,L8:L88)</f>
        <v>0</v>
      </c>
      <c r="M5" s="601">
        <f>SUMIF($B$8:$B$88,$F$5,M8:M88)</f>
        <v>195279.64634999997</v>
      </c>
      <c r="N5" s="314"/>
    </row>
    <row r="6" spans="1:14" ht="13.5" x14ac:dyDescent="0.2">
      <c r="A6" s="582"/>
      <c r="B6" s="583"/>
      <c r="C6" s="597"/>
      <c r="D6" s="584"/>
      <c r="E6" s="583"/>
      <c r="F6" s="600" t="s">
        <v>1114</v>
      </c>
      <c r="G6" s="600" t="s">
        <v>1116</v>
      </c>
      <c r="H6" s="601">
        <f>SUMIF(B8:B88,$F$6,H8:H88)</f>
        <v>20841.849999999999</v>
      </c>
      <c r="I6" s="601">
        <f>SUMIF($B$8:$B$88,$F$6,I8:I88)</f>
        <v>25775.760000000002</v>
      </c>
      <c r="J6" s="601">
        <f>SUMIF($B$8:$B$88,$F$6,J8:J88)</f>
        <v>311836</v>
      </c>
      <c r="K6" s="601">
        <f>SUMIF($B$8:$B$88,$F$6,K8:K88)</f>
        <v>225610</v>
      </c>
      <c r="L6" s="601">
        <f>SUMIF($B$8:$B$88,$F$6,L8:L88)</f>
        <v>0</v>
      </c>
      <c r="M6" s="601">
        <f>SUMIF($B$8:$B$88,$F$6,M8:M88)</f>
        <v>225610</v>
      </c>
      <c r="N6" s="314"/>
    </row>
    <row r="7" spans="1:14" ht="13.5" x14ac:dyDescent="0.2">
      <c r="A7" s="582"/>
      <c r="B7" s="583"/>
      <c r="C7" s="597"/>
      <c r="D7" s="584"/>
      <c r="E7" s="583"/>
      <c r="F7" s="600"/>
      <c r="G7" s="600"/>
      <c r="H7" s="601"/>
      <c r="I7" s="601"/>
      <c r="J7" s="601"/>
      <c r="K7" s="601"/>
      <c r="L7" s="601"/>
      <c r="M7" s="601"/>
      <c r="N7" s="314"/>
    </row>
    <row r="8" spans="1:14" x14ac:dyDescent="0.2">
      <c r="A8" s="590" t="str">
        <f t="shared" ref="A8:A47" si="0">+$G$1</f>
        <v>Viljandi Linnavalitsus</v>
      </c>
      <c r="B8" s="591" t="s">
        <v>186</v>
      </c>
      <c r="C8" s="620" t="s">
        <v>1017</v>
      </c>
      <c r="D8" s="596" t="s">
        <v>989</v>
      </c>
      <c r="E8" s="591" t="s">
        <v>278</v>
      </c>
      <c r="F8" s="594" t="s">
        <v>1052</v>
      </c>
      <c r="G8" s="596" t="s">
        <v>749</v>
      </c>
      <c r="H8" s="595">
        <v>1032.2</v>
      </c>
      <c r="I8" s="595">
        <v>1273.45</v>
      </c>
      <c r="J8" s="595">
        <v>1278</v>
      </c>
      <c r="K8" s="595">
        <v>1284.3899999999999</v>
      </c>
      <c r="L8" s="595"/>
      <c r="M8" s="595">
        <f t="shared" ref="M8:M47" si="1">+K8+L8</f>
        <v>1284.3899999999999</v>
      </c>
      <c r="N8" s="596"/>
    </row>
    <row r="9" spans="1:14" x14ac:dyDescent="0.2">
      <c r="A9" s="590" t="str">
        <f t="shared" si="0"/>
        <v>Viljandi Linnavalitsus</v>
      </c>
      <c r="B9" s="591" t="s">
        <v>186</v>
      </c>
      <c r="C9" s="620" t="s">
        <v>1017</v>
      </c>
      <c r="D9" s="596" t="s">
        <v>989</v>
      </c>
      <c r="E9" s="591" t="s">
        <v>278</v>
      </c>
      <c r="F9" s="594" t="s">
        <v>1053</v>
      </c>
      <c r="G9" s="596" t="s">
        <v>750</v>
      </c>
      <c r="H9" s="595">
        <v>33.25</v>
      </c>
      <c r="I9" s="595">
        <v>0</v>
      </c>
      <c r="J9" s="595">
        <v>256</v>
      </c>
      <c r="K9" s="595">
        <v>257.27999999999997</v>
      </c>
      <c r="L9" s="595"/>
      <c r="M9" s="595">
        <f t="shared" si="1"/>
        <v>257.27999999999997</v>
      </c>
      <c r="N9" s="596"/>
    </row>
    <row r="10" spans="1:14" x14ac:dyDescent="0.2">
      <c r="A10" s="590" t="str">
        <f t="shared" si="0"/>
        <v>Viljandi Linnavalitsus</v>
      </c>
      <c r="B10" s="591" t="s">
        <v>186</v>
      </c>
      <c r="C10" s="620" t="s">
        <v>1017</v>
      </c>
      <c r="D10" s="596" t="s">
        <v>989</v>
      </c>
      <c r="E10" s="591" t="s">
        <v>278</v>
      </c>
      <c r="F10" s="594" t="s">
        <v>1054</v>
      </c>
      <c r="G10" s="596" t="s">
        <v>752</v>
      </c>
      <c r="H10" s="595">
        <v>387.92</v>
      </c>
      <c r="I10" s="595">
        <v>669.74</v>
      </c>
      <c r="J10" s="595">
        <v>703</v>
      </c>
      <c r="K10" s="595">
        <v>706.51499999999987</v>
      </c>
      <c r="L10" s="595"/>
      <c r="M10" s="595">
        <f t="shared" si="1"/>
        <v>706.51499999999987</v>
      </c>
      <c r="N10" s="596"/>
    </row>
    <row r="11" spans="1:14" x14ac:dyDescent="0.2">
      <c r="A11" s="590" t="str">
        <f t="shared" si="0"/>
        <v>Viljandi Linnavalitsus</v>
      </c>
      <c r="B11" s="591" t="s">
        <v>186</v>
      </c>
      <c r="C11" s="620" t="s">
        <v>1017</v>
      </c>
      <c r="D11" s="596" t="s">
        <v>989</v>
      </c>
      <c r="E11" s="591" t="s">
        <v>278</v>
      </c>
      <c r="F11" s="594" t="s">
        <v>1055</v>
      </c>
      <c r="G11" s="596" t="s">
        <v>753</v>
      </c>
      <c r="H11" s="595">
        <v>1524.46</v>
      </c>
      <c r="I11" s="595">
        <v>1570.8</v>
      </c>
      <c r="J11" s="595">
        <v>1500</v>
      </c>
      <c r="K11" s="595">
        <v>1507.4999999999998</v>
      </c>
      <c r="L11" s="595"/>
      <c r="M11" s="595">
        <f t="shared" si="1"/>
        <v>1507.4999999999998</v>
      </c>
      <c r="N11" s="596"/>
    </row>
    <row r="12" spans="1:14" x14ac:dyDescent="0.2">
      <c r="A12" s="590" t="str">
        <f t="shared" si="0"/>
        <v>Viljandi Linnavalitsus</v>
      </c>
      <c r="B12" s="591" t="s">
        <v>186</v>
      </c>
      <c r="C12" s="620" t="s">
        <v>1017</v>
      </c>
      <c r="D12" s="596" t="s">
        <v>989</v>
      </c>
      <c r="E12" s="591" t="s">
        <v>764</v>
      </c>
      <c r="F12" s="594" t="s">
        <v>1056</v>
      </c>
      <c r="G12" s="596" t="s">
        <v>765</v>
      </c>
      <c r="H12" s="595">
        <v>84.7</v>
      </c>
      <c r="I12" s="595">
        <v>214</v>
      </c>
      <c r="J12" s="595">
        <v>0</v>
      </c>
      <c r="K12" s="595">
        <v>160.79999999999998</v>
      </c>
      <c r="L12" s="595"/>
      <c r="M12" s="595">
        <f t="shared" si="1"/>
        <v>160.79999999999998</v>
      </c>
      <c r="N12" s="596"/>
    </row>
    <row r="13" spans="1:14" ht="25.5" x14ac:dyDescent="0.2">
      <c r="A13" s="590" t="str">
        <f t="shared" si="0"/>
        <v>Viljandi Linnavalitsus</v>
      </c>
      <c r="B13" s="591" t="s">
        <v>186</v>
      </c>
      <c r="C13" s="620" t="s">
        <v>1017</v>
      </c>
      <c r="D13" s="596" t="s">
        <v>989</v>
      </c>
      <c r="E13" s="591" t="s">
        <v>5</v>
      </c>
      <c r="F13" s="594" t="s">
        <v>1057</v>
      </c>
      <c r="G13" s="596" t="s">
        <v>767</v>
      </c>
      <c r="H13" s="595">
        <v>0</v>
      </c>
      <c r="I13" s="595">
        <v>0</v>
      </c>
      <c r="J13" s="595">
        <v>19</v>
      </c>
      <c r="K13" s="595">
        <v>19.094999999999999</v>
      </c>
      <c r="L13" s="595"/>
      <c r="M13" s="595">
        <f t="shared" si="1"/>
        <v>19.094999999999999</v>
      </c>
      <c r="N13" s="596"/>
    </row>
    <row r="14" spans="1:14" x14ac:dyDescent="0.2">
      <c r="A14" s="590" t="str">
        <f t="shared" si="0"/>
        <v>Viljandi Linnavalitsus</v>
      </c>
      <c r="B14" s="591" t="s">
        <v>186</v>
      </c>
      <c r="C14" s="620" t="s">
        <v>1017</v>
      </c>
      <c r="D14" s="596" t="s">
        <v>1016</v>
      </c>
      <c r="E14" s="591" t="s">
        <v>278</v>
      </c>
      <c r="F14" s="594" t="s">
        <v>1018</v>
      </c>
      <c r="G14" s="596" t="s">
        <v>749</v>
      </c>
      <c r="H14" s="595">
        <v>3769.88</v>
      </c>
      <c r="I14" s="595">
        <v>3264.9</v>
      </c>
      <c r="J14" s="595">
        <v>4474</v>
      </c>
      <c r="K14" s="595">
        <v>4496.37</v>
      </c>
      <c r="L14" s="595"/>
      <c r="M14" s="595">
        <f t="shared" si="1"/>
        <v>4496.37</v>
      </c>
      <c r="N14" s="596"/>
    </row>
    <row r="15" spans="1:14" x14ac:dyDescent="0.2">
      <c r="A15" s="590" t="str">
        <f t="shared" si="0"/>
        <v>Viljandi Linnavalitsus</v>
      </c>
      <c r="B15" s="591" t="s">
        <v>186</v>
      </c>
      <c r="C15" s="620" t="s">
        <v>1017</v>
      </c>
      <c r="D15" s="596" t="s">
        <v>1016</v>
      </c>
      <c r="E15" s="591" t="s">
        <v>278</v>
      </c>
      <c r="F15" s="594" t="s">
        <v>1019</v>
      </c>
      <c r="G15" s="596" t="s">
        <v>784</v>
      </c>
      <c r="H15" s="595">
        <v>1738.84</v>
      </c>
      <c r="I15" s="595">
        <v>2097.96</v>
      </c>
      <c r="J15" s="595">
        <v>1598</v>
      </c>
      <c r="K15" s="595">
        <v>1605.9899999999998</v>
      </c>
      <c r="L15" s="595"/>
      <c r="M15" s="595">
        <f t="shared" si="1"/>
        <v>1605.9899999999998</v>
      </c>
      <c r="N15" s="596"/>
    </row>
    <row r="16" spans="1:14" x14ac:dyDescent="0.2">
      <c r="A16" s="590" t="str">
        <f t="shared" si="0"/>
        <v>Viljandi Linnavalitsus</v>
      </c>
      <c r="B16" s="591" t="s">
        <v>186</v>
      </c>
      <c r="C16" s="620" t="s">
        <v>1017</v>
      </c>
      <c r="D16" s="596" t="s">
        <v>1016</v>
      </c>
      <c r="E16" s="591" t="s">
        <v>278</v>
      </c>
      <c r="F16" s="594" t="s">
        <v>1020</v>
      </c>
      <c r="G16" s="596" t="s">
        <v>785</v>
      </c>
      <c r="H16" s="595">
        <v>793.89</v>
      </c>
      <c r="I16" s="595">
        <v>791.72</v>
      </c>
      <c r="J16" s="595">
        <v>1150</v>
      </c>
      <c r="K16" s="595">
        <v>1155.7499999999998</v>
      </c>
      <c r="L16" s="595"/>
      <c r="M16" s="595">
        <f t="shared" si="1"/>
        <v>1155.7499999999998</v>
      </c>
      <c r="N16" s="596"/>
    </row>
    <row r="17" spans="1:14" x14ac:dyDescent="0.2">
      <c r="A17" s="590" t="str">
        <f t="shared" si="0"/>
        <v>Viljandi Linnavalitsus</v>
      </c>
      <c r="B17" s="591" t="s">
        <v>186</v>
      </c>
      <c r="C17" s="620" t="s">
        <v>1017</v>
      </c>
      <c r="D17" s="596" t="s">
        <v>1016</v>
      </c>
      <c r="E17" s="591" t="s">
        <v>278</v>
      </c>
      <c r="F17" s="594" t="s">
        <v>1021</v>
      </c>
      <c r="G17" s="596" t="s">
        <v>772</v>
      </c>
      <c r="H17" s="595">
        <v>195.11</v>
      </c>
      <c r="I17" s="595">
        <v>0</v>
      </c>
      <c r="J17" s="595">
        <v>160</v>
      </c>
      <c r="K17" s="595">
        <v>160.79999999999998</v>
      </c>
      <c r="L17" s="595"/>
      <c r="M17" s="595">
        <f t="shared" si="1"/>
        <v>160.79999999999998</v>
      </c>
      <c r="N17" s="596"/>
    </row>
    <row r="18" spans="1:14" x14ac:dyDescent="0.2">
      <c r="A18" s="590" t="str">
        <f t="shared" si="0"/>
        <v>Viljandi Linnavalitsus</v>
      </c>
      <c r="B18" s="591" t="s">
        <v>186</v>
      </c>
      <c r="C18" s="620" t="s">
        <v>1017</v>
      </c>
      <c r="D18" s="596" t="s">
        <v>1016</v>
      </c>
      <c r="E18" s="591" t="s">
        <v>278</v>
      </c>
      <c r="F18" s="594" t="s">
        <v>1022</v>
      </c>
      <c r="G18" s="596" t="s">
        <v>786</v>
      </c>
      <c r="H18" s="595">
        <v>346.59</v>
      </c>
      <c r="I18" s="595">
        <v>470.32</v>
      </c>
      <c r="J18" s="595">
        <v>1278</v>
      </c>
      <c r="K18" s="595">
        <v>1284.3899999999999</v>
      </c>
      <c r="L18" s="595"/>
      <c r="M18" s="595">
        <f t="shared" si="1"/>
        <v>1284.3899999999999</v>
      </c>
      <c r="N18" s="596"/>
    </row>
    <row r="19" spans="1:14" x14ac:dyDescent="0.2">
      <c r="A19" s="590" t="str">
        <f t="shared" si="0"/>
        <v>Viljandi Linnavalitsus</v>
      </c>
      <c r="B19" s="591" t="s">
        <v>186</v>
      </c>
      <c r="C19" s="620" t="s">
        <v>1017</v>
      </c>
      <c r="D19" s="596" t="s">
        <v>1016</v>
      </c>
      <c r="E19" s="591" t="s">
        <v>278</v>
      </c>
      <c r="F19" s="594" t="s">
        <v>1023</v>
      </c>
      <c r="G19" s="596" t="s">
        <v>787</v>
      </c>
      <c r="H19" s="595">
        <v>9897.2199999999993</v>
      </c>
      <c r="I19" s="595">
        <v>8785.19</v>
      </c>
      <c r="J19" s="595">
        <v>10000</v>
      </c>
      <c r="K19" s="595">
        <v>10394.714999999998</v>
      </c>
      <c r="L19" s="595"/>
      <c r="M19" s="595">
        <f t="shared" si="1"/>
        <v>10394.714999999998</v>
      </c>
      <c r="N19" s="596"/>
    </row>
    <row r="20" spans="1:14" x14ac:dyDescent="0.2">
      <c r="A20" s="590" t="str">
        <f t="shared" si="0"/>
        <v>Viljandi Linnavalitsus</v>
      </c>
      <c r="B20" s="591" t="s">
        <v>186</v>
      </c>
      <c r="C20" s="620" t="s">
        <v>1017</v>
      </c>
      <c r="D20" s="596" t="s">
        <v>1016</v>
      </c>
      <c r="E20" s="591" t="s">
        <v>278</v>
      </c>
      <c r="F20" s="594" t="s">
        <v>1024</v>
      </c>
      <c r="G20" s="596" t="s">
        <v>751</v>
      </c>
      <c r="H20" s="595">
        <v>3447.66</v>
      </c>
      <c r="I20" s="595">
        <v>4749.8100000000004</v>
      </c>
      <c r="J20" s="595">
        <v>4698</v>
      </c>
      <c r="K20" s="595">
        <v>4721.49</v>
      </c>
      <c r="L20" s="595"/>
      <c r="M20" s="595">
        <f t="shared" si="1"/>
        <v>4721.49</v>
      </c>
      <c r="N20" s="596"/>
    </row>
    <row r="21" spans="1:14" x14ac:dyDescent="0.2">
      <c r="A21" s="590" t="str">
        <f t="shared" si="0"/>
        <v>Viljandi Linnavalitsus</v>
      </c>
      <c r="B21" s="591" t="s">
        <v>186</v>
      </c>
      <c r="C21" s="620" t="s">
        <v>1017</v>
      </c>
      <c r="D21" s="596" t="s">
        <v>1016</v>
      </c>
      <c r="E21" s="591" t="s">
        <v>278</v>
      </c>
      <c r="F21" s="594" t="s">
        <v>1025</v>
      </c>
      <c r="G21" s="596" t="s">
        <v>788</v>
      </c>
      <c r="H21" s="595">
        <v>5352.58</v>
      </c>
      <c r="I21" s="595">
        <v>4620.5200000000004</v>
      </c>
      <c r="J21" s="595">
        <v>4024</v>
      </c>
      <c r="K21" s="595">
        <v>4044.1199999999994</v>
      </c>
      <c r="L21" s="595"/>
      <c r="M21" s="595">
        <f t="shared" si="1"/>
        <v>4044.1199999999994</v>
      </c>
      <c r="N21" s="596"/>
    </row>
    <row r="22" spans="1:14" x14ac:dyDescent="0.2">
      <c r="A22" s="590" t="str">
        <f t="shared" si="0"/>
        <v>Viljandi Linnavalitsus</v>
      </c>
      <c r="B22" s="591" t="s">
        <v>186</v>
      </c>
      <c r="C22" s="620" t="s">
        <v>1017</v>
      </c>
      <c r="D22" s="596" t="s">
        <v>1016</v>
      </c>
      <c r="E22" s="591" t="s">
        <v>278</v>
      </c>
      <c r="F22" s="594" t="s">
        <v>1026</v>
      </c>
      <c r="G22" s="596" t="s">
        <v>753</v>
      </c>
      <c r="H22" s="595">
        <v>1511.69</v>
      </c>
      <c r="I22" s="595">
        <v>1104.53</v>
      </c>
      <c r="J22" s="595">
        <v>1200</v>
      </c>
      <c r="K22" s="595">
        <v>1205.9999999999998</v>
      </c>
      <c r="L22" s="595"/>
      <c r="M22" s="595">
        <f t="shared" si="1"/>
        <v>1205.9999999999998</v>
      </c>
      <c r="N22" s="596"/>
    </row>
    <row r="23" spans="1:14" x14ac:dyDescent="0.2">
      <c r="A23" s="590" t="str">
        <f t="shared" si="0"/>
        <v>Viljandi Linnavalitsus</v>
      </c>
      <c r="B23" s="591" t="s">
        <v>186</v>
      </c>
      <c r="C23" s="620" t="s">
        <v>1017</v>
      </c>
      <c r="D23" s="596" t="s">
        <v>1016</v>
      </c>
      <c r="E23" s="591" t="s">
        <v>278</v>
      </c>
      <c r="F23" s="594" t="s">
        <v>1027</v>
      </c>
      <c r="G23" s="596" t="s">
        <v>792</v>
      </c>
      <c r="H23" s="595">
        <v>383</v>
      </c>
      <c r="I23" s="595">
        <v>383</v>
      </c>
      <c r="J23" s="595">
        <v>383</v>
      </c>
      <c r="K23" s="595">
        <v>384.91499999999996</v>
      </c>
      <c r="L23" s="595"/>
      <c r="M23" s="595">
        <f t="shared" si="1"/>
        <v>384.91499999999996</v>
      </c>
      <c r="N23" s="596"/>
    </row>
    <row r="24" spans="1:14" x14ac:dyDescent="0.2">
      <c r="A24" s="590" t="str">
        <f t="shared" si="0"/>
        <v>Viljandi Linnavalitsus</v>
      </c>
      <c r="B24" s="591" t="s">
        <v>186</v>
      </c>
      <c r="C24" s="620" t="s">
        <v>1017</v>
      </c>
      <c r="D24" s="596" t="s">
        <v>1016</v>
      </c>
      <c r="E24" s="591" t="s">
        <v>761</v>
      </c>
      <c r="F24" s="594" t="s">
        <v>1029</v>
      </c>
      <c r="G24" s="596" t="s">
        <v>762</v>
      </c>
      <c r="H24" s="595">
        <v>586.77</v>
      </c>
      <c r="I24" s="595">
        <v>764.63999999999987</v>
      </c>
      <c r="J24" s="595">
        <v>839</v>
      </c>
      <c r="K24" s="595">
        <v>843.19499999999994</v>
      </c>
      <c r="L24" s="595"/>
      <c r="M24" s="595">
        <f t="shared" si="1"/>
        <v>843.19499999999994</v>
      </c>
      <c r="N24" s="596"/>
    </row>
    <row r="25" spans="1:14" x14ac:dyDescent="0.2">
      <c r="A25" s="590" t="str">
        <f t="shared" si="0"/>
        <v>Viljandi Linnavalitsus</v>
      </c>
      <c r="B25" s="591" t="s">
        <v>186</v>
      </c>
      <c r="C25" s="620" t="s">
        <v>1017</v>
      </c>
      <c r="D25" s="596" t="s">
        <v>1016</v>
      </c>
      <c r="E25" s="591" t="s">
        <v>761</v>
      </c>
      <c r="F25" s="594" t="s">
        <v>1030</v>
      </c>
      <c r="G25" s="596" t="s">
        <v>763</v>
      </c>
      <c r="H25" s="595">
        <v>1221.3</v>
      </c>
      <c r="I25" s="595">
        <v>430</v>
      </c>
      <c r="J25" s="595">
        <v>430</v>
      </c>
      <c r="K25" s="595">
        <v>0</v>
      </c>
      <c r="L25" s="595"/>
      <c r="M25" s="595">
        <f t="shared" si="1"/>
        <v>0</v>
      </c>
      <c r="N25" s="596"/>
    </row>
    <row r="26" spans="1:14" x14ac:dyDescent="0.2">
      <c r="A26" s="590" t="str">
        <f t="shared" si="0"/>
        <v>Viljandi Linnavalitsus</v>
      </c>
      <c r="B26" s="591" t="s">
        <v>186</v>
      </c>
      <c r="C26" s="620" t="s">
        <v>1017</v>
      </c>
      <c r="D26" s="596" t="s">
        <v>1016</v>
      </c>
      <c r="E26" s="591" t="s">
        <v>764</v>
      </c>
      <c r="F26" s="594" t="s">
        <v>1031</v>
      </c>
      <c r="G26" s="596" t="s">
        <v>765</v>
      </c>
      <c r="H26" s="595">
        <v>4680.54</v>
      </c>
      <c r="I26" s="595">
        <v>8679.68</v>
      </c>
      <c r="J26" s="595">
        <v>5200</v>
      </c>
      <c r="K26" s="595">
        <v>11911.259999999998</v>
      </c>
      <c r="L26" s="595"/>
      <c r="M26" s="595">
        <f t="shared" si="1"/>
        <v>11911.259999999998</v>
      </c>
      <c r="N26" s="596"/>
    </row>
    <row r="27" spans="1:14" x14ac:dyDescent="0.2">
      <c r="A27" s="590" t="str">
        <f t="shared" si="0"/>
        <v>Viljandi Linnavalitsus</v>
      </c>
      <c r="B27" s="591" t="s">
        <v>186</v>
      </c>
      <c r="C27" s="620" t="s">
        <v>1017</v>
      </c>
      <c r="D27" s="596" t="s">
        <v>1016</v>
      </c>
      <c r="E27" s="591" t="s">
        <v>764</v>
      </c>
      <c r="F27" s="594" t="s">
        <v>1032</v>
      </c>
      <c r="G27" s="596" t="s">
        <v>423</v>
      </c>
      <c r="H27" s="595">
        <v>309.95999999999998</v>
      </c>
      <c r="I27" s="595">
        <v>1581.1499999999999</v>
      </c>
      <c r="J27" s="595">
        <v>1175</v>
      </c>
      <c r="K27" s="595">
        <v>0</v>
      </c>
      <c r="L27" s="595"/>
      <c r="M27" s="595">
        <f t="shared" si="1"/>
        <v>0</v>
      </c>
      <c r="N27" s="596"/>
    </row>
    <row r="28" spans="1:14" x14ac:dyDescent="0.2">
      <c r="A28" s="590" t="str">
        <f t="shared" si="0"/>
        <v>Viljandi Linnavalitsus</v>
      </c>
      <c r="B28" s="591" t="s">
        <v>186</v>
      </c>
      <c r="C28" s="620" t="s">
        <v>1017</v>
      </c>
      <c r="D28" s="596" t="s">
        <v>1016</v>
      </c>
      <c r="E28" s="591" t="s">
        <v>253</v>
      </c>
      <c r="F28" s="594" t="s">
        <v>1034</v>
      </c>
      <c r="G28" s="596" t="s">
        <v>254</v>
      </c>
      <c r="H28" s="595">
        <v>211.59</v>
      </c>
      <c r="I28" s="595">
        <v>118.78</v>
      </c>
      <c r="J28" s="595">
        <v>1000</v>
      </c>
      <c r="K28" s="595">
        <v>1004.9999999999999</v>
      </c>
      <c r="L28" s="595"/>
      <c r="M28" s="595">
        <f t="shared" si="1"/>
        <v>1004.9999999999999</v>
      </c>
      <c r="N28" s="596"/>
    </row>
    <row r="29" spans="1:14" x14ac:dyDescent="0.2">
      <c r="A29" s="590" t="str">
        <f t="shared" si="0"/>
        <v>Viljandi Linnavalitsus</v>
      </c>
      <c r="B29" s="591" t="s">
        <v>186</v>
      </c>
      <c r="C29" s="620" t="s">
        <v>1017</v>
      </c>
      <c r="D29" s="596" t="s">
        <v>1016</v>
      </c>
      <c r="E29" s="591" t="s">
        <v>426</v>
      </c>
      <c r="F29" s="594" t="s">
        <v>1035</v>
      </c>
      <c r="G29" s="596" t="s">
        <v>427</v>
      </c>
      <c r="H29" s="595">
        <v>18590.75</v>
      </c>
      <c r="I29" s="595">
        <v>20058.669999999998</v>
      </c>
      <c r="J29" s="595">
        <v>19485.54</v>
      </c>
      <c r="K29" s="595">
        <v>19582.967699999997</v>
      </c>
      <c r="L29" s="595"/>
      <c r="M29" s="595">
        <f t="shared" si="1"/>
        <v>19582.967699999997</v>
      </c>
      <c r="N29" s="596"/>
    </row>
    <row r="30" spans="1:14" x14ac:dyDescent="0.2">
      <c r="A30" s="590" t="str">
        <f t="shared" si="0"/>
        <v>Viljandi Linnavalitsus</v>
      </c>
      <c r="B30" s="591" t="s">
        <v>186</v>
      </c>
      <c r="C30" s="620" t="s">
        <v>1017</v>
      </c>
      <c r="D30" s="596" t="s">
        <v>1016</v>
      </c>
      <c r="E30" s="591" t="s">
        <v>428</v>
      </c>
      <c r="F30" s="594" t="s">
        <v>1036</v>
      </c>
      <c r="G30" s="596" t="s">
        <v>2</v>
      </c>
      <c r="H30" s="595">
        <v>7147.27</v>
      </c>
      <c r="I30" s="595">
        <v>8481.1500000000015</v>
      </c>
      <c r="J30" s="595">
        <v>11043</v>
      </c>
      <c r="K30" s="595">
        <v>11374.29</v>
      </c>
      <c r="L30" s="595"/>
      <c r="M30" s="595">
        <f t="shared" si="1"/>
        <v>11374.29</v>
      </c>
      <c r="N30" s="596"/>
    </row>
    <row r="31" spans="1:14" x14ac:dyDescent="0.2">
      <c r="A31" s="590" t="str">
        <f t="shared" si="0"/>
        <v>Viljandi Linnavalitsus</v>
      </c>
      <c r="B31" s="591" t="s">
        <v>186</v>
      </c>
      <c r="C31" s="620" t="s">
        <v>1017</v>
      </c>
      <c r="D31" s="596" t="s">
        <v>1016</v>
      </c>
      <c r="E31" s="591" t="s">
        <v>428</v>
      </c>
      <c r="F31" s="594" t="s">
        <v>1037</v>
      </c>
      <c r="G31" s="596" t="s">
        <v>4</v>
      </c>
      <c r="H31" s="595">
        <v>700.24</v>
      </c>
      <c r="I31" s="595">
        <v>950.18</v>
      </c>
      <c r="J31" s="595">
        <v>813.0200000000001</v>
      </c>
      <c r="K31" s="595">
        <v>770.83499999999992</v>
      </c>
      <c r="L31" s="595"/>
      <c r="M31" s="595">
        <f t="shared" si="1"/>
        <v>770.83499999999992</v>
      </c>
      <c r="N31" s="596"/>
    </row>
    <row r="32" spans="1:14" ht="25.5" x14ac:dyDescent="0.2">
      <c r="A32" s="590" t="str">
        <f t="shared" si="0"/>
        <v>Viljandi Linnavalitsus</v>
      </c>
      <c r="B32" s="591" t="s">
        <v>186</v>
      </c>
      <c r="C32" s="620" t="s">
        <v>1017</v>
      </c>
      <c r="D32" s="596" t="s">
        <v>1016</v>
      </c>
      <c r="E32" s="591" t="s">
        <v>5</v>
      </c>
      <c r="F32" s="594" t="s">
        <v>1038</v>
      </c>
      <c r="G32" s="596" t="s">
        <v>767</v>
      </c>
      <c r="H32" s="595">
        <v>3045.49</v>
      </c>
      <c r="I32" s="595">
        <v>2830.5899999999997</v>
      </c>
      <c r="J32" s="595">
        <v>2748</v>
      </c>
      <c r="K32" s="595">
        <v>2761.74</v>
      </c>
      <c r="L32" s="595"/>
      <c r="M32" s="595">
        <f t="shared" si="1"/>
        <v>2761.74</v>
      </c>
      <c r="N32" s="596"/>
    </row>
    <row r="33" spans="1:14" x14ac:dyDescent="0.2">
      <c r="A33" s="590" t="str">
        <f t="shared" si="0"/>
        <v>Viljandi Linnavalitsus</v>
      </c>
      <c r="B33" s="591" t="s">
        <v>186</v>
      </c>
      <c r="C33" s="620" t="s">
        <v>1017</v>
      </c>
      <c r="D33" s="596" t="s">
        <v>1016</v>
      </c>
      <c r="E33" s="591" t="s">
        <v>766</v>
      </c>
      <c r="F33" s="594" t="s">
        <v>1033</v>
      </c>
      <c r="G33" s="596" t="s">
        <v>793</v>
      </c>
      <c r="H33" s="595">
        <v>5015.49</v>
      </c>
      <c r="I33" s="595">
        <v>5089.7300000000005</v>
      </c>
      <c r="J33" s="595">
        <v>5239</v>
      </c>
      <c r="K33" s="595">
        <v>5265.1949999999997</v>
      </c>
      <c r="L33" s="595"/>
      <c r="M33" s="595">
        <f t="shared" si="1"/>
        <v>5265.1949999999997</v>
      </c>
      <c r="N33" s="596"/>
    </row>
    <row r="34" spans="1:14" x14ac:dyDescent="0.2">
      <c r="A34" s="590" t="str">
        <f t="shared" si="0"/>
        <v>Viljandi Linnavalitsus</v>
      </c>
      <c r="B34" s="591" t="s">
        <v>186</v>
      </c>
      <c r="C34" s="620" t="s">
        <v>1017</v>
      </c>
      <c r="D34" s="596" t="s">
        <v>1016</v>
      </c>
      <c r="E34" s="591" t="s">
        <v>9</v>
      </c>
      <c r="F34" s="594" t="s">
        <v>1039</v>
      </c>
      <c r="G34" s="596" t="s">
        <v>794</v>
      </c>
      <c r="H34" s="595">
        <v>1566.18</v>
      </c>
      <c r="I34" s="595">
        <v>1592.06</v>
      </c>
      <c r="J34" s="595">
        <v>2993</v>
      </c>
      <c r="K34" s="595">
        <v>1902.4649999999997</v>
      </c>
      <c r="L34" s="595"/>
      <c r="M34" s="595">
        <f t="shared" si="1"/>
        <v>1902.4649999999997</v>
      </c>
      <c r="N34" s="596"/>
    </row>
    <row r="35" spans="1:14" x14ac:dyDescent="0.2">
      <c r="A35" s="590" t="str">
        <f t="shared" si="0"/>
        <v>Viljandi Linnavalitsus</v>
      </c>
      <c r="B35" s="591" t="s">
        <v>186</v>
      </c>
      <c r="C35" s="620" t="s">
        <v>1017</v>
      </c>
      <c r="D35" s="596" t="s">
        <v>1016</v>
      </c>
      <c r="E35" s="591" t="s">
        <v>768</v>
      </c>
      <c r="F35" s="594" t="s">
        <v>1040</v>
      </c>
      <c r="G35" s="596" t="s">
        <v>795</v>
      </c>
      <c r="H35" s="595">
        <v>5515.94</v>
      </c>
      <c r="I35" s="595">
        <v>6079.59</v>
      </c>
      <c r="J35" s="595">
        <v>5999.54</v>
      </c>
      <c r="K35" s="595">
        <v>5918.9876999999997</v>
      </c>
      <c r="L35" s="595"/>
      <c r="M35" s="595">
        <f t="shared" si="1"/>
        <v>5918.9876999999997</v>
      </c>
      <c r="N35" s="596"/>
    </row>
    <row r="36" spans="1:14" ht="25.5" x14ac:dyDescent="0.2">
      <c r="A36" s="590" t="str">
        <f t="shared" si="0"/>
        <v>Viljandi Linnavalitsus</v>
      </c>
      <c r="B36" s="591" t="s">
        <v>186</v>
      </c>
      <c r="C36" s="620" t="s">
        <v>1017</v>
      </c>
      <c r="D36" s="596" t="s">
        <v>1016</v>
      </c>
      <c r="E36" s="591" t="s">
        <v>768</v>
      </c>
      <c r="F36" s="594" t="s">
        <v>1041</v>
      </c>
      <c r="G36" s="596" t="s">
        <v>796</v>
      </c>
      <c r="H36" s="595">
        <v>1264.45</v>
      </c>
      <c r="I36" s="595">
        <v>1173.77</v>
      </c>
      <c r="J36" s="595">
        <v>1981.72</v>
      </c>
      <c r="K36" s="595">
        <v>1991.6285999999998</v>
      </c>
      <c r="L36" s="595"/>
      <c r="M36" s="595">
        <f t="shared" si="1"/>
        <v>1991.6285999999998</v>
      </c>
      <c r="N36" s="596"/>
    </row>
    <row r="37" spans="1:14" x14ac:dyDescent="0.2">
      <c r="A37" s="590" t="str">
        <f t="shared" si="0"/>
        <v>Viljandi Linnavalitsus</v>
      </c>
      <c r="B37" s="591" t="s">
        <v>186</v>
      </c>
      <c r="C37" s="620" t="s">
        <v>1017</v>
      </c>
      <c r="D37" s="596" t="s">
        <v>1016</v>
      </c>
      <c r="E37" s="591" t="s">
        <v>768</v>
      </c>
      <c r="F37" s="594" t="s">
        <v>1042</v>
      </c>
      <c r="G37" s="596" t="s">
        <v>797</v>
      </c>
      <c r="H37" s="595">
        <v>498.46</v>
      </c>
      <c r="I37" s="595">
        <v>696.02</v>
      </c>
      <c r="J37" s="595">
        <v>1316.3400000000001</v>
      </c>
      <c r="K37" s="595">
        <v>1322.9217000000001</v>
      </c>
      <c r="L37" s="595"/>
      <c r="M37" s="595">
        <f t="shared" si="1"/>
        <v>1322.9217000000001</v>
      </c>
      <c r="N37" s="596"/>
    </row>
    <row r="38" spans="1:14" x14ac:dyDescent="0.2">
      <c r="A38" s="590" t="str">
        <f t="shared" si="0"/>
        <v>Viljandi Linnavalitsus</v>
      </c>
      <c r="B38" s="591" t="s">
        <v>186</v>
      </c>
      <c r="C38" s="620" t="s">
        <v>1017</v>
      </c>
      <c r="D38" s="596" t="s">
        <v>1016</v>
      </c>
      <c r="E38" s="591" t="s">
        <v>768</v>
      </c>
      <c r="F38" s="594" t="s">
        <v>1043</v>
      </c>
      <c r="G38" s="596" t="s">
        <v>798</v>
      </c>
      <c r="H38" s="595">
        <v>5839.16</v>
      </c>
      <c r="I38" s="595">
        <v>6893.380000000001</v>
      </c>
      <c r="J38" s="595">
        <v>6380.4800000000005</v>
      </c>
      <c r="K38" s="595">
        <v>6020.4323999999997</v>
      </c>
      <c r="L38" s="595"/>
      <c r="M38" s="595">
        <f t="shared" si="1"/>
        <v>6020.4323999999997</v>
      </c>
      <c r="N38" s="596"/>
    </row>
    <row r="39" spans="1:14" ht="25.5" x14ac:dyDescent="0.2">
      <c r="A39" s="590" t="str">
        <f t="shared" si="0"/>
        <v>Viljandi Linnavalitsus</v>
      </c>
      <c r="B39" s="591" t="s">
        <v>186</v>
      </c>
      <c r="C39" s="620" t="s">
        <v>1017</v>
      </c>
      <c r="D39" s="596" t="s">
        <v>1016</v>
      </c>
      <c r="E39" s="591" t="s">
        <v>768</v>
      </c>
      <c r="F39" s="594" t="s">
        <v>1044</v>
      </c>
      <c r="G39" s="596" t="s">
        <v>799</v>
      </c>
      <c r="H39" s="595">
        <v>9353.59</v>
      </c>
      <c r="I39" s="595">
        <v>9794</v>
      </c>
      <c r="J39" s="595">
        <v>10720</v>
      </c>
      <c r="K39" s="595">
        <v>10103.064</v>
      </c>
      <c r="L39" s="595"/>
      <c r="M39" s="595">
        <f t="shared" si="1"/>
        <v>10103.064</v>
      </c>
      <c r="N39" s="596"/>
    </row>
    <row r="40" spans="1:14" ht="25.5" x14ac:dyDescent="0.2">
      <c r="A40" s="590" t="str">
        <f t="shared" si="0"/>
        <v>Viljandi Linnavalitsus</v>
      </c>
      <c r="B40" s="591" t="s">
        <v>186</v>
      </c>
      <c r="C40" s="620" t="s">
        <v>1017</v>
      </c>
      <c r="D40" s="596" t="s">
        <v>1016</v>
      </c>
      <c r="E40" s="591" t="s">
        <v>768</v>
      </c>
      <c r="F40" s="594" t="s">
        <v>1045</v>
      </c>
      <c r="G40" s="596" t="s">
        <v>801</v>
      </c>
      <c r="H40" s="595">
        <v>95.32</v>
      </c>
      <c r="I40" s="595">
        <v>108.76</v>
      </c>
      <c r="J40" s="595">
        <v>200</v>
      </c>
      <c r="K40" s="595">
        <v>207.02999999999997</v>
      </c>
      <c r="L40" s="595"/>
      <c r="M40" s="595">
        <f t="shared" si="1"/>
        <v>207.02999999999997</v>
      </c>
      <c r="N40" s="596"/>
    </row>
    <row r="41" spans="1:14" ht="25.5" x14ac:dyDescent="0.2">
      <c r="A41" s="590" t="str">
        <f t="shared" si="0"/>
        <v>Viljandi Linnavalitsus</v>
      </c>
      <c r="B41" s="591" t="s">
        <v>186</v>
      </c>
      <c r="C41" s="620" t="s">
        <v>1017</v>
      </c>
      <c r="D41" s="596" t="s">
        <v>1016</v>
      </c>
      <c r="E41" s="591" t="s">
        <v>222</v>
      </c>
      <c r="F41" s="594" t="s">
        <v>1046</v>
      </c>
      <c r="G41" s="596" t="s">
        <v>818</v>
      </c>
      <c r="H41" s="595">
        <v>611.6</v>
      </c>
      <c r="I41" s="595">
        <v>568.96</v>
      </c>
      <c r="J41" s="595">
        <v>612</v>
      </c>
      <c r="K41" s="595">
        <v>615.05999999999995</v>
      </c>
      <c r="L41" s="595"/>
      <c r="M41" s="595">
        <f t="shared" si="1"/>
        <v>615.05999999999995</v>
      </c>
      <c r="N41" s="596"/>
    </row>
    <row r="42" spans="1:14" x14ac:dyDescent="0.2">
      <c r="A42" s="590" t="str">
        <f t="shared" si="0"/>
        <v>Viljandi Linnavalitsus</v>
      </c>
      <c r="B42" s="591" t="s">
        <v>186</v>
      </c>
      <c r="C42" s="620" t="s">
        <v>1017</v>
      </c>
      <c r="D42" s="596" t="s">
        <v>1016</v>
      </c>
      <c r="E42" s="591" t="s">
        <v>770</v>
      </c>
      <c r="F42" s="594" t="s">
        <v>1047</v>
      </c>
      <c r="G42" s="596" t="s">
        <v>52</v>
      </c>
      <c r="H42" s="595">
        <v>5058.8599999999997</v>
      </c>
      <c r="I42" s="595">
        <v>4823.91</v>
      </c>
      <c r="J42" s="595">
        <v>4761</v>
      </c>
      <c r="K42" s="595">
        <v>4784.8049999999994</v>
      </c>
      <c r="L42" s="595"/>
      <c r="M42" s="595">
        <f t="shared" si="1"/>
        <v>4784.8049999999994</v>
      </c>
      <c r="N42" s="596"/>
    </row>
    <row r="43" spans="1:14" x14ac:dyDescent="0.2">
      <c r="A43" s="590" t="str">
        <f t="shared" si="0"/>
        <v>Viljandi Linnavalitsus</v>
      </c>
      <c r="B43" s="591" t="s">
        <v>186</v>
      </c>
      <c r="C43" s="620" t="s">
        <v>1017</v>
      </c>
      <c r="D43" s="596" t="s">
        <v>1016</v>
      </c>
      <c r="E43" s="591" t="s">
        <v>770</v>
      </c>
      <c r="F43" s="594" t="s">
        <v>1048</v>
      </c>
      <c r="G43" s="596" t="s">
        <v>819</v>
      </c>
      <c r="H43" s="595">
        <v>827.92</v>
      </c>
      <c r="I43" s="595">
        <v>1784.32</v>
      </c>
      <c r="J43" s="595">
        <v>959</v>
      </c>
      <c r="K43" s="595">
        <v>963.79499999999985</v>
      </c>
      <c r="L43" s="595"/>
      <c r="M43" s="595">
        <f t="shared" si="1"/>
        <v>963.79499999999985</v>
      </c>
      <c r="N43" s="596"/>
    </row>
    <row r="44" spans="1:14" x14ac:dyDescent="0.2">
      <c r="A44" s="590" t="str">
        <f t="shared" si="0"/>
        <v>Viljandi Linnavalitsus</v>
      </c>
      <c r="B44" s="591" t="s">
        <v>186</v>
      </c>
      <c r="C44" s="620" t="s">
        <v>1017</v>
      </c>
      <c r="D44" s="596" t="s">
        <v>1016</v>
      </c>
      <c r="E44" s="591" t="s">
        <v>820</v>
      </c>
      <c r="F44" s="594" t="s">
        <v>1049</v>
      </c>
      <c r="G44" s="596" t="s">
        <v>83</v>
      </c>
      <c r="H44" s="595">
        <v>595</v>
      </c>
      <c r="I44" s="595">
        <v>199.44</v>
      </c>
      <c r="J44" s="595">
        <v>950</v>
      </c>
      <c r="K44" s="595">
        <v>926.45924999999988</v>
      </c>
      <c r="L44" s="595"/>
      <c r="M44" s="595">
        <f t="shared" si="1"/>
        <v>926.45924999999988</v>
      </c>
      <c r="N44" s="596"/>
    </row>
    <row r="45" spans="1:14" ht="25.5" x14ac:dyDescent="0.2">
      <c r="A45" s="590" t="str">
        <f t="shared" si="0"/>
        <v>Viljandi Linnavalitsus</v>
      </c>
      <c r="B45" s="591" t="s">
        <v>186</v>
      </c>
      <c r="C45" s="620" t="s">
        <v>1017</v>
      </c>
      <c r="D45" s="596" t="s">
        <v>1016</v>
      </c>
      <c r="E45" s="591" t="s">
        <v>820</v>
      </c>
      <c r="F45" s="594" t="s">
        <v>1050</v>
      </c>
      <c r="G45" s="596" t="s">
        <v>821</v>
      </c>
      <c r="H45" s="595">
        <v>180.27</v>
      </c>
      <c r="I45" s="595">
        <v>32</v>
      </c>
      <c r="J45" s="595">
        <v>742</v>
      </c>
      <c r="K45" s="595">
        <v>243.20999999999998</v>
      </c>
      <c r="L45" s="595"/>
      <c r="M45" s="595">
        <f t="shared" si="1"/>
        <v>243.20999999999998</v>
      </c>
      <c r="N45" s="596"/>
    </row>
    <row r="46" spans="1:14" x14ac:dyDescent="0.2">
      <c r="A46" s="590" t="str">
        <f t="shared" si="0"/>
        <v>Viljandi Linnavalitsus</v>
      </c>
      <c r="B46" s="591" t="s">
        <v>186</v>
      </c>
      <c r="C46" s="620" t="s">
        <v>1017</v>
      </c>
      <c r="D46" s="596" t="s">
        <v>1016</v>
      </c>
      <c r="E46" s="591" t="s">
        <v>820</v>
      </c>
      <c r="F46" s="594" t="s">
        <v>1051</v>
      </c>
      <c r="G46" s="596" t="s">
        <v>89</v>
      </c>
      <c r="H46" s="595">
        <v>319.56</v>
      </c>
      <c r="I46" s="595">
        <v>319.56</v>
      </c>
      <c r="J46" s="595">
        <v>2320</v>
      </c>
      <c r="K46" s="595">
        <v>321.59999999999997</v>
      </c>
      <c r="L46" s="595"/>
      <c r="M46" s="595">
        <f t="shared" si="1"/>
        <v>321.59999999999997</v>
      </c>
      <c r="N46" s="596"/>
    </row>
    <row r="47" spans="1:14" x14ac:dyDescent="0.2">
      <c r="A47" s="590" t="str">
        <f t="shared" si="0"/>
        <v>Viljandi Linnavalitsus</v>
      </c>
      <c r="B47" s="591" t="s">
        <v>186</v>
      </c>
      <c r="C47" s="620" t="s">
        <v>1017</v>
      </c>
      <c r="D47" s="596" t="s">
        <v>1016</v>
      </c>
      <c r="E47" s="591" t="s">
        <v>278</v>
      </c>
      <c r="F47" s="594" t="s">
        <v>1028</v>
      </c>
      <c r="G47" s="596" t="s">
        <v>1108</v>
      </c>
      <c r="H47" s="595">
        <v>3230.15</v>
      </c>
      <c r="I47" s="595">
        <v>2600</v>
      </c>
      <c r="J47" s="595">
        <v>0</v>
      </c>
      <c r="K47" s="595">
        <v>0</v>
      </c>
      <c r="L47" s="595"/>
      <c r="M47" s="595">
        <f t="shared" si="1"/>
        <v>0</v>
      </c>
      <c r="N47" s="596"/>
    </row>
    <row r="48" spans="1:14" x14ac:dyDescent="0.2">
      <c r="A48" s="621" t="str">
        <f t="shared" ref="A48:A62" si="2">+$G$1</f>
        <v>Viljandi Linnavalitsus</v>
      </c>
      <c r="B48" s="621" t="s">
        <v>1117</v>
      </c>
      <c r="C48" s="621" t="s">
        <v>1058</v>
      </c>
      <c r="D48" s="608"/>
      <c r="E48" s="610"/>
      <c r="F48" s="607"/>
      <c r="G48" s="608"/>
      <c r="H48" s="609">
        <f t="shared" ref="H48:M48" si="3">SUM(H8:H47)</f>
        <v>106964.84999999999</v>
      </c>
      <c r="I48" s="609">
        <f t="shared" si="3"/>
        <v>115646.28</v>
      </c>
      <c r="J48" s="609">
        <f t="shared" si="3"/>
        <v>120628.64</v>
      </c>
      <c r="K48" s="609">
        <f t="shared" si="3"/>
        <v>122226.06134999999</v>
      </c>
      <c r="L48" s="609">
        <f t="shared" si="3"/>
        <v>0</v>
      </c>
      <c r="M48" s="609">
        <f t="shared" si="3"/>
        <v>122226.06134999999</v>
      </c>
      <c r="N48" s="608"/>
    </row>
    <row r="49" spans="1:18" x14ac:dyDescent="0.2">
      <c r="A49" s="590" t="str">
        <f t="shared" si="2"/>
        <v>Viljandi Linnavalitsus</v>
      </c>
      <c r="B49" s="591" t="s">
        <v>186</v>
      </c>
      <c r="C49" s="620" t="s">
        <v>1059</v>
      </c>
      <c r="D49" s="596" t="s">
        <v>1016</v>
      </c>
      <c r="E49" s="591" t="s">
        <v>222</v>
      </c>
      <c r="F49" s="594" t="s">
        <v>802</v>
      </c>
      <c r="G49" s="596" t="s">
        <v>803</v>
      </c>
      <c r="H49" s="595">
        <v>4390.96</v>
      </c>
      <c r="I49" s="595">
        <v>4200.5499999999993</v>
      </c>
      <c r="J49" s="595">
        <v>6235</v>
      </c>
      <c r="K49" s="595">
        <v>7800</v>
      </c>
      <c r="L49" s="595"/>
      <c r="M49" s="595">
        <f t="shared" ref="M49:M61" si="4">+K49+L49</f>
        <v>7800</v>
      </c>
      <c r="N49" s="596"/>
    </row>
    <row r="50" spans="1:18" x14ac:dyDescent="0.2">
      <c r="A50" s="590" t="str">
        <f t="shared" si="2"/>
        <v>Viljandi Linnavalitsus</v>
      </c>
      <c r="B50" s="591" t="s">
        <v>186</v>
      </c>
      <c r="C50" s="620" t="s">
        <v>1059</v>
      </c>
      <c r="D50" s="596" t="s">
        <v>1016</v>
      </c>
      <c r="E50" s="591" t="s">
        <v>222</v>
      </c>
      <c r="F50" s="594" t="s">
        <v>804</v>
      </c>
      <c r="G50" s="596" t="s">
        <v>805</v>
      </c>
      <c r="H50" s="595">
        <v>2964.14</v>
      </c>
      <c r="I50" s="595">
        <v>3156.77</v>
      </c>
      <c r="J50" s="595">
        <v>3240</v>
      </c>
      <c r="K50" s="595">
        <v>3240</v>
      </c>
      <c r="L50" s="595"/>
      <c r="M50" s="595">
        <f t="shared" si="4"/>
        <v>3240</v>
      </c>
      <c r="N50" s="596"/>
    </row>
    <row r="51" spans="1:18" x14ac:dyDescent="0.2">
      <c r="A51" s="590" t="str">
        <f t="shared" si="2"/>
        <v>Viljandi Linnavalitsus</v>
      </c>
      <c r="B51" s="591" t="s">
        <v>186</v>
      </c>
      <c r="C51" s="620" t="s">
        <v>1059</v>
      </c>
      <c r="D51" s="596" t="s">
        <v>1016</v>
      </c>
      <c r="E51" s="591" t="s">
        <v>222</v>
      </c>
      <c r="F51" s="594" t="s">
        <v>806</v>
      </c>
      <c r="G51" s="596" t="s">
        <v>807</v>
      </c>
      <c r="H51" s="595">
        <v>1520.46</v>
      </c>
      <c r="I51" s="595">
        <v>1576.44</v>
      </c>
      <c r="J51" s="595">
        <v>1598</v>
      </c>
      <c r="K51" s="595">
        <v>1598</v>
      </c>
      <c r="L51" s="595"/>
      <c r="M51" s="595">
        <f t="shared" si="4"/>
        <v>1598</v>
      </c>
      <c r="N51" s="596"/>
    </row>
    <row r="52" spans="1:18" x14ac:dyDescent="0.2">
      <c r="A52" s="590" t="str">
        <f t="shared" si="2"/>
        <v>Viljandi Linnavalitsus</v>
      </c>
      <c r="B52" s="591" t="s">
        <v>186</v>
      </c>
      <c r="C52" s="620" t="s">
        <v>1059</v>
      </c>
      <c r="D52" s="596" t="s">
        <v>1016</v>
      </c>
      <c r="E52" s="591" t="s">
        <v>222</v>
      </c>
      <c r="F52" s="594" t="s">
        <v>808</v>
      </c>
      <c r="G52" s="596" t="s">
        <v>809</v>
      </c>
      <c r="H52" s="595">
        <v>10412.370000000001</v>
      </c>
      <c r="I52" s="595">
        <v>10590.23</v>
      </c>
      <c r="J52" s="595">
        <v>8100</v>
      </c>
      <c r="K52" s="595">
        <v>5580</v>
      </c>
      <c r="L52" s="595"/>
      <c r="M52" s="595">
        <f t="shared" si="4"/>
        <v>5580</v>
      </c>
      <c r="N52" s="596"/>
    </row>
    <row r="53" spans="1:18" x14ac:dyDescent="0.2">
      <c r="A53" s="590" t="str">
        <f t="shared" si="2"/>
        <v>Viljandi Linnavalitsus</v>
      </c>
      <c r="B53" s="591" t="s">
        <v>186</v>
      </c>
      <c r="C53" s="620" t="s">
        <v>1059</v>
      </c>
      <c r="D53" s="596" t="s">
        <v>1016</v>
      </c>
      <c r="E53" s="591" t="s">
        <v>222</v>
      </c>
      <c r="F53" s="594" t="s">
        <v>810</v>
      </c>
      <c r="G53" s="596" t="s">
        <v>811</v>
      </c>
      <c r="H53" s="595">
        <v>9467.2999999999993</v>
      </c>
      <c r="I53" s="595">
        <v>6960.32</v>
      </c>
      <c r="J53" s="595">
        <v>24421</v>
      </c>
      <c r="K53" s="595">
        <v>17280</v>
      </c>
      <c r="L53" s="595"/>
      <c r="M53" s="595">
        <f t="shared" si="4"/>
        <v>17280</v>
      </c>
      <c r="N53" s="596"/>
    </row>
    <row r="54" spans="1:18" x14ac:dyDescent="0.2">
      <c r="A54" s="590" t="str">
        <f t="shared" si="2"/>
        <v>Viljandi Linnavalitsus</v>
      </c>
      <c r="B54" s="591" t="s">
        <v>186</v>
      </c>
      <c r="C54" s="620" t="s">
        <v>1059</v>
      </c>
      <c r="D54" s="596" t="s">
        <v>1016</v>
      </c>
      <c r="E54" s="591" t="s">
        <v>222</v>
      </c>
      <c r="F54" s="594" t="s">
        <v>812</v>
      </c>
      <c r="G54" s="596" t="s">
        <v>813</v>
      </c>
      <c r="H54" s="595">
        <v>5983.2599999999993</v>
      </c>
      <c r="I54" s="595">
        <v>5201.5199999999995</v>
      </c>
      <c r="J54" s="595">
        <v>6925</v>
      </c>
      <c r="K54" s="595">
        <v>6923</v>
      </c>
      <c r="L54" s="595"/>
      <c r="M54" s="595">
        <f t="shared" si="4"/>
        <v>6923</v>
      </c>
      <c r="N54" s="596"/>
    </row>
    <row r="55" spans="1:18" x14ac:dyDescent="0.2">
      <c r="A55" s="590" t="str">
        <f t="shared" si="2"/>
        <v>Viljandi Linnavalitsus</v>
      </c>
      <c r="B55" s="591" t="s">
        <v>186</v>
      </c>
      <c r="C55" s="620" t="s">
        <v>1059</v>
      </c>
      <c r="D55" s="596" t="s">
        <v>1016</v>
      </c>
      <c r="E55" s="591" t="s">
        <v>222</v>
      </c>
      <c r="F55" s="594" t="s">
        <v>814</v>
      </c>
      <c r="G55" s="596" t="s">
        <v>815</v>
      </c>
      <c r="H55" s="595">
        <v>2545.38</v>
      </c>
      <c r="I55" s="595">
        <v>1691.3899999999999</v>
      </c>
      <c r="J55" s="595">
        <v>1750</v>
      </c>
      <c r="K55" s="595">
        <v>5241</v>
      </c>
      <c r="L55" s="595"/>
      <c r="M55" s="595">
        <f t="shared" si="4"/>
        <v>5241</v>
      </c>
      <c r="N55" s="596"/>
    </row>
    <row r="56" spans="1:18" x14ac:dyDescent="0.2">
      <c r="A56" s="590" t="str">
        <f t="shared" si="2"/>
        <v>Viljandi Linnavalitsus</v>
      </c>
      <c r="B56" s="591" t="s">
        <v>186</v>
      </c>
      <c r="C56" s="620" t="s">
        <v>1059</v>
      </c>
      <c r="D56" s="596" t="s">
        <v>1016</v>
      </c>
      <c r="E56" s="591" t="s">
        <v>222</v>
      </c>
      <c r="F56" s="594" t="s">
        <v>816</v>
      </c>
      <c r="G56" s="596" t="s">
        <v>817</v>
      </c>
      <c r="H56" s="595">
        <v>1563.93</v>
      </c>
      <c r="I56" s="595">
        <v>518.28</v>
      </c>
      <c r="J56" s="595">
        <v>350</v>
      </c>
      <c r="K56" s="595">
        <v>350</v>
      </c>
      <c r="L56" s="595"/>
      <c r="M56" s="595">
        <f t="shared" si="4"/>
        <v>350</v>
      </c>
      <c r="N56" s="596"/>
    </row>
    <row r="57" spans="1:18" x14ac:dyDescent="0.2">
      <c r="A57" s="621" t="str">
        <f t="shared" si="2"/>
        <v>Viljandi Linnavalitsus</v>
      </c>
      <c r="B57" s="621" t="s">
        <v>1117</v>
      </c>
      <c r="C57" s="622" t="s">
        <v>1060</v>
      </c>
      <c r="D57" s="608"/>
      <c r="E57" s="610"/>
      <c r="F57" s="607"/>
      <c r="G57" s="608"/>
      <c r="H57" s="609">
        <f t="shared" ref="H57:M57" si="5">SUM(H49:H56)</f>
        <v>38847.799999999996</v>
      </c>
      <c r="I57" s="609">
        <f t="shared" si="5"/>
        <v>33895.5</v>
      </c>
      <c r="J57" s="609">
        <f t="shared" si="5"/>
        <v>52619</v>
      </c>
      <c r="K57" s="609">
        <f t="shared" si="5"/>
        <v>48012</v>
      </c>
      <c r="L57" s="609">
        <f t="shared" si="5"/>
        <v>0</v>
      </c>
      <c r="M57" s="609">
        <f t="shared" si="5"/>
        <v>48012</v>
      </c>
      <c r="N57" s="621"/>
      <c r="O57" s="604"/>
      <c r="P57" s="604"/>
      <c r="Q57" s="605"/>
      <c r="R57" s="606"/>
    </row>
    <row r="58" spans="1:18" ht="25.5" x14ac:dyDescent="0.2">
      <c r="A58" s="590" t="str">
        <f t="shared" si="2"/>
        <v>Viljandi Linnavalitsus</v>
      </c>
      <c r="B58" s="591" t="s">
        <v>186</v>
      </c>
      <c r="C58" s="620" t="s">
        <v>1061</v>
      </c>
      <c r="D58" s="596" t="s">
        <v>1016</v>
      </c>
      <c r="E58" s="591" t="s">
        <v>278</v>
      </c>
      <c r="F58" s="594" t="s">
        <v>1062</v>
      </c>
      <c r="G58" s="596" t="s">
        <v>789</v>
      </c>
      <c r="H58" s="595">
        <v>1868.12</v>
      </c>
      <c r="I58" s="595">
        <v>1699.74</v>
      </c>
      <c r="J58" s="595">
        <v>2000</v>
      </c>
      <c r="K58" s="595">
        <v>1926.5849999999998</v>
      </c>
      <c r="L58" s="595"/>
      <c r="M58" s="595">
        <f t="shared" si="4"/>
        <v>1926.5849999999998</v>
      </c>
      <c r="N58" s="596"/>
    </row>
    <row r="59" spans="1:18" ht="25.5" x14ac:dyDescent="0.2">
      <c r="A59" s="590" t="str">
        <f t="shared" si="2"/>
        <v>Viljandi Linnavalitsus</v>
      </c>
      <c r="B59" s="591" t="s">
        <v>1114</v>
      </c>
      <c r="C59" s="620" t="s">
        <v>1061</v>
      </c>
      <c r="D59" s="596" t="s">
        <v>1016</v>
      </c>
      <c r="E59" s="591" t="s">
        <v>790</v>
      </c>
      <c r="F59" s="594" t="s">
        <v>1063</v>
      </c>
      <c r="G59" s="596" t="s">
        <v>791</v>
      </c>
      <c r="H59" s="595">
        <v>775.56999999999994</v>
      </c>
      <c r="I59" s="595">
        <v>121.22</v>
      </c>
      <c r="J59" s="595">
        <v>320</v>
      </c>
      <c r="K59" s="595">
        <v>320</v>
      </c>
      <c r="L59" s="595"/>
      <c r="M59" s="595">
        <f t="shared" si="4"/>
        <v>320</v>
      </c>
      <c r="N59" s="596"/>
    </row>
    <row r="60" spans="1:18" s="611" customFormat="1" x14ac:dyDescent="0.2">
      <c r="A60" s="622" t="str">
        <f t="shared" si="2"/>
        <v>Viljandi Linnavalitsus</v>
      </c>
      <c r="B60" s="622" t="s">
        <v>1117</v>
      </c>
      <c r="C60" s="622" t="s">
        <v>1064</v>
      </c>
      <c r="D60" s="610"/>
      <c r="E60" s="610"/>
      <c r="F60" s="607"/>
      <c r="G60" s="610"/>
      <c r="H60" s="609">
        <f t="shared" ref="H60:M60" si="6">SUM(H49:H59)</f>
        <v>80339.289999999994</v>
      </c>
      <c r="I60" s="609">
        <f t="shared" si="6"/>
        <v>69611.960000000006</v>
      </c>
      <c r="J60" s="609">
        <f t="shared" si="6"/>
        <v>107558</v>
      </c>
      <c r="K60" s="609">
        <f t="shared" si="6"/>
        <v>98270.585000000006</v>
      </c>
      <c r="L60" s="609">
        <f t="shared" si="6"/>
        <v>0</v>
      </c>
      <c r="M60" s="609">
        <f t="shared" si="6"/>
        <v>98270.585000000006</v>
      </c>
      <c r="N60" s="610"/>
    </row>
    <row r="61" spans="1:18" ht="25.5" x14ac:dyDescent="0.2">
      <c r="A61" s="590" t="str">
        <f t="shared" si="2"/>
        <v>Viljandi Linnavalitsus</v>
      </c>
      <c r="B61" s="591" t="s">
        <v>186</v>
      </c>
      <c r="C61" s="620" t="s">
        <v>1065</v>
      </c>
      <c r="D61" s="596" t="s">
        <v>1016</v>
      </c>
      <c r="E61" s="591" t="s">
        <v>278</v>
      </c>
      <c r="F61" s="594" t="s">
        <v>1066</v>
      </c>
      <c r="G61" s="596" t="s">
        <v>1110</v>
      </c>
      <c r="H61" s="595">
        <v>231.36</v>
      </c>
      <c r="I61" s="595">
        <v>13550.06</v>
      </c>
      <c r="J61" s="595">
        <v>18000</v>
      </c>
      <c r="K61" s="595">
        <v>15074.999999999998</v>
      </c>
      <c r="L61" s="595"/>
      <c r="M61" s="595">
        <f t="shared" si="4"/>
        <v>15074.999999999998</v>
      </c>
      <c r="N61" s="596"/>
    </row>
    <row r="62" spans="1:18" s="611" customFormat="1" x14ac:dyDescent="0.2">
      <c r="A62" s="622" t="str">
        <f t="shared" si="2"/>
        <v>Viljandi Linnavalitsus</v>
      </c>
      <c r="B62" s="622" t="s">
        <v>1117</v>
      </c>
      <c r="C62" s="622" t="s">
        <v>1067</v>
      </c>
      <c r="D62" s="610"/>
      <c r="E62" s="610"/>
      <c r="F62" s="607"/>
      <c r="G62" s="610"/>
      <c r="H62" s="609">
        <f t="shared" ref="H62:M62" si="7">SUM(H61)</f>
        <v>231.36</v>
      </c>
      <c r="I62" s="609">
        <f t="shared" si="7"/>
        <v>13550.06</v>
      </c>
      <c r="J62" s="609">
        <f t="shared" si="7"/>
        <v>18000</v>
      </c>
      <c r="K62" s="609">
        <f t="shared" si="7"/>
        <v>15074.999999999998</v>
      </c>
      <c r="L62" s="609">
        <f t="shared" si="7"/>
        <v>0</v>
      </c>
      <c r="M62" s="609">
        <f t="shared" si="7"/>
        <v>15074.999999999998</v>
      </c>
      <c r="N62" s="610"/>
    </row>
    <row r="63" spans="1:18" ht="25.5" x14ac:dyDescent="0.2">
      <c r="A63" s="590" t="str">
        <f t="shared" ref="A63:A81" si="8">+$G$1</f>
        <v>Viljandi Linnavalitsus</v>
      </c>
      <c r="B63" s="591" t="s">
        <v>184</v>
      </c>
      <c r="C63" s="620" t="s">
        <v>1068</v>
      </c>
      <c r="D63" s="596" t="s">
        <v>1016</v>
      </c>
      <c r="E63" s="591" t="s">
        <v>269</v>
      </c>
      <c r="F63" s="594" t="s">
        <v>773</v>
      </c>
      <c r="G63" s="596" t="s">
        <v>774</v>
      </c>
      <c r="H63" s="595">
        <v>528221.52</v>
      </c>
      <c r="I63" s="595">
        <v>590115.47000000009</v>
      </c>
      <c r="J63" s="595">
        <v>482384</v>
      </c>
      <c r="K63" s="595">
        <v>572005</v>
      </c>
      <c r="L63" s="595"/>
      <c r="M63" s="595">
        <f t="shared" ref="M63:M81" si="9">+K63+L63</f>
        <v>572005</v>
      </c>
      <c r="N63" s="596"/>
    </row>
    <row r="64" spans="1:18" ht="25.5" x14ac:dyDescent="0.2">
      <c r="A64" s="590" t="str">
        <f t="shared" si="8"/>
        <v>Viljandi Linnavalitsus</v>
      </c>
      <c r="B64" s="591" t="s">
        <v>184</v>
      </c>
      <c r="C64" s="620" t="s">
        <v>1068</v>
      </c>
      <c r="D64" s="596" t="s">
        <v>1016</v>
      </c>
      <c r="E64" s="591" t="s">
        <v>269</v>
      </c>
      <c r="F64" s="594" t="s">
        <v>1084</v>
      </c>
      <c r="G64" s="596" t="s">
        <v>1085</v>
      </c>
      <c r="H64" s="595">
        <v>195</v>
      </c>
      <c r="I64" s="595">
        <v>244.98</v>
      </c>
      <c r="J64" s="595">
        <v>132</v>
      </c>
      <c r="K64" s="595">
        <v>0</v>
      </c>
      <c r="L64" s="595"/>
      <c r="M64" s="595">
        <f t="shared" si="9"/>
        <v>0</v>
      </c>
      <c r="N64" s="596"/>
    </row>
    <row r="65" spans="1:14" x14ac:dyDescent="0.2">
      <c r="A65" s="590" t="str">
        <f t="shared" si="8"/>
        <v>Viljandi Linnavalitsus</v>
      </c>
      <c r="B65" s="591">
        <v>60</v>
      </c>
      <c r="C65" s="620" t="s">
        <v>1068</v>
      </c>
      <c r="D65" s="596" t="s">
        <v>1016</v>
      </c>
      <c r="E65" s="591" t="s">
        <v>1086</v>
      </c>
      <c r="F65" s="594" t="s">
        <v>1087</v>
      </c>
      <c r="G65" s="596" t="s">
        <v>1088</v>
      </c>
      <c r="H65" s="595">
        <v>20066.28</v>
      </c>
      <c r="I65" s="595">
        <v>25654.54</v>
      </c>
      <c r="J65" s="595">
        <v>182592</v>
      </c>
      <c r="K65" s="595">
        <v>25290</v>
      </c>
      <c r="L65" s="595"/>
      <c r="M65" s="595">
        <f t="shared" si="9"/>
        <v>25290</v>
      </c>
      <c r="N65" s="596"/>
    </row>
    <row r="66" spans="1:14" x14ac:dyDescent="0.2">
      <c r="A66" s="590" t="str">
        <f t="shared" si="8"/>
        <v>Viljandi Linnavalitsus</v>
      </c>
      <c r="B66" s="591" t="s">
        <v>184</v>
      </c>
      <c r="C66" s="620" t="s">
        <v>1068</v>
      </c>
      <c r="D66" s="596" t="s">
        <v>1016</v>
      </c>
      <c r="E66" s="591" t="s">
        <v>1086</v>
      </c>
      <c r="F66" s="594" t="s">
        <v>1089</v>
      </c>
      <c r="G66" s="596" t="s">
        <v>1090</v>
      </c>
      <c r="H66" s="595">
        <v>0</v>
      </c>
      <c r="I66" s="595">
        <v>0</v>
      </c>
      <c r="J66" s="595">
        <v>0</v>
      </c>
      <c r="K66" s="595">
        <v>0</v>
      </c>
      <c r="L66" s="595"/>
      <c r="M66" s="595">
        <f t="shared" si="9"/>
        <v>0</v>
      </c>
      <c r="N66" s="596"/>
    </row>
    <row r="67" spans="1:14" ht="25.5" x14ac:dyDescent="0.2">
      <c r="A67" s="590" t="str">
        <f t="shared" si="8"/>
        <v>Viljandi Linnavalitsus</v>
      </c>
      <c r="B67" s="591" t="s">
        <v>184</v>
      </c>
      <c r="C67" s="620" t="s">
        <v>1068</v>
      </c>
      <c r="D67" s="596" t="s">
        <v>1016</v>
      </c>
      <c r="E67" s="591" t="s">
        <v>369</v>
      </c>
      <c r="F67" s="594" t="s">
        <v>775</v>
      </c>
      <c r="G67" s="596" t="s">
        <v>776</v>
      </c>
      <c r="H67" s="595">
        <v>3620.19</v>
      </c>
      <c r="I67" s="595">
        <v>3849.18</v>
      </c>
      <c r="J67" s="595">
        <v>4220</v>
      </c>
      <c r="K67" s="595">
        <v>760</v>
      </c>
      <c r="L67" s="595"/>
      <c r="M67" s="595">
        <f t="shared" si="9"/>
        <v>760</v>
      </c>
      <c r="N67" s="596" t="s">
        <v>1118</v>
      </c>
    </row>
    <row r="68" spans="1:14" ht="25.5" x14ac:dyDescent="0.2">
      <c r="A68" s="590" t="str">
        <f t="shared" si="8"/>
        <v>Viljandi Linnavalitsus</v>
      </c>
      <c r="B68" s="591" t="s">
        <v>184</v>
      </c>
      <c r="C68" s="620" t="s">
        <v>1068</v>
      </c>
      <c r="D68" s="596" t="s">
        <v>1016</v>
      </c>
      <c r="E68" s="591" t="s">
        <v>740</v>
      </c>
      <c r="F68" s="594" t="s">
        <v>1080</v>
      </c>
      <c r="G68" s="596" t="s">
        <v>1081</v>
      </c>
      <c r="H68" s="595">
        <v>37907.039999999994</v>
      </c>
      <c r="I68" s="595">
        <v>37449.4</v>
      </c>
      <c r="J68" s="595">
        <v>77328</v>
      </c>
      <c r="K68" s="595">
        <v>84255</v>
      </c>
      <c r="L68" s="595"/>
      <c r="M68" s="595">
        <f t="shared" si="9"/>
        <v>84255</v>
      </c>
      <c r="N68" s="596"/>
    </row>
    <row r="69" spans="1:14" ht="25.5" x14ac:dyDescent="0.2">
      <c r="A69" s="590" t="str">
        <f t="shared" si="8"/>
        <v>Viljandi Linnavalitsus</v>
      </c>
      <c r="B69" s="591" t="s">
        <v>184</v>
      </c>
      <c r="C69" s="620" t="s">
        <v>1068</v>
      </c>
      <c r="D69" s="596" t="s">
        <v>1016</v>
      </c>
      <c r="E69" s="591" t="s">
        <v>740</v>
      </c>
      <c r="F69" s="594" t="s">
        <v>1082</v>
      </c>
      <c r="G69" s="596" t="s">
        <v>1083</v>
      </c>
      <c r="H69" s="595">
        <v>0</v>
      </c>
      <c r="I69" s="595">
        <v>0</v>
      </c>
      <c r="J69" s="595">
        <v>0</v>
      </c>
      <c r="K69" s="595">
        <v>0</v>
      </c>
      <c r="L69" s="595"/>
      <c r="M69" s="595">
        <f t="shared" si="9"/>
        <v>0</v>
      </c>
      <c r="N69" s="596"/>
    </row>
    <row r="70" spans="1:14" x14ac:dyDescent="0.2">
      <c r="A70" s="590" t="str">
        <f t="shared" si="8"/>
        <v>Viljandi Linnavalitsus</v>
      </c>
      <c r="B70" s="591" t="s">
        <v>184</v>
      </c>
      <c r="C70" s="620" t="s">
        <v>1068</v>
      </c>
      <c r="D70" s="596" t="s">
        <v>1016</v>
      </c>
      <c r="E70" s="591" t="s">
        <v>372</v>
      </c>
      <c r="F70" s="594" t="s">
        <v>1094</v>
      </c>
      <c r="G70" s="596" t="s">
        <v>778</v>
      </c>
      <c r="H70" s="595">
        <v>2006.73</v>
      </c>
      <c r="I70" s="595">
        <v>2046</v>
      </c>
      <c r="J70" s="595">
        <v>2815</v>
      </c>
      <c r="K70" s="595">
        <v>2815</v>
      </c>
      <c r="L70" s="595"/>
      <c r="M70" s="595">
        <f t="shared" si="9"/>
        <v>2815</v>
      </c>
      <c r="N70" s="596"/>
    </row>
    <row r="71" spans="1:14" ht="25.5" x14ac:dyDescent="0.2">
      <c r="A71" s="590" t="str">
        <f t="shared" si="8"/>
        <v>Viljandi Linnavalitsus</v>
      </c>
      <c r="B71" s="591" t="s">
        <v>184</v>
      </c>
      <c r="C71" s="620" t="s">
        <v>1068</v>
      </c>
      <c r="D71" s="596" t="s">
        <v>1016</v>
      </c>
      <c r="E71" s="591" t="s">
        <v>992</v>
      </c>
      <c r="F71" s="594" t="s">
        <v>1091</v>
      </c>
      <c r="G71" s="596" t="s">
        <v>1092</v>
      </c>
      <c r="H71" s="595">
        <v>442.76</v>
      </c>
      <c r="I71" s="595">
        <v>951.82</v>
      </c>
      <c r="J71" s="595">
        <v>1200</v>
      </c>
      <c r="K71" s="595">
        <v>452.25</v>
      </c>
      <c r="L71" s="595"/>
      <c r="M71" s="595">
        <f t="shared" si="9"/>
        <v>452.25</v>
      </c>
      <c r="N71" s="596"/>
    </row>
    <row r="72" spans="1:14" x14ac:dyDescent="0.2">
      <c r="A72" s="590" t="str">
        <f t="shared" si="8"/>
        <v>Viljandi Linnavalitsus</v>
      </c>
      <c r="B72" s="591" t="s">
        <v>184</v>
      </c>
      <c r="C72" s="620" t="s">
        <v>1068</v>
      </c>
      <c r="D72" s="596" t="s">
        <v>1016</v>
      </c>
      <c r="E72" s="591" t="s">
        <v>992</v>
      </c>
      <c r="F72" s="594" t="s">
        <v>777</v>
      </c>
      <c r="G72" s="596" t="s">
        <v>1093</v>
      </c>
      <c r="H72" s="595">
        <v>1680</v>
      </c>
      <c r="I72" s="595">
        <v>440.1</v>
      </c>
      <c r="J72" s="595">
        <v>1200</v>
      </c>
      <c r="K72" s="595">
        <v>0</v>
      </c>
      <c r="L72" s="595"/>
      <c r="M72" s="595">
        <f t="shared" si="9"/>
        <v>0</v>
      </c>
      <c r="N72" s="596"/>
    </row>
    <row r="73" spans="1:14" ht="25.5" x14ac:dyDescent="0.2">
      <c r="A73" s="590" t="str">
        <f t="shared" si="8"/>
        <v>Viljandi Linnavalitsus</v>
      </c>
      <c r="B73" s="591" t="s">
        <v>184</v>
      </c>
      <c r="C73" s="620" t="s">
        <v>1068</v>
      </c>
      <c r="D73" s="596" t="s">
        <v>1016</v>
      </c>
      <c r="E73" s="591" t="s">
        <v>1095</v>
      </c>
      <c r="F73" s="594" t="s">
        <v>1096</v>
      </c>
      <c r="G73" s="596" t="s">
        <v>1097</v>
      </c>
      <c r="H73" s="595">
        <v>0</v>
      </c>
      <c r="I73" s="595">
        <v>0</v>
      </c>
      <c r="J73" s="595">
        <v>131</v>
      </c>
      <c r="K73" s="595">
        <v>0</v>
      </c>
      <c r="L73" s="595"/>
      <c r="M73" s="595">
        <f t="shared" si="9"/>
        <v>0</v>
      </c>
      <c r="N73" s="596"/>
    </row>
    <row r="74" spans="1:14" x14ac:dyDescent="0.2">
      <c r="A74" s="590" t="str">
        <f t="shared" si="8"/>
        <v>Viljandi Linnavalitsus</v>
      </c>
      <c r="B74" s="591" t="s">
        <v>184</v>
      </c>
      <c r="C74" s="620" t="s">
        <v>1068</v>
      </c>
      <c r="D74" s="596" t="s">
        <v>1016</v>
      </c>
      <c r="E74" s="591" t="s">
        <v>781</v>
      </c>
      <c r="F74" s="594" t="s">
        <v>782</v>
      </c>
      <c r="G74" s="596" t="s">
        <v>743</v>
      </c>
      <c r="H74" s="595">
        <v>193198.03</v>
      </c>
      <c r="I74" s="595">
        <v>216189.50999999998</v>
      </c>
      <c r="J74" s="595">
        <v>245906</v>
      </c>
      <c r="K74" s="595">
        <v>228600</v>
      </c>
      <c r="L74" s="595"/>
      <c r="M74" s="595">
        <f t="shared" si="9"/>
        <v>228600</v>
      </c>
      <c r="N74" s="596"/>
    </row>
    <row r="75" spans="1:14" x14ac:dyDescent="0.2">
      <c r="A75" s="590" t="str">
        <f t="shared" si="8"/>
        <v>Viljandi Linnavalitsus</v>
      </c>
      <c r="B75" s="591" t="s">
        <v>184</v>
      </c>
      <c r="C75" s="620" t="s">
        <v>1068</v>
      </c>
      <c r="D75" s="596" t="s">
        <v>1016</v>
      </c>
      <c r="E75" s="591" t="s">
        <v>744</v>
      </c>
      <c r="F75" s="594" t="s">
        <v>783</v>
      </c>
      <c r="G75" s="596" t="s">
        <v>745</v>
      </c>
      <c r="H75" s="595">
        <v>8057.3</v>
      </c>
      <c r="I75" s="595">
        <v>9033.09</v>
      </c>
      <c r="J75" s="595">
        <v>7460</v>
      </c>
      <c r="K75" s="595">
        <v>9700</v>
      </c>
      <c r="L75" s="595"/>
      <c r="M75" s="595">
        <f t="shared" si="9"/>
        <v>9700</v>
      </c>
      <c r="N75" s="596"/>
    </row>
    <row r="76" spans="1:14" ht="25.5" x14ac:dyDescent="0.2">
      <c r="A76" s="590" t="str">
        <f t="shared" si="8"/>
        <v>Viljandi Linnavalitsus</v>
      </c>
      <c r="B76" s="591" t="s">
        <v>186</v>
      </c>
      <c r="C76" s="620" t="s">
        <v>1068</v>
      </c>
      <c r="D76" s="596" t="s">
        <v>1016</v>
      </c>
      <c r="E76" s="591" t="s">
        <v>418</v>
      </c>
      <c r="F76" s="594" t="s">
        <v>824</v>
      </c>
      <c r="G76" s="596" t="s">
        <v>825</v>
      </c>
      <c r="H76" s="595">
        <v>3491.9</v>
      </c>
      <c r="I76" s="595">
        <v>3285.0299999999997</v>
      </c>
      <c r="J76" s="595">
        <v>3524</v>
      </c>
      <c r="K76" s="595">
        <v>8039.9999999999991</v>
      </c>
      <c r="L76" s="595"/>
      <c r="M76" s="595">
        <f t="shared" si="9"/>
        <v>8039.9999999999991</v>
      </c>
      <c r="N76" s="596"/>
    </row>
    <row r="77" spans="1:14" ht="25.5" x14ac:dyDescent="0.2">
      <c r="A77" s="590" t="str">
        <f t="shared" si="8"/>
        <v>Viljandi Linnavalitsus</v>
      </c>
      <c r="B77" s="591" t="s">
        <v>1113</v>
      </c>
      <c r="C77" s="620" t="s">
        <v>1068</v>
      </c>
      <c r="D77" s="596" t="s">
        <v>1016</v>
      </c>
      <c r="E77" s="591" t="s">
        <v>1098</v>
      </c>
      <c r="F77" s="594" t="s">
        <v>1099</v>
      </c>
      <c r="G77" s="596" t="s">
        <v>1109</v>
      </c>
      <c r="H77" s="595">
        <v>0</v>
      </c>
      <c r="I77" s="595">
        <v>18833</v>
      </c>
      <c r="J77" s="595">
        <v>18833</v>
      </c>
      <c r="K77" s="595">
        <v>24843.599999999999</v>
      </c>
      <c r="L77" s="595"/>
      <c r="M77" s="595">
        <f t="shared" si="9"/>
        <v>24843.599999999999</v>
      </c>
      <c r="N77" s="596"/>
    </row>
    <row r="78" spans="1:14" x14ac:dyDescent="0.2">
      <c r="A78" s="590" t="str">
        <f t="shared" si="8"/>
        <v>Viljandi Linnavalitsus</v>
      </c>
      <c r="B78" s="591" t="s">
        <v>1113</v>
      </c>
      <c r="C78" s="620" t="s">
        <v>1068</v>
      </c>
      <c r="D78" s="596" t="s">
        <v>1016</v>
      </c>
      <c r="E78" s="591" t="s">
        <v>1072</v>
      </c>
      <c r="F78" s="594" t="s">
        <v>1073</v>
      </c>
      <c r="G78" s="596" t="s">
        <v>1074</v>
      </c>
      <c r="H78" s="595">
        <v>8395.9699999999993</v>
      </c>
      <c r="I78" s="595">
        <v>8815.74</v>
      </c>
      <c r="J78" s="595">
        <v>9345</v>
      </c>
      <c r="K78" s="595">
        <v>9560.1692310000017</v>
      </c>
      <c r="L78" s="595"/>
      <c r="M78" s="595">
        <f t="shared" si="9"/>
        <v>9560.1692310000017</v>
      </c>
      <c r="N78" s="596"/>
    </row>
    <row r="79" spans="1:14" x14ac:dyDescent="0.2">
      <c r="A79" s="590" t="str">
        <f t="shared" si="8"/>
        <v>Viljandi Linnavalitsus</v>
      </c>
      <c r="B79" s="591" t="s">
        <v>1113</v>
      </c>
      <c r="C79" s="620" t="s">
        <v>1068</v>
      </c>
      <c r="D79" s="596" t="s">
        <v>1016</v>
      </c>
      <c r="E79" s="591" t="s">
        <v>1072</v>
      </c>
      <c r="F79" s="594" t="s">
        <v>1075</v>
      </c>
      <c r="G79" s="596" t="s">
        <v>1076</v>
      </c>
      <c r="H79" s="595">
        <v>19693</v>
      </c>
      <c r="I79" s="595">
        <v>0</v>
      </c>
      <c r="J79" s="595">
        <v>0</v>
      </c>
      <c r="K79" s="595">
        <v>0</v>
      </c>
      <c r="L79" s="595"/>
      <c r="M79" s="595">
        <f t="shared" si="9"/>
        <v>0</v>
      </c>
      <c r="N79" s="596"/>
    </row>
    <row r="80" spans="1:14" ht="25.5" x14ac:dyDescent="0.2">
      <c r="A80" s="590" t="str">
        <f t="shared" si="8"/>
        <v>Viljandi Linnavalitsus</v>
      </c>
      <c r="B80" s="591" t="s">
        <v>1113</v>
      </c>
      <c r="C80" s="620" t="s">
        <v>1068</v>
      </c>
      <c r="D80" s="596" t="s">
        <v>1016</v>
      </c>
      <c r="E80" s="591" t="s">
        <v>1077</v>
      </c>
      <c r="F80" s="594" t="s">
        <v>1078</v>
      </c>
      <c r="G80" s="596" t="s">
        <v>1079</v>
      </c>
      <c r="H80" s="595">
        <v>0</v>
      </c>
      <c r="I80" s="595">
        <v>0</v>
      </c>
      <c r="J80" s="595">
        <v>630</v>
      </c>
      <c r="K80" s="595">
        <v>631.44150000000002</v>
      </c>
      <c r="L80" s="595"/>
      <c r="M80" s="595">
        <f t="shared" si="9"/>
        <v>631.44150000000002</v>
      </c>
      <c r="N80" s="596"/>
    </row>
    <row r="81" spans="1:14" x14ac:dyDescent="0.2">
      <c r="A81" s="590" t="str">
        <f t="shared" si="8"/>
        <v>Viljandi Linnavalitsus</v>
      </c>
      <c r="B81" s="591" t="s">
        <v>1113</v>
      </c>
      <c r="C81" s="620" t="s">
        <v>1068</v>
      </c>
      <c r="D81" s="596" t="s">
        <v>1016</v>
      </c>
      <c r="E81" s="591" t="s">
        <v>1069</v>
      </c>
      <c r="F81" s="594" t="s">
        <v>1070</v>
      </c>
      <c r="G81" s="596" t="s">
        <v>1071</v>
      </c>
      <c r="H81" s="595">
        <v>35490</v>
      </c>
      <c r="I81" s="595">
        <v>44566</v>
      </c>
      <c r="J81" s="595">
        <v>26150</v>
      </c>
      <c r="K81" s="595">
        <v>36954.854999999996</v>
      </c>
      <c r="L81" s="595"/>
      <c r="M81" s="595">
        <f t="shared" si="9"/>
        <v>36954.854999999996</v>
      </c>
      <c r="N81" s="596"/>
    </row>
    <row r="82" spans="1:14" s="611" customFormat="1" x14ac:dyDescent="0.2">
      <c r="A82" s="622" t="str">
        <f t="shared" ref="A82:A87" si="10">+$G$1</f>
        <v>Viljandi Linnavalitsus</v>
      </c>
      <c r="B82" s="622" t="s">
        <v>1117</v>
      </c>
      <c r="C82" s="622" t="s">
        <v>1100</v>
      </c>
      <c r="D82" s="610"/>
      <c r="E82" s="610"/>
      <c r="F82" s="607"/>
      <c r="G82" s="610"/>
      <c r="H82" s="609">
        <f t="shared" ref="H82:M82" si="11">SUM(H63:H81)</f>
        <v>862465.72000000009</v>
      </c>
      <c r="I82" s="609">
        <f t="shared" si="11"/>
        <v>961473.8600000001</v>
      </c>
      <c r="J82" s="609">
        <f t="shared" si="11"/>
        <v>1063850</v>
      </c>
      <c r="K82" s="609">
        <f t="shared" si="11"/>
        <v>1003907.3157309999</v>
      </c>
      <c r="L82" s="609">
        <f t="shared" si="11"/>
        <v>0</v>
      </c>
      <c r="M82" s="609">
        <f t="shared" si="11"/>
        <v>1003907.3157309999</v>
      </c>
      <c r="N82" s="610"/>
    </row>
    <row r="83" spans="1:14" ht="25.5" x14ac:dyDescent="0.2">
      <c r="A83" s="590" t="str">
        <f t="shared" si="10"/>
        <v>Viljandi Linnavalitsus</v>
      </c>
      <c r="B83" s="591" t="s">
        <v>184</v>
      </c>
      <c r="C83" s="620" t="s">
        <v>1016</v>
      </c>
      <c r="D83" s="596" t="s">
        <v>1016</v>
      </c>
      <c r="E83" s="591" t="s">
        <v>371</v>
      </c>
      <c r="F83" s="594" t="s">
        <v>779</v>
      </c>
      <c r="G83" s="596" t="s">
        <v>202</v>
      </c>
      <c r="H83" s="595">
        <v>2995.55</v>
      </c>
      <c r="I83" s="595">
        <v>1828.27</v>
      </c>
      <c r="J83" s="595">
        <v>1240</v>
      </c>
      <c r="K83" s="595">
        <v>217</v>
      </c>
      <c r="L83" s="595"/>
      <c r="M83" s="595">
        <f>+K83+L83</f>
        <v>217</v>
      </c>
      <c r="N83" s="596"/>
    </row>
    <row r="84" spans="1:14" ht="25.5" x14ac:dyDescent="0.2">
      <c r="A84" s="590" t="str">
        <f t="shared" si="10"/>
        <v>Viljandi Linnavalitsus</v>
      </c>
      <c r="B84" s="591" t="s">
        <v>184</v>
      </c>
      <c r="C84" s="620" t="s">
        <v>1016</v>
      </c>
      <c r="D84" s="596" t="s">
        <v>1016</v>
      </c>
      <c r="E84" s="591" t="s">
        <v>374</v>
      </c>
      <c r="F84" s="594" t="s">
        <v>1101</v>
      </c>
      <c r="G84" s="596" t="s">
        <v>1112</v>
      </c>
      <c r="H84" s="595">
        <v>2050.3599999999997</v>
      </c>
      <c r="I84" s="595">
        <v>1253.8399999999999</v>
      </c>
      <c r="J84" s="595">
        <v>924</v>
      </c>
      <c r="K84" s="595">
        <v>149</v>
      </c>
      <c r="L84" s="595"/>
      <c r="M84" s="595">
        <f>+K84+L84</f>
        <v>149</v>
      </c>
      <c r="N84" s="596"/>
    </row>
    <row r="85" spans="1:14" ht="25.5" x14ac:dyDescent="0.2">
      <c r="A85" s="590" t="str">
        <f t="shared" si="10"/>
        <v>Viljandi Linnavalitsus</v>
      </c>
      <c r="B85" s="591" t="s">
        <v>184</v>
      </c>
      <c r="C85" s="620" t="s">
        <v>1016</v>
      </c>
      <c r="D85" s="596" t="s">
        <v>1016</v>
      </c>
      <c r="E85" s="591" t="s">
        <v>374</v>
      </c>
      <c r="F85" s="594" t="s">
        <v>780</v>
      </c>
      <c r="G85" s="596" t="s">
        <v>1111</v>
      </c>
      <c r="H85" s="595">
        <v>2155.06</v>
      </c>
      <c r="I85" s="595">
        <v>3441.78</v>
      </c>
      <c r="J85" s="595">
        <v>3400</v>
      </c>
      <c r="K85" s="595">
        <v>2511.4949999999999</v>
      </c>
      <c r="L85" s="595"/>
      <c r="M85" s="595">
        <f>+K85+L85</f>
        <v>2511.4949999999999</v>
      </c>
      <c r="N85" s="596"/>
    </row>
    <row r="86" spans="1:14" ht="25.5" x14ac:dyDescent="0.2">
      <c r="A86" s="590" t="str">
        <f t="shared" si="10"/>
        <v>Viljandi Linnavalitsus</v>
      </c>
      <c r="B86" s="591" t="s">
        <v>1114</v>
      </c>
      <c r="C86" s="620" t="s">
        <v>1016</v>
      </c>
      <c r="D86" s="596" t="s">
        <v>1016</v>
      </c>
      <c r="E86" s="591" t="s">
        <v>1102</v>
      </c>
      <c r="F86" s="594" t="s">
        <v>1103</v>
      </c>
      <c r="G86" s="596" t="s">
        <v>1104</v>
      </c>
      <c r="H86" s="595">
        <v>0</v>
      </c>
      <c r="I86" s="595">
        <v>0</v>
      </c>
      <c r="J86" s="595">
        <v>128924</v>
      </c>
      <c r="K86" s="595">
        <v>200000</v>
      </c>
      <c r="L86" s="595"/>
      <c r="M86" s="595">
        <f>+K86+L86</f>
        <v>200000</v>
      </c>
      <c r="N86" s="596"/>
    </row>
    <row r="87" spans="1:14" s="611" customFormat="1" x14ac:dyDescent="0.2">
      <c r="A87" s="622" t="str">
        <f t="shared" si="10"/>
        <v>Viljandi Linnavalitsus</v>
      </c>
      <c r="B87" s="622"/>
      <c r="C87" s="622" t="s">
        <v>1105</v>
      </c>
      <c r="D87" s="610"/>
      <c r="E87" s="610"/>
      <c r="F87" s="607"/>
      <c r="G87" s="610"/>
      <c r="H87" s="609">
        <f t="shared" ref="H87:M87" si="12">SUM(H83:H86)</f>
        <v>7200.9699999999993</v>
      </c>
      <c r="I87" s="609">
        <f t="shared" si="12"/>
        <v>6523.8899999999994</v>
      </c>
      <c r="J87" s="609">
        <f t="shared" si="12"/>
        <v>134488</v>
      </c>
      <c r="K87" s="609">
        <f t="shared" si="12"/>
        <v>202877.495</v>
      </c>
      <c r="L87" s="609">
        <f t="shared" si="12"/>
        <v>0</v>
      </c>
      <c r="M87" s="609">
        <f t="shared" si="12"/>
        <v>202877.495</v>
      </c>
      <c r="N87" s="610"/>
    </row>
  </sheetData>
  <autoFilter ref="A2:N88"/>
  <printOptions gridLines="1"/>
  <pageMargins left="0.39370078740157483" right="0" top="0" bottom="0" header="0" footer="0"/>
  <pageSetup paperSize="9" scale="38" fitToHeight="3" orientation="portrait" r:id="rId1"/>
  <headerFooter alignWithMargins="0">
    <oddFooter>&amp;A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49"/>
  <sheetViews>
    <sheetView zoomScaleNormal="100" workbookViewId="0">
      <pane ySplit="2" topLeftCell="A3" activePane="bottomLeft" state="frozen"/>
      <selection activeCell="H39" sqref="H39"/>
      <selection pane="bottomLeft" activeCell="L3" sqref="L3"/>
    </sheetView>
  </sheetViews>
  <sheetFormatPr defaultRowHeight="12.75" x14ac:dyDescent="0.2"/>
  <cols>
    <col min="1" max="1" width="19.85546875" style="301" hidden="1" customWidth="1"/>
    <col min="2" max="2" width="7.28515625" style="301" hidden="1" customWidth="1"/>
    <col min="3" max="3" width="5" style="301" hidden="1" customWidth="1"/>
    <col min="4" max="4" width="8.28515625" style="299" customWidth="1"/>
    <col min="5" max="5" width="35.5703125" style="301" customWidth="1"/>
    <col min="6" max="9" width="12.140625" style="301" customWidth="1"/>
    <col min="10" max="10" width="12.7109375" style="301" customWidth="1"/>
    <col min="11" max="11" width="12.140625" style="301" customWidth="1"/>
    <col min="12" max="12" width="45.42578125" style="308" customWidth="1"/>
    <col min="13" max="16384" width="9.140625" style="301"/>
  </cols>
  <sheetData>
    <row r="1" spans="1:12" x14ac:dyDescent="0.2">
      <c r="E1" s="300" t="s">
        <v>989</v>
      </c>
      <c r="F1" s="298" t="s">
        <v>1632</v>
      </c>
      <c r="G1" s="300"/>
      <c r="H1" s="300"/>
      <c r="I1" s="300"/>
      <c r="J1" s="300"/>
      <c r="K1" s="300"/>
      <c r="L1" s="307"/>
    </row>
    <row r="2" spans="1:12" ht="54.75" x14ac:dyDescent="0.2">
      <c r="A2" s="582" t="s">
        <v>826</v>
      </c>
      <c r="B2" s="583" t="s">
        <v>827</v>
      </c>
      <c r="C2" s="585" t="s">
        <v>831</v>
      </c>
      <c r="D2" s="357" t="s">
        <v>830</v>
      </c>
      <c r="E2" s="312" t="s">
        <v>828</v>
      </c>
      <c r="F2" s="313" t="s">
        <v>848</v>
      </c>
      <c r="G2" s="313" t="s">
        <v>1553</v>
      </c>
      <c r="H2" s="313" t="s">
        <v>1634</v>
      </c>
      <c r="I2" s="313" t="s">
        <v>1633</v>
      </c>
      <c r="J2" s="656" t="s">
        <v>863</v>
      </c>
      <c r="K2" s="313" t="s">
        <v>1554</v>
      </c>
      <c r="L2" s="657" t="s">
        <v>849</v>
      </c>
    </row>
    <row r="3" spans="1:12" ht="13.5" x14ac:dyDescent="0.25">
      <c r="A3" s="582"/>
      <c r="B3" s="583"/>
      <c r="C3" s="585"/>
      <c r="D3" s="623" t="s">
        <v>184</v>
      </c>
      <c r="E3" s="624" t="s">
        <v>183</v>
      </c>
      <c r="F3" s="625">
        <f>SUM(F4:F11)</f>
        <v>27044.32</v>
      </c>
      <c r="G3" s="625">
        <f>SUM(G4:G11)</f>
        <v>25977.890000000003</v>
      </c>
      <c r="H3" s="625">
        <f>SUM(H4:H11)</f>
        <v>25594</v>
      </c>
      <c r="I3" s="625">
        <f>SUM(I4:I11)</f>
        <v>29830.325000000001</v>
      </c>
      <c r="J3" s="625"/>
      <c r="K3" s="625">
        <f>SUM(K4:K11)</f>
        <v>29830.325000000001</v>
      </c>
      <c r="L3" s="626"/>
    </row>
    <row r="4" spans="1:12" x14ac:dyDescent="0.2">
      <c r="A4" s="586" t="str">
        <f t="shared" ref="A4:A27" si="0">+$E$1</f>
        <v>Viljandi Linnavolikogu</v>
      </c>
      <c r="B4" s="587" t="str">
        <f>LEFT(C4,2)</f>
        <v>50</v>
      </c>
      <c r="C4" s="588" t="s">
        <v>740</v>
      </c>
      <c r="D4" s="580" t="s">
        <v>990</v>
      </c>
      <c r="E4" s="587" t="s">
        <v>741</v>
      </c>
      <c r="F4" s="589">
        <v>12393.44</v>
      </c>
      <c r="G4" s="595">
        <v>12728.61</v>
      </c>
      <c r="H4" s="595">
        <v>18757</v>
      </c>
      <c r="I4" s="595">
        <v>14580</v>
      </c>
      <c r="J4" s="589"/>
      <c r="K4" s="589">
        <f>+I4+J4</f>
        <v>14580</v>
      </c>
      <c r="L4" s="332"/>
    </row>
    <row r="5" spans="1:12" x14ac:dyDescent="0.2">
      <c r="A5" s="586" t="str">
        <f t="shared" si="0"/>
        <v>Viljandi Linnavolikogu</v>
      </c>
      <c r="B5" s="587" t="str">
        <f t="shared" ref="B5:B27" si="1">LEFT(C5,2)</f>
        <v>50</v>
      </c>
      <c r="C5" s="588" t="s">
        <v>269</v>
      </c>
      <c r="D5" s="580" t="s">
        <v>991</v>
      </c>
      <c r="E5" s="587" t="s">
        <v>742</v>
      </c>
      <c r="F5" s="589">
        <v>7845.27</v>
      </c>
      <c r="G5" s="595">
        <v>6495.47</v>
      </c>
      <c r="H5" s="595">
        <v>181</v>
      </c>
      <c r="I5" s="595">
        <v>7800</v>
      </c>
      <c r="J5" s="589"/>
      <c r="K5" s="589">
        <f t="shared" ref="K5:K27" si="2">+I5+J5</f>
        <v>7800</v>
      </c>
      <c r="L5" s="332"/>
    </row>
    <row r="6" spans="1:12" x14ac:dyDescent="0.2">
      <c r="A6" s="586" t="str">
        <f t="shared" si="0"/>
        <v>Viljandi Linnavolikogu</v>
      </c>
      <c r="B6" s="587" t="str">
        <f t="shared" si="1"/>
        <v>50</v>
      </c>
      <c r="C6" s="588" t="s">
        <v>992</v>
      </c>
      <c r="D6" s="580" t="s">
        <v>993</v>
      </c>
      <c r="E6" s="587" t="s">
        <v>746</v>
      </c>
      <c r="F6" s="589">
        <v>208.7</v>
      </c>
      <c r="G6" s="595">
        <v>0</v>
      </c>
      <c r="H6" s="595">
        <v>210</v>
      </c>
      <c r="I6" s="595">
        <v>211.04999999999998</v>
      </c>
      <c r="J6" s="589"/>
      <c r="K6" s="589">
        <f t="shared" si="2"/>
        <v>211.04999999999998</v>
      </c>
      <c r="L6" s="332"/>
    </row>
    <row r="7" spans="1:12" x14ac:dyDescent="0.2">
      <c r="A7" s="586"/>
      <c r="B7" s="587"/>
      <c r="C7" s="588"/>
      <c r="D7" s="580"/>
      <c r="E7" s="587"/>
      <c r="F7" s="589"/>
      <c r="G7" s="595"/>
      <c r="H7" s="595"/>
      <c r="I7" s="595"/>
      <c r="J7" s="589"/>
      <c r="K7" s="589"/>
      <c r="L7" s="332"/>
    </row>
    <row r="8" spans="1:12" x14ac:dyDescent="0.2">
      <c r="A8" s="586" t="str">
        <f t="shared" si="0"/>
        <v>Viljandi Linnavolikogu</v>
      </c>
      <c r="B8" s="587" t="str">
        <f t="shared" si="1"/>
        <v>50</v>
      </c>
      <c r="C8" s="588" t="s">
        <v>374</v>
      </c>
      <c r="D8" s="580" t="s">
        <v>994</v>
      </c>
      <c r="E8" s="587" t="s">
        <v>748</v>
      </c>
      <c r="F8" s="589">
        <v>87.18</v>
      </c>
      <c r="G8" s="595">
        <v>0</v>
      </c>
      <c r="H8" s="595">
        <v>55</v>
      </c>
      <c r="I8" s="595">
        <v>90</v>
      </c>
      <c r="J8" s="589"/>
      <c r="K8" s="589">
        <f t="shared" si="2"/>
        <v>90</v>
      </c>
      <c r="L8" s="332"/>
    </row>
    <row r="9" spans="1:12" x14ac:dyDescent="0.2">
      <c r="A9" s="586" t="str">
        <f t="shared" si="0"/>
        <v>Viljandi Linnavolikogu</v>
      </c>
      <c r="B9" s="587" t="str">
        <f t="shared" si="1"/>
        <v>50</v>
      </c>
      <c r="C9" s="588" t="s">
        <v>376</v>
      </c>
      <c r="D9" s="580" t="s">
        <v>995</v>
      </c>
      <c r="E9" s="587" t="s">
        <v>747</v>
      </c>
      <c r="F9" s="589">
        <v>55.48</v>
      </c>
      <c r="G9" s="595">
        <v>0</v>
      </c>
      <c r="H9" s="595">
        <v>90</v>
      </c>
      <c r="I9" s="595">
        <v>55.274999999999991</v>
      </c>
      <c r="J9" s="589"/>
      <c r="K9" s="589">
        <f t="shared" si="2"/>
        <v>55.274999999999991</v>
      </c>
      <c r="L9" s="332"/>
    </row>
    <row r="10" spans="1:12" x14ac:dyDescent="0.2">
      <c r="A10" s="586" t="str">
        <f t="shared" si="0"/>
        <v>Viljandi Linnavolikogu</v>
      </c>
      <c r="B10" s="587" t="str">
        <f t="shared" si="1"/>
        <v>50</v>
      </c>
      <c r="C10" s="588" t="s">
        <v>781</v>
      </c>
      <c r="D10" s="580" t="s">
        <v>996</v>
      </c>
      <c r="E10" s="587" t="s">
        <v>743</v>
      </c>
      <c r="F10" s="589">
        <v>6351.66</v>
      </c>
      <c r="G10" s="595">
        <v>6644.6200000000008</v>
      </c>
      <c r="H10" s="595">
        <v>6289</v>
      </c>
      <c r="I10" s="595">
        <v>6984</v>
      </c>
      <c r="J10" s="589"/>
      <c r="K10" s="589">
        <f t="shared" si="2"/>
        <v>6984</v>
      </c>
      <c r="L10" s="332"/>
    </row>
    <row r="11" spans="1:12" x14ac:dyDescent="0.2">
      <c r="A11" s="586" t="str">
        <f t="shared" si="0"/>
        <v>Viljandi Linnavolikogu</v>
      </c>
      <c r="B11" s="587" t="str">
        <f t="shared" si="1"/>
        <v>50</v>
      </c>
      <c r="C11" s="588" t="s">
        <v>744</v>
      </c>
      <c r="D11" s="580" t="s">
        <v>997</v>
      </c>
      <c r="E11" s="587" t="s">
        <v>745</v>
      </c>
      <c r="F11" s="589">
        <v>102.59</v>
      </c>
      <c r="G11" s="595">
        <v>109.18999999999997</v>
      </c>
      <c r="H11" s="595">
        <v>12</v>
      </c>
      <c r="I11" s="595">
        <v>110</v>
      </c>
      <c r="J11" s="589"/>
      <c r="K11" s="589">
        <f t="shared" si="2"/>
        <v>110</v>
      </c>
      <c r="L11" s="332"/>
    </row>
    <row r="12" spans="1:12" ht="13.5" x14ac:dyDescent="0.25">
      <c r="A12" s="586"/>
      <c r="B12" s="587"/>
      <c r="C12" s="588"/>
      <c r="D12" s="623" t="s">
        <v>186</v>
      </c>
      <c r="E12" s="624" t="s">
        <v>185</v>
      </c>
      <c r="F12" s="625">
        <f>SUM(F13:F27)</f>
        <v>15401.36</v>
      </c>
      <c r="G12" s="625">
        <f>SUM(G13:G27)</f>
        <v>16689.34</v>
      </c>
      <c r="H12" s="625">
        <f>SUM(H13:H27)</f>
        <v>24980</v>
      </c>
      <c r="I12" s="625">
        <f>SUM(I13:I27)</f>
        <v>25040.424999999996</v>
      </c>
      <c r="J12" s="625"/>
      <c r="K12" s="625">
        <f>SUM(K13:K27)</f>
        <v>25040.424999999996</v>
      </c>
      <c r="L12" s="626"/>
    </row>
    <row r="13" spans="1:12" x14ac:dyDescent="0.2">
      <c r="A13" s="586" t="str">
        <f t="shared" si="0"/>
        <v>Viljandi Linnavolikogu</v>
      </c>
      <c r="B13" s="587" t="str">
        <f t="shared" si="1"/>
        <v>55</v>
      </c>
      <c r="C13" s="588" t="s">
        <v>278</v>
      </c>
      <c r="D13" s="580" t="s">
        <v>998</v>
      </c>
      <c r="E13" s="587" t="s">
        <v>754</v>
      </c>
      <c r="F13" s="589">
        <v>412.7</v>
      </c>
      <c r="G13" s="595">
        <v>3081.59</v>
      </c>
      <c r="H13" s="595">
        <v>8267</v>
      </c>
      <c r="I13" s="595">
        <v>8308.3349999999991</v>
      </c>
      <c r="J13" s="589"/>
      <c r="K13" s="589">
        <f t="shared" si="2"/>
        <v>8308.3349999999991</v>
      </c>
      <c r="L13" s="332"/>
    </row>
    <row r="14" spans="1:12" x14ac:dyDescent="0.2">
      <c r="A14" s="586" t="str">
        <f t="shared" si="0"/>
        <v>Viljandi Linnavolikogu</v>
      </c>
      <c r="B14" s="587" t="str">
        <f t="shared" si="1"/>
        <v>55</v>
      </c>
      <c r="C14" s="588" t="s">
        <v>278</v>
      </c>
      <c r="D14" s="580" t="s">
        <v>999</v>
      </c>
      <c r="E14" s="587" t="s">
        <v>755</v>
      </c>
      <c r="F14" s="589">
        <v>639</v>
      </c>
      <c r="G14" s="595">
        <v>636.98</v>
      </c>
      <c r="H14" s="595">
        <v>639</v>
      </c>
      <c r="I14" s="595">
        <v>0</v>
      </c>
      <c r="J14" s="589"/>
      <c r="K14" s="589">
        <f t="shared" si="2"/>
        <v>0</v>
      </c>
      <c r="L14" s="332"/>
    </row>
    <row r="15" spans="1:12" x14ac:dyDescent="0.2">
      <c r="A15" s="586" t="str">
        <f t="shared" si="0"/>
        <v>Viljandi Linnavolikogu</v>
      </c>
      <c r="B15" s="587" t="str">
        <f t="shared" si="1"/>
        <v>55</v>
      </c>
      <c r="C15" s="588" t="s">
        <v>278</v>
      </c>
      <c r="D15" s="580" t="s">
        <v>1000</v>
      </c>
      <c r="E15" s="587" t="s">
        <v>756</v>
      </c>
      <c r="F15" s="589">
        <v>1400</v>
      </c>
      <c r="G15" s="595">
        <v>1390</v>
      </c>
      <c r="H15" s="595">
        <v>1406</v>
      </c>
      <c r="I15" s="595">
        <v>0</v>
      </c>
      <c r="J15" s="589"/>
      <c r="K15" s="589">
        <f t="shared" si="2"/>
        <v>0</v>
      </c>
      <c r="L15" s="332"/>
    </row>
    <row r="16" spans="1:12" x14ac:dyDescent="0.2">
      <c r="A16" s="586" t="str">
        <f t="shared" si="0"/>
        <v>Viljandi Linnavolikogu</v>
      </c>
      <c r="B16" s="587" t="str">
        <f t="shared" si="1"/>
        <v>55</v>
      </c>
      <c r="C16" s="588" t="s">
        <v>278</v>
      </c>
      <c r="D16" s="580" t="s">
        <v>1001</v>
      </c>
      <c r="E16" s="587" t="s">
        <v>757</v>
      </c>
      <c r="F16" s="589">
        <v>0</v>
      </c>
      <c r="G16" s="595">
        <v>0</v>
      </c>
      <c r="H16" s="595">
        <v>0</v>
      </c>
      <c r="I16" s="595">
        <v>0</v>
      </c>
      <c r="J16" s="589"/>
      <c r="K16" s="589">
        <f t="shared" si="2"/>
        <v>0</v>
      </c>
      <c r="L16" s="332"/>
    </row>
    <row r="17" spans="1:12" x14ac:dyDescent="0.2">
      <c r="A17" s="586" t="str">
        <f t="shared" si="0"/>
        <v>Viljandi Linnavolikogu</v>
      </c>
      <c r="B17" s="587" t="str">
        <f t="shared" si="1"/>
        <v>55</v>
      </c>
      <c r="C17" s="588" t="s">
        <v>278</v>
      </c>
      <c r="D17" s="580" t="s">
        <v>1002</v>
      </c>
      <c r="E17" s="587" t="s">
        <v>758</v>
      </c>
      <c r="F17" s="589">
        <v>895</v>
      </c>
      <c r="G17" s="595">
        <v>819.04</v>
      </c>
      <c r="H17" s="595">
        <v>895</v>
      </c>
      <c r="I17" s="595">
        <v>0</v>
      </c>
      <c r="J17" s="589"/>
      <c r="K17" s="589">
        <f t="shared" si="2"/>
        <v>0</v>
      </c>
      <c r="L17" s="332"/>
    </row>
    <row r="18" spans="1:12" x14ac:dyDescent="0.2">
      <c r="A18" s="586" t="str">
        <f t="shared" si="0"/>
        <v>Viljandi Linnavolikogu</v>
      </c>
      <c r="B18" s="587" t="str">
        <f t="shared" si="1"/>
        <v>55</v>
      </c>
      <c r="C18" s="588" t="s">
        <v>278</v>
      </c>
      <c r="D18" s="580" t="s">
        <v>1003</v>
      </c>
      <c r="E18" s="587" t="s">
        <v>759</v>
      </c>
      <c r="F18" s="589">
        <v>507.54</v>
      </c>
      <c r="G18" s="595">
        <v>507.87</v>
      </c>
      <c r="H18" s="595">
        <v>511</v>
      </c>
      <c r="I18" s="595">
        <v>0</v>
      </c>
      <c r="J18" s="589"/>
      <c r="K18" s="589">
        <f t="shared" si="2"/>
        <v>0</v>
      </c>
      <c r="L18" s="332"/>
    </row>
    <row r="19" spans="1:12" x14ac:dyDescent="0.2">
      <c r="A19" s="586" t="str">
        <f t="shared" si="0"/>
        <v>Viljandi Linnavolikogu</v>
      </c>
      <c r="B19" s="587" t="str">
        <f t="shared" si="1"/>
        <v>55</v>
      </c>
      <c r="C19" s="588" t="s">
        <v>278</v>
      </c>
      <c r="D19" s="580" t="s">
        <v>1004</v>
      </c>
      <c r="E19" s="587" t="s">
        <v>1005</v>
      </c>
      <c r="F19" s="589">
        <v>0</v>
      </c>
      <c r="G19" s="595">
        <v>0</v>
      </c>
      <c r="H19" s="595">
        <v>0</v>
      </c>
      <c r="I19" s="595">
        <v>3554.5300000000007</v>
      </c>
      <c r="J19" s="589"/>
      <c r="K19" s="589">
        <f t="shared" si="2"/>
        <v>3554.5300000000007</v>
      </c>
      <c r="L19" s="332"/>
    </row>
    <row r="20" spans="1:12" x14ac:dyDescent="0.2">
      <c r="A20" s="586" t="str">
        <f t="shared" si="0"/>
        <v>Viljandi Linnavolikogu</v>
      </c>
      <c r="B20" s="587" t="str">
        <f t="shared" si="1"/>
        <v>55</v>
      </c>
      <c r="C20" s="588" t="s">
        <v>278</v>
      </c>
      <c r="D20" s="580" t="s">
        <v>1006</v>
      </c>
      <c r="E20" s="587" t="s">
        <v>760</v>
      </c>
      <c r="F20" s="589">
        <v>282.51</v>
      </c>
      <c r="G20" s="595">
        <v>836.5</v>
      </c>
      <c r="H20" s="595">
        <v>1726</v>
      </c>
      <c r="I20" s="595">
        <v>1734.6299999999999</v>
      </c>
      <c r="J20" s="589"/>
      <c r="K20" s="589">
        <f t="shared" si="2"/>
        <v>1734.6299999999999</v>
      </c>
      <c r="L20" s="332"/>
    </row>
    <row r="21" spans="1:12" x14ac:dyDescent="0.2">
      <c r="A21" s="586" t="str">
        <f t="shared" si="0"/>
        <v>Viljandi Linnavolikogu</v>
      </c>
      <c r="B21" s="587" t="str">
        <f t="shared" si="1"/>
        <v>55</v>
      </c>
      <c r="C21" s="588" t="s">
        <v>278</v>
      </c>
      <c r="D21" s="580" t="s">
        <v>1007</v>
      </c>
      <c r="E21" s="587" t="s">
        <v>751</v>
      </c>
      <c r="F21" s="589">
        <v>0</v>
      </c>
      <c r="G21" s="595">
        <v>0</v>
      </c>
      <c r="H21" s="595">
        <v>0</v>
      </c>
      <c r="I21" s="595">
        <v>0</v>
      </c>
      <c r="J21" s="589"/>
      <c r="K21" s="589">
        <f t="shared" si="2"/>
        <v>0</v>
      </c>
      <c r="L21" s="332"/>
    </row>
    <row r="22" spans="1:12" x14ac:dyDescent="0.2">
      <c r="A22" s="586" t="str">
        <f t="shared" si="0"/>
        <v>Viljandi Linnavolikogu</v>
      </c>
      <c r="B22" s="587" t="str">
        <f t="shared" si="1"/>
        <v>55</v>
      </c>
      <c r="C22" s="588" t="s">
        <v>278</v>
      </c>
      <c r="D22" s="580" t="s">
        <v>1008</v>
      </c>
      <c r="E22" s="587" t="s">
        <v>1009</v>
      </c>
      <c r="F22" s="589">
        <v>10543.36</v>
      </c>
      <c r="G22" s="595">
        <v>8809.93</v>
      </c>
      <c r="H22" s="595">
        <v>10600</v>
      </c>
      <c r="I22" s="595">
        <v>10652.999999999998</v>
      </c>
      <c r="J22" s="589"/>
      <c r="K22" s="589">
        <f t="shared" si="2"/>
        <v>10652.999999999998</v>
      </c>
      <c r="L22" s="332"/>
    </row>
    <row r="23" spans="1:12" x14ac:dyDescent="0.2">
      <c r="A23" s="586" t="str">
        <f t="shared" si="0"/>
        <v>Viljandi Linnavolikogu</v>
      </c>
      <c r="B23" s="587" t="str">
        <f t="shared" si="1"/>
        <v>55</v>
      </c>
      <c r="C23" s="588" t="s">
        <v>761</v>
      </c>
      <c r="D23" s="580" t="s">
        <v>1010</v>
      </c>
      <c r="E23" s="587" t="s">
        <v>762</v>
      </c>
      <c r="F23" s="589">
        <v>0</v>
      </c>
      <c r="G23" s="595">
        <v>45</v>
      </c>
      <c r="H23" s="595">
        <v>107</v>
      </c>
      <c r="I23" s="595">
        <v>0</v>
      </c>
      <c r="J23" s="589"/>
      <c r="K23" s="589">
        <f t="shared" si="2"/>
        <v>0</v>
      </c>
      <c r="L23" s="332"/>
    </row>
    <row r="24" spans="1:12" x14ac:dyDescent="0.2">
      <c r="A24" s="586" t="str">
        <f t="shared" si="0"/>
        <v>Viljandi Linnavolikogu</v>
      </c>
      <c r="B24" s="587" t="str">
        <f t="shared" si="1"/>
        <v>55</v>
      </c>
      <c r="C24" s="588" t="s">
        <v>761</v>
      </c>
      <c r="D24" s="580" t="s">
        <v>1011</v>
      </c>
      <c r="E24" s="587" t="s">
        <v>763</v>
      </c>
      <c r="F24" s="589">
        <v>160</v>
      </c>
      <c r="G24" s="595">
        <v>0</v>
      </c>
      <c r="H24" s="595">
        <v>267</v>
      </c>
      <c r="I24" s="595">
        <v>225.11999999999998</v>
      </c>
      <c r="J24" s="589"/>
      <c r="K24" s="589">
        <f t="shared" si="2"/>
        <v>225.11999999999998</v>
      </c>
      <c r="L24" s="332"/>
    </row>
    <row r="25" spans="1:12" x14ac:dyDescent="0.2">
      <c r="A25" s="586" t="str">
        <f t="shared" si="0"/>
        <v>Viljandi Linnavolikogu</v>
      </c>
      <c r="B25" s="587" t="str">
        <f t="shared" si="1"/>
        <v>55</v>
      </c>
      <c r="C25" s="588" t="s">
        <v>768</v>
      </c>
      <c r="D25" s="580" t="s">
        <v>1012</v>
      </c>
      <c r="E25" s="587" t="s">
        <v>769</v>
      </c>
      <c r="F25" s="589">
        <v>561.25</v>
      </c>
      <c r="G25" s="595">
        <v>562.43000000000006</v>
      </c>
      <c r="H25" s="595">
        <v>562</v>
      </c>
      <c r="I25" s="595">
        <v>564.80999999999995</v>
      </c>
      <c r="J25" s="589"/>
      <c r="K25" s="589">
        <f t="shared" si="2"/>
        <v>564.80999999999995</v>
      </c>
      <c r="L25" s="332"/>
    </row>
    <row r="26" spans="1:12" x14ac:dyDescent="0.2">
      <c r="A26" s="586" t="str">
        <f t="shared" si="0"/>
        <v>Viljandi Linnavolikogu</v>
      </c>
      <c r="B26" s="587" t="str">
        <f t="shared" si="1"/>
        <v>55</v>
      </c>
      <c r="C26" s="588" t="s">
        <v>770</v>
      </c>
      <c r="D26" s="580" t="s">
        <v>1013</v>
      </c>
      <c r="E26" s="587" t="s">
        <v>771</v>
      </c>
      <c r="F26" s="589">
        <v>0</v>
      </c>
      <c r="G26" s="595">
        <v>0</v>
      </c>
      <c r="H26" s="595">
        <v>0</v>
      </c>
      <c r="I26" s="595">
        <v>0</v>
      </c>
      <c r="J26" s="589"/>
      <c r="K26" s="589">
        <f t="shared" si="2"/>
        <v>0</v>
      </c>
      <c r="L26" s="332"/>
    </row>
    <row r="27" spans="1:12" x14ac:dyDescent="0.2">
      <c r="A27" s="586" t="str">
        <f t="shared" si="0"/>
        <v>Viljandi Linnavolikogu</v>
      </c>
      <c r="B27" s="587" t="str">
        <f t="shared" si="1"/>
        <v>55</v>
      </c>
      <c r="C27" s="588" t="s">
        <v>820</v>
      </c>
      <c r="D27" s="580" t="s">
        <v>1014</v>
      </c>
      <c r="E27" s="587" t="s">
        <v>83</v>
      </c>
      <c r="F27" s="589">
        <v>0</v>
      </c>
      <c r="G27" s="595">
        <v>0</v>
      </c>
      <c r="H27" s="595">
        <v>0</v>
      </c>
      <c r="I27" s="595">
        <v>0</v>
      </c>
      <c r="J27" s="589"/>
      <c r="K27" s="589">
        <f t="shared" si="2"/>
        <v>0</v>
      </c>
      <c r="L27" s="332"/>
    </row>
    <row r="28" spans="1:12" x14ac:dyDescent="0.2">
      <c r="D28" s="627"/>
      <c r="E28" s="628" t="s">
        <v>823</v>
      </c>
      <c r="F28" s="629">
        <f>+F12+F3</f>
        <v>42445.68</v>
      </c>
      <c r="G28" s="629">
        <f>+G12+G3</f>
        <v>42667.23</v>
      </c>
      <c r="H28" s="629">
        <f>+H12+H3</f>
        <v>50574</v>
      </c>
      <c r="I28" s="629">
        <f>+I12+I3</f>
        <v>54870.75</v>
      </c>
      <c r="J28" s="629"/>
      <c r="K28" s="629">
        <f>+K12+K3</f>
        <v>54870.75</v>
      </c>
      <c r="L28" s="325"/>
    </row>
    <row r="30" spans="1:12" x14ac:dyDescent="0.2">
      <c r="E30" s="301" t="s">
        <v>1015</v>
      </c>
    </row>
    <row r="31" spans="1:12" x14ac:dyDescent="0.2">
      <c r="E31" s="305"/>
      <c r="F31" s="305"/>
      <c r="G31" s="305"/>
      <c r="H31" s="305"/>
      <c r="I31" s="305"/>
      <c r="J31" s="305"/>
      <c r="K31" s="305"/>
      <c r="L31" s="310"/>
    </row>
    <row r="39" spans="5:12" x14ac:dyDescent="0.2">
      <c r="E39" s="306"/>
      <c r="F39" s="306"/>
      <c r="G39" s="306"/>
      <c r="H39" s="306"/>
      <c r="I39" s="306"/>
      <c r="J39" s="306"/>
      <c r="K39" s="306"/>
      <c r="L39" s="309"/>
    </row>
    <row r="44" spans="5:12" x14ac:dyDescent="0.2">
      <c r="E44" s="306"/>
      <c r="F44" s="306"/>
      <c r="G44" s="306"/>
      <c r="H44" s="306"/>
      <c r="I44" s="306"/>
      <c r="J44" s="306"/>
      <c r="K44" s="306"/>
      <c r="L44" s="309"/>
    </row>
    <row r="49" spans="5:12" x14ac:dyDescent="0.2">
      <c r="E49" s="304"/>
      <c r="F49" s="304"/>
      <c r="G49" s="304"/>
      <c r="H49" s="304"/>
      <c r="I49" s="304"/>
      <c r="J49" s="304"/>
      <c r="K49" s="304"/>
      <c r="L49" s="309"/>
    </row>
  </sheetData>
  <printOptions gridLines="1"/>
  <pageMargins left="0.39370078740157483" right="0" top="0" bottom="0" header="0" footer="0"/>
  <pageSetup paperSize="9" scale="59" orientation="portrait" r:id="rId1"/>
  <headerFooter alignWithMargins="0"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53</vt:i4>
      </vt:variant>
      <vt:variant>
        <vt:lpstr>Nimega vahemikud</vt:lpstr>
      </vt:variant>
      <vt:variant>
        <vt:i4>31</vt:i4>
      </vt:variant>
    </vt:vector>
  </HeadingPairs>
  <TitlesOfParts>
    <vt:vector size="84" baseType="lpstr">
      <vt:lpstr>Sisukord</vt:lpstr>
      <vt:lpstr>1 Krõll</vt:lpstr>
      <vt:lpstr>Kokku LA</vt:lpstr>
      <vt:lpstr>kokku koolid</vt:lpstr>
      <vt:lpstr>Waldorfühing</vt:lpstr>
      <vt:lpstr>Muud hariduskulud</vt:lpstr>
      <vt:lpstr>Haridusüritused</vt:lpstr>
      <vt:lpstr>KOKKU  HARIDUS</vt:lpstr>
      <vt:lpstr>kokku huvikoolid</vt:lpstr>
      <vt:lpstr>Kultuuriüritused</vt:lpstr>
      <vt:lpstr>KOKKU  KULTUUR</vt:lpstr>
      <vt:lpstr>Spordiüritused</vt:lpstr>
      <vt:lpstr>KOKKU  SPORT</vt:lpstr>
      <vt:lpstr>KOKKU  SOTSIAAL</vt:lpstr>
      <vt:lpstr>2 Karlsson</vt:lpstr>
      <vt:lpstr>3 Midrimaa</vt:lpstr>
      <vt:lpstr>4 Männimäe</vt:lpstr>
      <vt:lpstr>5 Mängupesa</vt:lpstr>
      <vt:lpstr>6 Mesimumm</vt:lpstr>
      <vt:lpstr>7 Jakobson</vt:lpstr>
      <vt:lpstr>8 Kaare Kool</vt:lpstr>
      <vt:lpstr>9 Kesklinna</vt:lpstr>
      <vt:lpstr>10 Paalalinna</vt:lpstr>
      <vt:lpstr>11 Täiskasvanute G</vt:lpstr>
      <vt:lpstr>12 Spordikool</vt:lpstr>
      <vt:lpstr>13 Muusikakool</vt:lpstr>
      <vt:lpstr>14 Huvikool</vt:lpstr>
      <vt:lpstr>15 Kunstikool</vt:lpstr>
      <vt:lpstr>16 Spordikeskus</vt:lpstr>
      <vt:lpstr>17 Sakala Keskus - noorsootöö</vt:lpstr>
      <vt:lpstr>17 Sakala Keskus - kultuur</vt:lpstr>
      <vt:lpstr>20 Kondas</vt:lpstr>
      <vt:lpstr>18 Nukuteater</vt:lpstr>
      <vt:lpstr>19 Linnarmk</vt:lpstr>
      <vt:lpstr>21 Päevakeskus</vt:lpstr>
      <vt:lpstr>31 Veetorn</vt:lpstr>
      <vt:lpstr>22 Asut vahelised tehingud</vt:lpstr>
      <vt:lpstr>23 Koosseis</vt:lpstr>
      <vt:lpstr>24 Pedag tarif</vt:lpstr>
      <vt:lpstr>25 Laste arv</vt:lpstr>
      <vt:lpstr>26 Asutuse invest</vt:lpstr>
      <vt:lpstr>27 Välisrahastus</vt:lpstr>
      <vt:lpstr>28 Liisingud jm kohustused</vt:lpstr>
      <vt:lpstr>29 Haridus</vt:lpstr>
      <vt:lpstr>30 Kultuur</vt:lpstr>
      <vt:lpstr>32 Sport</vt:lpstr>
      <vt:lpstr>33 Sotsiaal</vt:lpstr>
      <vt:lpstr>34 Invest koond</vt:lpstr>
      <vt:lpstr>35 Vara müük</vt:lpstr>
      <vt:lpstr>36 Majandus</vt:lpstr>
      <vt:lpstr>37 Aval suhted turism</vt:lpstr>
      <vt:lpstr>38 Linnavalitsus</vt:lpstr>
      <vt:lpstr>39 Volikogu</vt:lpstr>
      <vt:lpstr>'1 Krõll'!Prindiala</vt:lpstr>
      <vt:lpstr>'10 Paalalinna'!Prindiala</vt:lpstr>
      <vt:lpstr>'11 Täiskasvanute G'!Prindiala</vt:lpstr>
      <vt:lpstr>'12 Spordikool'!Prindiala</vt:lpstr>
      <vt:lpstr>'13 Muusikakool'!Prindiala</vt:lpstr>
      <vt:lpstr>'14 Huvikool'!Prindiala</vt:lpstr>
      <vt:lpstr>'15 Kunstikool'!Prindiala</vt:lpstr>
      <vt:lpstr>'16 Spordikeskus'!Prindiala</vt:lpstr>
      <vt:lpstr>'17 Sakala Keskus - kultuur'!Prindiala</vt:lpstr>
      <vt:lpstr>'17 Sakala Keskus - noorsootöö'!Prindiala</vt:lpstr>
      <vt:lpstr>'18 Nukuteater'!Prindiala</vt:lpstr>
      <vt:lpstr>'19 Linnarmk'!Prindiala</vt:lpstr>
      <vt:lpstr>'2 Karlsson'!Prindiala</vt:lpstr>
      <vt:lpstr>'20 Kondas'!Prindiala</vt:lpstr>
      <vt:lpstr>'21 Päevakeskus'!Prindiala</vt:lpstr>
      <vt:lpstr>'25 Laste arv'!Prindiala</vt:lpstr>
      <vt:lpstr>'28 Liisingud jm kohustused'!Prindiala</vt:lpstr>
      <vt:lpstr>'29 Haridus'!Prindiala</vt:lpstr>
      <vt:lpstr>'3 Midrimaa'!Prindiala</vt:lpstr>
      <vt:lpstr>'30 Kultuur'!Prindiala</vt:lpstr>
      <vt:lpstr>'31 Veetorn'!Prindiala</vt:lpstr>
      <vt:lpstr>'34 Invest koond'!Prindiala</vt:lpstr>
      <vt:lpstr>'38 Linnavalitsus'!Prindiala</vt:lpstr>
      <vt:lpstr>'39 Volikogu'!Prindiala</vt:lpstr>
      <vt:lpstr>'4 Männimäe'!Prindiala</vt:lpstr>
      <vt:lpstr>'5 Mängupesa'!Prindiala</vt:lpstr>
      <vt:lpstr>'6 Mesimumm'!Prindiala</vt:lpstr>
      <vt:lpstr>'7 Jakobson'!Prindiala</vt:lpstr>
      <vt:lpstr>'8 Kaare Kool'!Prindiala</vt:lpstr>
      <vt:lpstr>'9 Kesklinna'!Prindiala</vt:lpstr>
      <vt:lpstr>'36 Majandus'!Prinditiitlid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Aili Soomuste</cp:lastModifiedBy>
  <cp:lastPrinted>2013-08-09T07:33:05Z</cp:lastPrinted>
  <dcterms:created xsi:type="dcterms:W3CDTF">1996-10-14T23:33:28Z</dcterms:created>
  <dcterms:modified xsi:type="dcterms:W3CDTF">2013-08-16T09:04:58Z</dcterms:modified>
</cp:coreProperties>
</file>