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marika\OneDrive\Eriolukorra kaugtöö\AVALIK - Statistika ja tulumaks\"/>
    </mc:Choice>
  </mc:AlternateContent>
  <bookViews>
    <workbookView xWindow="0" yWindow="0" windowWidth="19174" windowHeight="6900"/>
  </bookViews>
  <sheets>
    <sheet name="Diagramm" sheetId="3" r:id="rId1"/>
    <sheet name="Tabel" sheetId="2" r:id="rId2"/>
    <sheet name="Isikuid" sheetId="4" r:id="rId3"/>
    <sheet name="Ternopili annetused" sheetId="1" r:id="rId4"/>
  </sheets>
  <definedNames>
    <definedName name="_xlnm._FilterDatabase" localSheetId="2" hidden="1">Isikuid!$A$3:$C$116</definedName>
  </definedNames>
  <calcPr calcId="162913"/>
  <pivotCaches>
    <pivotCache cacheId="30" r:id="rId5"/>
  </pivotCaches>
</workbook>
</file>

<file path=xl/calcChain.xml><?xml version="1.0" encoding="utf-8"?>
<calcChain xmlns="http://schemas.openxmlformats.org/spreadsheetml/2006/main">
  <c r="AW14" i="1" l="1"/>
  <c r="AU14" i="1" s="1"/>
  <c r="AW15" i="1"/>
  <c r="AW16" i="1"/>
  <c r="AU16" i="1" s="1"/>
  <c r="AW17" i="1"/>
  <c r="AW18" i="1"/>
  <c r="AW19" i="1"/>
  <c r="AW20" i="1"/>
  <c r="AW21" i="1"/>
  <c r="AW22" i="1"/>
  <c r="AU22" i="1" s="1"/>
  <c r="AW23" i="1"/>
  <c r="AW24" i="1"/>
  <c r="AW25" i="1"/>
  <c r="AW26" i="1"/>
  <c r="AW27" i="1"/>
  <c r="AW28" i="1"/>
  <c r="AW29" i="1"/>
  <c r="AW30" i="1"/>
  <c r="AU30" i="1" s="1"/>
  <c r="AW31" i="1"/>
  <c r="AW32" i="1"/>
  <c r="AU32" i="1" s="1"/>
  <c r="AW33" i="1"/>
  <c r="AW34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U15" i="1"/>
  <c r="AU17" i="1"/>
  <c r="AU18" i="1"/>
  <c r="AU19" i="1"/>
  <c r="AU20" i="1"/>
  <c r="AU23" i="1"/>
  <c r="AU24" i="1"/>
  <c r="AU25" i="1"/>
  <c r="AU26" i="1"/>
  <c r="AU27" i="1"/>
  <c r="AU28" i="1"/>
  <c r="AU31" i="1"/>
  <c r="AU33" i="1"/>
  <c r="AU34" i="1"/>
  <c r="AU29" i="1" l="1"/>
  <c r="AU21" i="1"/>
  <c r="AT3" i="1"/>
  <c r="AW3" i="1" s="1"/>
  <c r="AT4" i="1"/>
  <c r="AW4" i="1" s="1"/>
  <c r="AT5" i="1"/>
  <c r="AW5" i="1" s="1"/>
  <c r="AT6" i="1"/>
  <c r="AW6" i="1" s="1"/>
  <c r="AT7" i="1"/>
  <c r="AW7" i="1" s="1"/>
  <c r="AT8" i="1"/>
  <c r="AW8" i="1" s="1"/>
  <c r="AT9" i="1"/>
  <c r="AW9" i="1" s="1"/>
  <c r="AT10" i="1"/>
  <c r="AW10" i="1" s="1"/>
  <c r="AT11" i="1"/>
  <c r="AW11" i="1" s="1"/>
  <c r="AT12" i="1"/>
  <c r="AW12" i="1" s="1"/>
  <c r="AT13" i="1"/>
  <c r="AW13" i="1" s="1"/>
  <c r="AT2" i="1"/>
  <c r="AS2" i="1" l="1"/>
  <c r="AS3" i="1"/>
  <c r="AU3" i="1" s="1"/>
  <c r="AS4" i="1"/>
  <c r="AU4" i="1" s="1"/>
  <c r="AS5" i="1"/>
  <c r="AU5" i="1" s="1"/>
  <c r="AS6" i="1"/>
  <c r="AU6" i="1" s="1"/>
  <c r="AS7" i="1"/>
  <c r="AU7" i="1" s="1"/>
  <c r="AS8" i="1"/>
  <c r="AU8" i="1" s="1"/>
  <c r="AS9" i="1"/>
  <c r="AU9" i="1" s="1"/>
  <c r="AS10" i="1"/>
  <c r="AU10" i="1" s="1"/>
  <c r="AS11" i="1"/>
  <c r="AU11" i="1" s="1"/>
  <c r="AS12" i="1"/>
  <c r="AU12" i="1" s="1"/>
  <c r="AS13" i="1"/>
  <c r="AU13" i="1" s="1"/>
  <c r="AW2" i="1" l="1"/>
  <c r="E2" i="2"/>
  <c r="K12" i="2"/>
  <c r="K9" i="2"/>
  <c r="AX2" i="1" l="1"/>
  <c r="AU2" i="1"/>
  <c r="J7" i="2"/>
  <c r="K11" i="2"/>
  <c r="K10" i="2"/>
</calcChain>
</file>

<file path=xl/sharedStrings.xml><?xml version="1.0" encoding="utf-8"?>
<sst xmlns="http://schemas.openxmlformats.org/spreadsheetml/2006/main" count="738" uniqueCount="184">
  <si>
    <t>id</t>
  </si>
  <si>
    <t>aasta</t>
  </si>
  <si>
    <t>sisse</t>
  </si>
  <si>
    <t>kuup</t>
  </si>
  <si>
    <t>summa</t>
  </si>
  <si>
    <t>doknr</t>
  </si>
  <si>
    <t>objnr</t>
  </si>
  <si>
    <t>dkdoknimi</t>
  </si>
  <si>
    <t>arvenr</t>
  </si>
  <si>
    <t>arvekuup</t>
  </si>
  <si>
    <t>alusnr1</t>
  </si>
  <si>
    <t>asutnr1</t>
  </si>
  <si>
    <t>partnr1</t>
  </si>
  <si>
    <t>saajanr1</t>
  </si>
  <si>
    <t>saajaregnr1</t>
  </si>
  <si>
    <t>partnr21</t>
  </si>
  <si>
    <t>sarve</t>
  </si>
  <si>
    <t>konto</t>
  </si>
  <si>
    <t>kulnr1</t>
  </si>
  <si>
    <t>talnr1</t>
  </si>
  <si>
    <t>talnimi1</t>
  </si>
  <si>
    <t>artnr1</t>
  </si>
  <si>
    <t>artnimi1</t>
  </si>
  <si>
    <t>tulnr1</t>
  </si>
  <si>
    <t>tulnimi1</t>
  </si>
  <si>
    <t>objectnr1</t>
  </si>
  <si>
    <t>objectnimi1</t>
  </si>
  <si>
    <t>osaknr1</t>
  </si>
  <si>
    <t>osaknimi1</t>
  </si>
  <si>
    <t>subjectnr1</t>
  </si>
  <si>
    <t>subjectnimi1</t>
  </si>
  <si>
    <t>suundnr1</t>
  </si>
  <si>
    <t>suundnimi1</t>
  </si>
  <si>
    <t>alliknr1</t>
  </si>
  <si>
    <t>alliknimi1</t>
  </si>
  <si>
    <t>ravonimi1</t>
  </si>
  <si>
    <t>staatus1</t>
  </si>
  <si>
    <t>objnr1</t>
  </si>
  <si>
    <t>tulnud1</t>
  </si>
  <si>
    <t>user_code1</t>
  </si>
  <si>
    <t>Timpson Madis</t>
  </si>
  <si>
    <t xml:space="preserve">800699          </t>
  </si>
  <si>
    <t>1001001</t>
  </si>
  <si>
    <t>muudelt residentidelt</t>
  </si>
  <si>
    <t xml:space="preserve">L1100           </t>
  </si>
  <si>
    <t>Linnapea</t>
  </si>
  <si>
    <t>Põhiarve SEB</t>
  </si>
  <si>
    <t>admin</t>
  </si>
  <si>
    <t>Puidet Elmo</t>
  </si>
  <si>
    <t>Annetajate arv</t>
  </si>
  <si>
    <t>Andmed seisuga:</t>
  </si>
  <si>
    <t>Maksimaalne annetuse summa</t>
  </si>
  <si>
    <t>Annetatud summa kokku</t>
  </si>
  <si>
    <t>Annetamise 
kuupäev</t>
  </si>
  <si>
    <t>Summa kokku</t>
  </si>
  <si>
    <t>Suurim annetus</t>
  </si>
  <si>
    <t>Väikseim annetus</t>
  </si>
  <si>
    <t>Minimaalne annetuse summa</t>
  </si>
  <si>
    <t>Minimaalsega tabeli jaoks</t>
  </si>
  <si>
    <t>konto2</t>
  </si>
  <si>
    <t>Plaamus Merit</t>
  </si>
  <si>
    <t>Summa kogusummast summa</t>
  </si>
  <si>
    <t>Loendus kogusummast id</t>
  </si>
  <si>
    <t>Annetuste arv</t>
  </si>
  <si>
    <t>Valdvee Krista</t>
  </si>
  <si>
    <t>NB - peale tabeli kleepimist, värskenda ja siis mõlemas ripploendis märgi uued read linnukesega.</t>
  </si>
  <si>
    <t>asutregnr1</t>
  </si>
  <si>
    <t>37410016011</t>
  </si>
  <si>
    <t>36606160241</t>
  </si>
  <si>
    <t>46409072714</t>
  </si>
  <si>
    <t>47812184911</t>
  </si>
  <si>
    <t>1068</t>
  </si>
  <si>
    <t>partnimi1</t>
  </si>
  <si>
    <t>partnimi21</t>
  </si>
  <si>
    <t>Residendid, füüsilised isikud</t>
  </si>
  <si>
    <t>kuu aasta</t>
  </si>
  <si>
    <t>aasta_</t>
  </si>
  <si>
    <t>kuu_</t>
  </si>
  <si>
    <t>Üldkokkuvõte</t>
  </si>
  <si>
    <t>Reasildid</t>
  </si>
  <si>
    <t>2 2022</t>
  </si>
  <si>
    <t>1016</t>
  </si>
  <si>
    <t xml:space="preserve">Annetus Ternopili heaks </t>
  </si>
  <si>
    <t>Hüva Rain</t>
  </si>
  <si>
    <t>37504236012</t>
  </si>
  <si>
    <t>203850</t>
  </si>
  <si>
    <t xml:space="preserve">35008           </t>
  </si>
  <si>
    <t xml:space="preserve">PR520           </t>
  </si>
  <si>
    <t>Ternopili heaks</t>
  </si>
  <si>
    <t xml:space="preserve">TU176           </t>
  </si>
  <si>
    <t>sihtfinantseerimised 3500*</t>
  </si>
  <si>
    <t xml:space="preserve">01.03.2022 01.03.2022 </t>
  </si>
  <si>
    <t>1017</t>
  </si>
  <si>
    <t>Viljandi Hambakliinik AS</t>
  </si>
  <si>
    <t>10296941</t>
  </si>
  <si>
    <t xml:space="preserve">800599          </t>
  </si>
  <si>
    <t>Residendid, äriühingud</t>
  </si>
  <si>
    <t>1018</t>
  </si>
  <si>
    <t>Kulla Kersti</t>
  </si>
  <si>
    <t>46709276015</t>
  </si>
  <si>
    <t>1019</t>
  </si>
  <si>
    <t>1020</t>
  </si>
  <si>
    <t>Kütt Tiina</t>
  </si>
  <si>
    <t>47004066018</t>
  </si>
  <si>
    <t>1021</t>
  </si>
  <si>
    <t>1022</t>
  </si>
  <si>
    <t>Servinski Marvi</t>
  </si>
  <si>
    <t>45101216012</t>
  </si>
  <si>
    <t>1023</t>
  </si>
  <si>
    <t>Koitlepp Jane</t>
  </si>
  <si>
    <t>48809276022</t>
  </si>
  <si>
    <t>1024</t>
  </si>
  <si>
    <t>Kurvits Laine</t>
  </si>
  <si>
    <t>45807016040</t>
  </si>
  <si>
    <t>1025</t>
  </si>
  <si>
    <t>Kengsepp Anneli</t>
  </si>
  <si>
    <t>47203130284</t>
  </si>
  <si>
    <t>1026</t>
  </si>
  <si>
    <t>1027</t>
  </si>
  <si>
    <t>Audova Enna</t>
  </si>
  <si>
    <t>47511300387</t>
  </si>
  <si>
    <t>1028</t>
  </si>
  <si>
    <t>Riet Urho</t>
  </si>
  <si>
    <t>37907096014</t>
  </si>
  <si>
    <t>1029</t>
  </si>
  <si>
    <t>Vilberg Tiina</t>
  </si>
  <si>
    <t>46702036049</t>
  </si>
  <si>
    <t>1030</t>
  </si>
  <si>
    <t>Alvre Priit</t>
  </si>
  <si>
    <t>36608126010</t>
  </si>
  <si>
    <t>1031</t>
  </si>
  <si>
    <t>Golubev Olli</t>
  </si>
  <si>
    <t>45501016023</t>
  </si>
  <si>
    <t>1032</t>
  </si>
  <si>
    <t>Saarem Ave</t>
  </si>
  <si>
    <t>47606296013</t>
  </si>
  <si>
    <t>1033</t>
  </si>
  <si>
    <t>Selter Karmen</t>
  </si>
  <si>
    <t>47505064915</t>
  </si>
  <si>
    <t>1034</t>
  </si>
  <si>
    <t>Tähtväli Evelin</t>
  </si>
  <si>
    <t>48805194912</t>
  </si>
  <si>
    <t>1035</t>
  </si>
  <si>
    <t>Kurvits Malle</t>
  </si>
  <si>
    <t>45802166012</t>
  </si>
  <si>
    <t>1036</t>
  </si>
  <si>
    <t>Jaasma Kristi</t>
  </si>
  <si>
    <t>48103146010</t>
  </si>
  <si>
    <t>1037</t>
  </si>
  <si>
    <t>Kont Karin</t>
  </si>
  <si>
    <t>46803220277</t>
  </si>
  <si>
    <t>1038</t>
  </si>
  <si>
    <t>Reinart Ott</t>
  </si>
  <si>
    <t>36805026016</t>
  </si>
  <si>
    <t>1065</t>
  </si>
  <si>
    <t>Laur Priit</t>
  </si>
  <si>
    <t>37604116017</t>
  </si>
  <si>
    <t xml:space="preserve">02.03.2022 02.03.2022 </t>
  </si>
  <si>
    <t>1066</t>
  </si>
  <si>
    <t>Mändmaa Kristjan</t>
  </si>
  <si>
    <t>37306106022</t>
  </si>
  <si>
    <t>1067</t>
  </si>
  <si>
    <t>Brjantsev Andres</t>
  </si>
  <si>
    <t>36705016017</t>
  </si>
  <si>
    <t>Saar Aira</t>
  </si>
  <si>
    <t>47412126024</t>
  </si>
  <si>
    <t>1069</t>
  </si>
  <si>
    <t>Tiido Tiivi</t>
  </si>
  <si>
    <t>47605176032</t>
  </si>
  <si>
    <t>1070</t>
  </si>
  <si>
    <t>Taalmaa Reita</t>
  </si>
  <si>
    <t>46703206013</t>
  </si>
  <si>
    <t>1071</t>
  </si>
  <si>
    <t>Liinsoo Ragnar</t>
  </si>
  <si>
    <t>37709126028</t>
  </si>
  <si>
    <t>1072</t>
  </si>
  <si>
    <t>Nurk Kristiina</t>
  </si>
  <si>
    <t>1073</t>
  </si>
  <si>
    <t>Hiis Aino</t>
  </si>
  <si>
    <t>45308066010</t>
  </si>
  <si>
    <t>1074</t>
  </si>
  <si>
    <t>3 2022</t>
  </si>
  <si>
    <t>(Kõik)</t>
  </si>
  <si>
    <t>Ternopili annetused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</si>
</sst>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€-425]_-;\-* #,##0.00\ [$€-425]_-;_-* &quot;-&quot;??\ [$€-425]_-;_-@_-"/>
    <numFmt numFmtId="165" formatCode="_-* #,##0\ [$€-425]_-;\-* #,##0\ [$€-425]_-;_-* &quot;-&quot;??\ [$€-425]_-;_-@_-"/>
  </numFmts>
  <fonts count="10" x14ac:knownFonts="1">
    <font>
      <sz val="10"/>
      <name val="Arial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4" tint="-0.499984740745262"/>
      <name val="Times New Roman"/>
      <family val="1"/>
    </font>
    <font>
      <b/>
      <sz val="11"/>
      <color theme="4" tint="-0.499984740745262"/>
      <name val="Times New Roman"/>
      <family val="1"/>
    </font>
    <font>
      <b/>
      <sz val="9"/>
      <name val="Times New Roman"/>
      <family val="1"/>
    </font>
    <font>
      <sz val="11"/>
      <color rgb="FFFF0000"/>
      <name val="Times New Roman"/>
      <family val="1"/>
    </font>
    <font>
      <sz val="10"/>
      <name val="Arial"/>
      <family val="2"/>
    </font>
    <font>
      <sz val="11"/>
      <name val="Times New Roman"/>
    </font>
    <font>
      <sz val="9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0" borderId="0" xfId="0" applyNumberFormat="1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1" fillId="3" borderId="0" xfId="0" applyFont="1" applyFill="1" applyAlignment="1">
      <alignment horizontal="right"/>
    </xf>
    <xf numFmtId="0" fontId="2" fillId="3" borderId="0" xfId="0" applyFont="1" applyFill="1"/>
    <xf numFmtId="0" fontId="1" fillId="3" borderId="0" xfId="0" applyFont="1" applyFill="1"/>
    <xf numFmtId="0" fontId="3" fillId="4" borderId="0" xfId="0" applyFont="1" applyFill="1" applyAlignment="1">
      <alignment wrapText="1"/>
    </xf>
    <xf numFmtId="0" fontId="3" fillId="4" borderId="0" xfId="0" applyFont="1" applyFill="1"/>
    <xf numFmtId="0" fontId="4" fillId="4" borderId="2" xfId="0" applyFont="1" applyFill="1" applyBorder="1"/>
    <xf numFmtId="0" fontId="4" fillId="4" borderId="3" xfId="0" applyFont="1" applyFill="1" applyBorder="1" applyAlignment="1">
      <alignment wrapText="1"/>
    </xf>
    <xf numFmtId="22" fontId="4" fillId="4" borderId="4" xfId="0" applyNumberFormat="1" applyFont="1" applyFill="1" applyBorder="1" applyAlignment="1">
      <alignment horizontal="left"/>
    </xf>
    <xf numFmtId="22" fontId="4" fillId="4" borderId="5" xfId="0" applyNumberFormat="1" applyFont="1" applyFill="1" applyBorder="1" applyAlignment="1">
      <alignment horizontal="left"/>
    </xf>
    <xf numFmtId="0" fontId="4" fillId="4" borderId="0" xfId="0" applyFont="1" applyFill="1"/>
    <xf numFmtId="0" fontId="4" fillId="4" borderId="1" xfId="0" applyFont="1" applyFill="1" applyBorder="1"/>
    <xf numFmtId="164" fontId="4" fillId="4" borderId="1" xfId="0" applyNumberFormat="1" applyFont="1" applyFill="1" applyBorder="1"/>
    <xf numFmtId="3" fontId="4" fillId="4" borderId="1" xfId="0" applyNumberFormat="1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22" fontId="1" fillId="3" borderId="0" xfId="0" applyNumberFormat="1" applyFont="1" applyFill="1" applyAlignment="1"/>
    <xf numFmtId="22" fontId="5" fillId="3" borderId="0" xfId="0" applyNumberFormat="1" applyFont="1" applyFill="1" applyAlignment="1"/>
    <xf numFmtId="0" fontId="6" fillId="5" borderId="0" xfId="0" applyFont="1" applyFill="1"/>
    <xf numFmtId="0" fontId="2" fillId="5" borderId="0" xfId="0" applyFont="1" applyFill="1"/>
    <xf numFmtId="0" fontId="7" fillId="0" borderId="0" xfId="0" applyFont="1"/>
    <xf numFmtId="14" fontId="7" fillId="0" borderId="0" xfId="0" applyNumberFormat="1" applyFont="1"/>
    <xf numFmtId="0" fontId="8" fillId="0" borderId="0" xfId="0" applyFont="1" applyFill="1"/>
    <xf numFmtId="164" fontId="8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/>
    </xf>
    <xf numFmtId="0" fontId="8" fillId="0" borderId="0" xfId="0" applyNumberFormat="1" applyFont="1" applyFill="1"/>
    <xf numFmtId="165" fontId="8" fillId="0" borderId="0" xfId="0" applyNumberFormat="1" applyFont="1" applyFill="1"/>
    <xf numFmtId="0" fontId="9" fillId="0" borderId="0" xfId="0" applyFont="1" applyFill="1"/>
    <xf numFmtId="164" fontId="9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/>
    </xf>
    <xf numFmtId="164" fontId="9" fillId="0" borderId="0" xfId="0" applyNumberFormat="1" applyFont="1" applyFill="1"/>
    <xf numFmtId="0" fontId="9" fillId="0" borderId="0" xfId="0" applyNumberFormat="1" applyFont="1" applyFill="1"/>
  </cellXfs>
  <cellStyles count="1">
    <cellStyle name="Normaallaad" xfId="0" builtinId="0"/>
  </cellStyles>
  <dxfs count="612">
    <dxf>
      <numFmt numFmtId="164" formatCode="_-* #,##0.00\ [$€-425]_-;\-* #,##0.00\ [$€-425]_-;_-* &quot;-&quot;??\ [$€-425]_-;_-@_-"/>
    </dxf>
    <dxf>
      <alignment wrapText="1" readingOrder="0"/>
    </dxf>
    <dxf>
      <alignment vertical="center" readingOrder="0"/>
    </dxf>
    <dxf>
      <alignment wrapText="0" readingOrder="0"/>
    </dxf>
    <dxf>
      <alignment wrapText="1" readingOrder="0"/>
    </dxf>
    <dxf>
      <alignment horizontal="center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alignment wrapText="1" readingOrder="0"/>
    </dxf>
    <dxf>
      <alignment horizontal="general" readingOrder="0"/>
    </dxf>
    <dxf>
      <alignment horizontal="center" readingOrder="0"/>
    </dxf>
    <dxf>
      <alignment vertical="bottom" readingOrder="0"/>
    </dxf>
    <dxf>
      <alignment vertical="center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sz val="10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164" formatCode="_-* #,##0.00\ [$€-425]_-;\-* #,##0.00\ [$€-425]_-;_-* &quot;-&quot;??\ [$€-425]_-;_-@_-"/>
    </dxf>
    <dxf>
      <alignment wrapText="1" readingOrder="0"/>
    </dxf>
    <dxf>
      <alignment vertical="center" readingOrder="0"/>
    </dxf>
    <dxf>
      <alignment wrapText="0" readingOrder="0"/>
    </dxf>
    <dxf>
      <alignment wrapText="1" readingOrder="0"/>
    </dxf>
    <dxf>
      <alignment horizontal="center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alignment wrapText="1" readingOrder="0"/>
    </dxf>
    <dxf>
      <alignment horizontal="general" readingOrder="0"/>
    </dxf>
    <dxf>
      <alignment horizontal="center" readingOrder="0"/>
    </dxf>
    <dxf>
      <alignment vertical="bottom" readingOrder="0"/>
    </dxf>
    <dxf>
      <alignment vertical="center" readingOrder="0"/>
    </dxf>
    <dxf>
      <alignment horizontal="general" readingOrder="0"/>
    </dxf>
    <dxf>
      <alignment horizontal="center" readingOrder="0"/>
    </dxf>
    <dxf>
      <numFmt numFmtId="166" formatCode="_-* #,##0.0\ [$€-425]_-;\-* #,##0.0\ [$€-425]_-;_-* &quot;-&quot;??\ [$€-425]_-;_-@_-"/>
    </dxf>
    <dxf>
      <numFmt numFmtId="165" formatCode="_-* #,##0\ [$€-425]_-;\-* #,##0\ [$€-425]_-;_-* &quot;-&quot;??\ [$€-425]_-;_-@_-"/>
    </dxf>
    <dxf>
      <numFmt numFmtId="164" formatCode="_-* #,##0.00\ [$€-425]_-;\-* #,##0.00\ [$€-425]_-;_-* &quot;-&quot;??\ [$€-425]_-;_-@_-"/>
    </dxf>
    <dxf>
      <alignment wrapText="1" readingOrder="0"/>
    </dxf>
    <dxf>
      <alignment vertical="center" readingOrder="0"/>
    </dxf>
    <dxf>
      <alignment wrapText="0" readingOrder="0"/>
    </dxf>
    <dxf>
      <alignment wrapText="1" readingOrder="0"/>
    </dxf>
    <dxf>
      <alignment horizontal="center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alignment wrapText="1" readingOrder="0"/>
    </dxf>
    <dxf>
      <alignment horizontal="general" readingOrder="0"/>
    </dxf>
    <dxf>
      <alignment horizontal="center" readingOrder="0"/>
    </dxf>
    <dxf>
      <alignment vertical="bottom" readingOrder="0"/>
    </dxf>
    <dxf>
      <alignment vertical="center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sz val="10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164" formatCode="_-* #,##0.00\ [$€-425]_-;\-* #,##0.00\ [$€-425]_-;_-* &quot;-&quot;??\ [$€-425]_-;_-@_-"/>
    </dxf>
    <dxf>
      <alignment wrapText="1" readingOrder="0"/>
    </dxf>
    <dxf>
      <alignment vertical="center" readingOrder="0"/>
    </dxf>
    <dxf>
      <alignment wrapText="0" readingOrder="0"/>
    </dxf>
    <dxf>
      <alignment wrapText="1" readingOrder="0"/>
    </dxf>
    <dxf>
      <alignment horizontal="center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alignment wrapText="1" readingOrder="0"/>
    </dxf>
    <dxf>
      <alignment horizontal="general" readingOrder="0"/>
    </dxf>
    <dxf>
      <alignment horizontal="center" readingOrder="0"/>
    </dxf>
    <dxf>
      <alignment vertical="bottom" readingOrder="0"/>
    </dxf>
    <dxf>
      <alignment vertical="center" readingOrder="0"/>
    </dxf>
    <dxf>
      <alignment horizontal="general" readingOrder="0"/>
    </dxf>
    <dxf>
      <alignment horizontal="center" readingOrder="0"/>
    </dxf>
    <dxf>
      <numFmt numFmtId="166" formatCode="_-* #,##0.0\ [$€-425]_-;\-* #,##0.0\ [$€-425]_-;_-* &quot;-&quot;??\ [$€-425]_-;_-@_-"/>
    </dxf>
    <dxf>
      <numFmt numFmtId="165" formatCode="_-* #,##0\ [$€-425]_-;\-* #,##0\ [$€-425]_-;_-* &quot;-&quot;??\ [$€-425]_-;_-@_-"/>
    </dxf>
    <dxf>
      <numFmt numFmtId="164" formatCode="_-* #,##0.00\ [$€-425]_-;\-* #,##0.00\ [$€-425]_-;_-* &quot;-&quot;??\ [$€-425]_-;_-@_-"/>
    </dxf>
    <dxf>
      <alignment wrapText="1" readingOrder="0"/>
    </dxf>
    <dxf>
      <alignment vertical="center" readingOrder="0"/>
    </dxf>
    <dxf>
      <alignment wrapText="0" readingOrder="0"/>
    </dxf>
    <dxf>
      <alignment wrapText="1" readingOrder="0"/>
    </dxf>
    <dxf>
      <alignment horizontal="center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alignment wrapText="1" readingOrder="0"/>
    </dxf>
    <dxf>
      <alignment horizontal="general" readingOrder="0"/>
    </dxf>
    <dxf>
      <alignment horizontal="center" readingOrder="0"/>
    </dxf>
    <dxf>
      <alignment vertical="bottom" readingOrder="0"/>
    </dxf>
    <dxf>
      <alignment vertical="center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sz val="10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164" formatCode="_-* #,##0.00\ [$€-425]_-;\-* #,##0.00\ [$€-425]_-;_-* &quot;-&quot;??\ [$€-425]_-;_-@_-"/>
    </dxf>
    <dxf>
      <alignment wrapText="1" readingOrder="0"/>
    </dxf>
    <dxf>
      <alignment vertical="center" readingOrder="0"/>
    </dxf>
    <dxf>
      <alignment wrapText="0" readingOrder="0"/>
    </dxf>
    <dxf>
      <alignment wrapText="1" readingOrder="0"/>
    </dxf>
    <dxf>
      <alignment horizontal="center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alignment wrapText="1" readingOrder="0"/>
    </dxf>
    <dxf>
      <alignment horizontal="general" readingOrder="0"/>
    </dxf>
    <dxf>
      <alignment horizontal="center" readingOrder="0"/>
    </dxf>
    <dxf>
      <alignment vertical="bottom" readingOrder="0"/>
    </dxf>
    <dxf>
      <alignment vertical="center" readingOrder="0"/>
    </dxf>
    <dxf>
      <alignment horizontal="general" readingOrder="0"/>
    </dxf>
    <dxf>
      <alignment horizontal="center" readingOrder="0"/>
    </dxf>
    <dxf>
      <numFmt numFmtId="166" formatCode="_-* #,##0.0\ [$€-425]_-;\-* #,##0.0\ [$€-425]_-;_-* &quot;-&quot;??\ [$€-425]_-;_-@_-"/>
    </dxf>
    <dxf>
      <numFmt numFmtId="165" formatCode="_-* #,##0\ [$€-425]_-;\-* #,##0\ [$€-425]_-;_-* &quot;-&quot;??\ [$€-425]_-;_-@_-"/>
    </dxf>
    <dxf>
      <numFmt numFmtId="164" formatCode="_-* #,##0.00\ [$€-425]_-;\-* #,##0.00\ [$€-425]_-;_-* &quot;-&quot;??\ [$€-425]_-;_-@_-"/>
    </dxf>
    <dxf>
      <alignment wrapText="1" readingOrder="0"/>
    </dxf>
    <dxf>
      <alignment vertical="center" readingOrder="0"/>
    </dxf>
    <dxf>
      <alignment wrapText="0" readingOrder="0"/>
    </dxf>
    <dxf>
      <alignment wrapText="1" readingOrder="0"/>
    </dxf>
    <dxf>
      <alignment horizontal="center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alignment wrapText="1" readingOrder="0"/>
    </dxf>
    <dxf>
      <alignment horizontal="general" readingOrder="0"/>
    </dxf>
    <dxf>
      <alignment horizontal="center" readingOrder="0"/>
    </dxf>
    <dxf>
      <alignment vertical="bottom" readingOrder="0"/>
    </dxf>
    <dxf>
      <alignment vertical="center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sz val="10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164" formatCode="_-* #,##0.00\ [$€-425]_-;\-* #,##0.00\ [$€-425]_-;_-* &quot;-&quot;??\ [$€-425]_-;_-@_-"/>
    </dxf>
    <dxf>
      <alignment wrapText="1" readingOrder="0"/>
    </dxf>
    <dxf>
      <alignment vertical="center" readingOrder="0"/>
    </dxf>
    <dxf>
      <alignment wrapText="0" readingOrder="0"/>
    </dxf>
    <dxf>
      <alignment wrapText="1" readingOrder="0"/>
    </dxf>
    <dxf>
      <alignment horizontal="center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alignment wrapText="1" readingOrder="0"/>
    </dxf>
    <dxf>
      <alignment horizontal="general" readingOrder="0"/>
    </dxf>
    <dxf>
      <alignment horizontal="center" readingOrder="0"/>
    </dxf>
    <dxf>
      <alignment vertical="bottom" readingOrder="0"/>
    </dxf>
    <dxf>
      <alignment vertical="center" readingOrder="0"/>
    </dxf>
    <dxf>
      <alignment horizontal="general" readingOrder="0"/>
    </dxf>
    <dxf>
      <alignment horizontal="center" readingOrder="0"/>
    </dxf>
    <dxf>
      <numFmt numFmtId="166" formatCode="_-* #,##0.0\ [$€-425]_-;\-* #,##0.0\ [$€-425]_-;_-* &quot;-&quot;??\ [$€-425]_-;_-@_-"/>
    </dxf>
    <dxf>
      <numFmt numFmtId="165" formatCode="_-* #,##0\ [$€-425]_-;\-* #,##0\ [$€-425]_-;_-* &quot;-&quot;??\ [$€-425]_-;_-@_-"/>
    </dxf>
    <dxf>
      <numFmt numFmtId="164" formatCode="_-* #,##0.00\ [$€-425]_-;\-* #,##0.00\ [$€-425]_-;_-* &quot;-&quot;??\ [$€-425]_-;_-@_-"/>
    </dxf>
    <dxf>
      <alignment wrapText="1" readingOrder="0"/>
    </dxf>
    <dxf>
      <alignment vertical="center" readingOrder="0"/>
    </dxf>
    <dxf>
      <alignment wrapText="0" readingOrder="0"/>
    </dxf>
    <dxf>
      <alignment wrapText="1" readingOrder="0"/>
    </dxf>
    <dxf>
      <alignment horizontal="center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alignment wrapText="1" readingOrder="0"/>
    </dxf>
    <dxf>
      <alignment horizontal="general" readingOrder="0"/>
    </dxf>
    <dxf>
      <alignment horizontal="center" readingOrder="0"/>
    </dxf>
    <dxf>
      <alignment vertical="bottom" readingOrder="0"/>
    </dxf>
    <dxf>
      <alignment vertical="center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sz val="10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164" formatCode="_-* #,##0.00\ [$€-425]_-;\-* #,##0.00\ [$€-425]_-;_-* &quot;-&quot;??\ [$€-425]_-;_-@_-"/>
    </dxf>
    <dxf>
      <alignment wrapText="1" readingOrder="0"/>
    </dxf>
    <dxf>
      <alignment vertical="center" readingOrder="0"/>
    </dxf>
    <dxf>
      <alignment wrapText="0" readingOrder="0"/>
    </dxf>
    <dxf>
      <alignment wrapText="1" readingOrder="0"/>
    </dxf>
    <dxf>
      <alignment horizontal="center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alignment wrapText="1" readingOrder="0"/>
    </dxf>
    <dxf>
      <alignment horizontal="general" readingOrder="0"/>
    </dxf>
    <dxf>
      <alignment horizontal="center" readingOrder="0"/>
    </dxf>
    <dxf>
      <alignment vertical="bottom" readingOrder="0"/>
    </dxf>
    <dxf>
      <alignment vertical="center" readingOrder="0"/>
    </dxf>
    <dxf>
      <alignment horizontal="general" readingOrder="0"/>
    </dxf>
    <dxf>
      <alignment horizontal="center" readingOrder="0"/>
    </dxf>
    <dxf>
      <numFmt numFmtId="166" formatCode="_-* #,##0.0\ [$€-425]_-;\-* #,##0.0\ [$€-425]_-;_-* &quot;-&quot;??\ [$€-425]_-;_-@_-"/>
    </dxf>
    <dxf>
      <numFmt numFmtId="165" formatCode="_-* #,##0\ [$€-425]_-;\-* #,##0\ [$€-425]_-;_-* &quot;-&quot;??\ [$€-425]_-;_-@_-"/>
    </dxf>
    <dxf>
      <numFmt numFmtId="164" formatCode="_-* #,##0.00\ [$€-425]_-;\-* #,##0.00\ [$€-425]_-;_-* &quot;-&quot;??\ [$€-425]_-;_-@_-"/>
    </dxf>
    <dxf>
      <alignment wrapText="1" readingOrder="0"/>
    </dxf>
    <dxf>
      <alignment vertical="center" readingOrder="0"/>
    </dxf>
    <dxf>
      <alignment wrapText="0" readingOrder="0"/>
    </dxf>
    <dxf>
      <alignment wrapText="1" readingOrder="0"/>
    </dxf>
    <dxf>
      <alignment horizontal="center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alignment wrapText="1" readingOrder="0"/>
    </dxf>
    <dxf>
      <alignment horizontal="general" readingOrder="0"/>
    </dxf>
    <dxf>
      <alignment horizontal="center" readingOrder="0"/>
    </dxf>
    <dxf>
      <alignment vertical="bottom" readingOrder="0"/>
    </dxf>
    <dxf>
      <alignment vertical="center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sz val="10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164" formatCode="_-* #,##0.00\ [$€-425]_-;\-* #,##0.00\ [$€-425]_-;_-* &quot;-&quot;??\ [$€-425]_-;_-@_-"/>
    </dxf>
    <dxf>
      <alignment wrapText="1" readingOrder="0"/>
    </dxf>
    <dxf>
      <alignment vertical="center" readingOrder="0"/>
    </dxf>
    <dxf>
      <alignment wrapText="0" readingOrder="0"/>
    </dxf>
    <dxf>
      <alignment wrapText="1" readingOrder="0"/>
    </dxf>
    <dxf>
      <alignment horizontal="center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alignment wrapText="1" readingOrder="0"/>
    </dxf>
    <dxf>
      <alignment horizontal="general" readingOrder="0"/>
    </dxf>
    <dxf>
      <alignment horizontal="center" readingOrder="0"/>
    </dxf>
    <dxf>
      <alignment vertical="bottom" readingOrder="0"/>
    </dxf>
    <dxf>
      <alignment vertical="center" readingOrder="0"/>
    </dxf>
    <dxf>
      <alignment horizontal="general" readingOrder="0"/>
    </dxf>
    <dxf>
      <alignment horizontal="center" readingOrder="0"/>
    </dxf>
    <dxf>
      <numFmt numFmtId="166" formatCode="_-* #,##0.0\ [$€-425]_-;\-* #,##0.0\ [$€-425]_-;_-* &quot;-&quot;??\ [$€-425]_-;_-@_-"/>
    </dxf>
    <dxf>
      <numFmt numFmtId="165" formatCode="_-* #,##0\ [$€-425]_-;\-* #,##0\ [$€-425]_-;_-* &quot;-&quot;??\ [$€-425]_-;_-@_-"/>
    </dxf>
    <dxf>
      <numFmt numFmtId="164" formatCode="_-* #,##0.00\ [$€-425]_-;\-* #,##0.00\ [$€-425]_-;_-* &quot;-&quot;??\ [$€-425]_-;_-@_-"/>
    </dxf>
    <dxf>
      <alignment wrapText="1" readingOrder="0"/>
    </dxf>
    <dxf>
      <alignment vertical="center" readingOrder="0"/>
    </dxf>
    <dxf>
      <alignment wrapText="0" readingOrder="0"/>
    </dxf>
    <dxf>
      <alignment wrapText="1" readingOrder="0"/>
    </dxf>
    <dxf>
      <alignment horizontal="center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alignment wrapText="1" readingOrder="0"/>
    </dxf>
    <dxf>
      <alignment horizontal="general" readingOrder="0"/>
    </dxf>
    <dxf>
      <alignment horizontal="center" readingOrder="0"/>
    </dxf>
    <dxf>
      <alignment vertical="bottom" readingOrder="0"/>
    </dxf>
    <dxf>
      <alignment vertical="center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sz val="10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164" formatCode="_-* #,##0.00\ [$€-425]_-;\-* #,##0.00\ [$€-425]_-;_-* &quot;-&quot;??\ [$€-425]_-;_-@_-"/>
    </dxf>
    <dxf>
      <alignment wrapText="1" readingOrder="0"/>
    </dxf>
    <dxf>
      <alignment vertical="center" readingOrder="0"/>
    </dxf>
    <dxf>
      <alignment wrapText="0" readingOrder="0"/>
    </dxf>
    <dxf>
      <alignment wrapText="1" readingOrder="0"/>
    </dxf>
    <dxf>
      <alignment horizontal="center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alignment wrapText="1" readingOrder="0"/>
    </dxf>
    <dxf>
      <alignment horizontal="general" readingOrder="0"/>
    </dxf>
    <dxf>
      <alignment horizontal="center" readingOrder="0"/>
    </dxf>
    <dxf>
      <alignment vertical="bottom" readingOrder="0"/>
    </dxf>
    <dxf>
      <alignment vertical="center" readingOrder="0"/>
    </dxf>
    <dxf>
      <alignment horizontal="general" readingOrder="0"/>
    </dxf>
    <dxf>
      <alignment horizontal="center" readingOrder="0"/>
    </dxf>
    <dxf>
      <numFmt numFmtId="166" formatCode="_-* #,##0.0\ [$€-425]_-;\-* #,##0.0\ [$€-425]_-;_-* &quot;-&quot;??\ [$€-425]_-;_-@_-"/>
    </dxf>
    <dxf>
      <numFmt numFmtId="165" formatCode="_-* #,##0\ [$€-425]_-;\-* #,##0\ [$€-425]_-;_-* &quot;-&quot;??\ [$€-425]_-;_-@_-"/>
    </dxf>
    <dxf>
      <numFmt numFmtId="0" formatCode="General"/>
    </dxf>
    <dxf>
      <numFmt numFmtId="19" formatCode="dd/mm/yyyy"/>
    </dxf>
    <dxf>
      <numFmt numFmtId="0" formatCode="General"/>
    </dxf>
    <dxf>
      <numFmt numFmtId="19" formatCode="dd/mm/yyyy"/>
    </dxf>
    <dxf>
      <numFmt numFmtId="165" formatCode="_-* #,##0\ [$€-425]_-;\-* #,##0\ [$€-425]_-;_-* &quot;-&quot;??\ [$€-425]_-;_-@_-"/>
    </dxf>
    <dxf>
      <numFmt numFmtId="166" formatCode="_-* #,##0.0\ [$€-425]_-;\-* #,##0.0\ [$€-425]_-;_-* &quot;-&quot;??\ [$€-425]_-;_-@_-"/>
    </dxf>
    <dxf>
      <alignment horizontal="center" readingOrder="0"/>
    </dxf>
    <dxf>
      <alignment horizontal="general" readingOrder="0"/>
    </dxf>
    <dxf>
      <alignment vertical="center" readingOrder="0"/>
    </dxf>
    <dxf>
      <alignment vertical="bottom" readingOrder="0"/>
    </dxf>
    <dxf>
      <alignment horizontal="center" readingOrder="0"/>
    </dxf>
    <dxf>
      <alignment horizontal="general" readingOrder="0"/>
    </dxf>
    <dxf>
      <alignment wrapText="1" readingOrder="0"/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 readingOrder="0"/>
    </dxf>
    <dxf>
      <alignment wrapText="1" readingOrder="0"/>
    </dxf>
    <dxf>
      <alignment wrapText="0" readingOrder="0"/>
    </dxf>
    <dxf>
      <alignment vertical="center" readingOrder="0"/>
    </dxf>
    <dxf>
      <alignment wrapText="1" readingOrder="0"/>
    </dxf>
    <dxf>
      <numFmt numFmtId="164" formatCode="_-* #,##0.00\ [$€-425]_-;\-* #,##0.00\ [$€-425]_-;_-* &quot;-&quot;??\ [$€-425]_-;_-@_-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10"/>
      </font>
    </dxf>
    <dxf>
      <alignment wrapText="1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vertical="center" readingOrder="0"/>
    </dxf>
    <dxf>
      <alignment vertical="bottom" readingOrder="0"/>
    </dxf>
    <dxf>
      <alignment horizontal="center" readingOrder="0"/>
    </dxf>
    <dxf>
      <alignment horizontal="general" readingOrder="0"/>
    </dxf>
    <dxf>
      <alignment wrapText="1" readingOrder="0"/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 readingOrder="0"/>
    </dxf>
    <dxf>
      <alignment wrapText="1" readingOrder="0"/>
    </dxf>
    <dxf>
      <alignment wrapText="0" readingOrder="0"/>
    </dxf>
    <dxf>
      <alignment vertical="center" readingOrder="0"/>
    </dxf>
    <dxf>
      <alignment wrapText="1" readingOrder="0"/>
    </dxf>
    <dxf>
      <numFmt numFmtId="164" formatCode="_-* #,##0.00\ [$€-425]_-;\-* #,##0.00\ [$€-425]_-;_-* &quot;-&quot;??\ [$€-425]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[Ternopili annetused graafikuga 02.03.2022.xlsx]Tabel!PivotTable-liigendtabel1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t-EE"/>
              <a:t>Ternopili linnale tehtud </a:t>
            </a:r>
            <a:r>
              <a:rPr lang="en-US"/>
              <a:t>annetused</a:t>
            </a:r>
          </a:p>
        </c:rich>
      </c:tx>
      <c:layout>
        <c:manualLayout>
          <c:xMode val="edge"/>
          <c:yMode val="edge"/>
          <c:x val="6.1794631834761096E-2"/>
          <c:y val="1.04458605851030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</c:pivotFmt>
      <c:pivotFmt>
        <c:idx val="11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dLblPos val="inBase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dLblPos val="inBase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</c:pivotFmt>
      <c:pivotFmt>
        <c:idx val="15"/>
      </c:pivotFmt>
      <c:pivotFmt>
        <c:idx val="16"/>
      </c:pivotFmt>
      <c:pivotFmt>
        <c:idx val="17"/>
      </c:pivotFmt>
      <c:pivotFmt>
        <c:idx val="18"/>
      </c:pivotFmt>
      <c:pivotFmt>
        <c:idx val="19"/>
        <c:dLbl>
          <c:idx val="0"/>
          <c:dLblPos val="inBase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dLblPos val="inBase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dLbl>
          <c:idx val="0"/>
          <c:layout/>
          <c:dLblPos val="inBase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3"/>
        <c:dLbl>
          <c:idx val="0"/>
          <c:layout/>
          <c:dLblPos val="inBase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4"/>
        <c:dLbl>
          <c:idx val="0"/>
          <c:layout/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5"/>
      </c:pivotFmt>
      <c:pivotFmt>
        <c:idx val="2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FFFF00"/>
                  </a:solidFill>
                  <a:latin typeface="+mn-lt"/>
                  <a:ea typeface="+mn-ea"/>
                  <a:cs typeface="+mn-cs"/>
                </a:defRPr>
              </a:pPr>
              <a:endParaRPr lang="et-EE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7"/>
        <c:spPr>
          <a:solidFill>
            <a:srgbClr val="FFFF00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00B0F0"/>
                  </a:solidFill>
                  <a:latin typeface="+mn-lt"/>
                  <a:ea typeface="+mn-ea"/>
                  <a:cs typeface="+mn-cs"/>
                </a:defRPr>
              </a:pPr>
              <a:endParaRPr lang="et-EE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8"/>
        <c:spPr>
          <a:ln w="34925" cap="rnd">
            <a:solidFill>
              <a:schemeClr val="accent1"/>
            </a:solidFill>
            <a:round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t-E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0.27620781364251606"/>
          <c:y val="0.10933162702983545"/>
          <c:w val="0.65738926806487341"/>
          <c:h val="0.719906034814318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Tabel!$E$5</c:f>
              <c:strCache>
                <c:ptCount val="1"/>
                <c:pt idx="0">
                  <c:v>Annetatud summa kokku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Tabel!$D$6:$D$8</c:f>
              <c:strCache>
                <c:ptCount val="2"/>
                <c:pt idx="0">
                  <c:v>2 2022</c:v>
                </c:pt>
                <c:pt idx="1">
                  <c:v>3 2022</c:v>
                </c:pt>
              </c:strCache>
            </c:strRef>
          </c:cat>
          <c:val>
            <c:numRef>
              <c:f>Tabel!$E$6:$E$8</c:f>
              <c:numCache>
                <c:formatCode>_-* #\ ##0\ [$€-425]_-;\-* #\ ##0\ [$€-425]_-;_-* "-"??\ [$€-425]_-;_-@_-</c:formatCode>
                <c:ptCount val="2"/>
                <c:pt idx="0">
                  <c:v>1640.96</c:v>
                </c:pt>
                <c:pt idx="1">
                  <c:v>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00-4075-BFD7-782EEE7C8C7D}"/>
            </c:ext>
          </c:extLst>
        </c:ser>
        <c:ser>
          <c:idx val="1"/>
          <c:order val="1"/>
          <c:tx>
            <c:strRef>
              <c:f>Tabel!$F$5</c:f>
              <c:strCache>
                <c:ptCount val="1"/>
                <c:pt idx="0">
                  <c:v>Maksimaalne annetuse summa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Tabel!$D$6:$D$8</c:f>
              <c:strCache>
                <c:ptCount val="2"/>
                <c:pt idx="0">
                  <c:v>2 2022</c:v>
                </c:pt>
                <c:pt idx="1">
                  <c:v>3 2022</c:v>
                </c:pt>
              </c:strCache>
            </c:strRef>
          </c:cat>
          <c:val>
            <c:numRef>
              <c:f>Tabel!$F$6:$F$8</c:f>
              <c:numCache>
                <c:formatCode>General</c:formatCode>
                <c:ptCount val="2"/>
                <c:pt idx="0">
                  <c:v>540.96</c:v>
                </c:pt>
                <c:pt idx="1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00-4075-BFD7-782EEE7C8C7D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38986416"/>
        <c:axId val="338977888"/>
      </c:barChart>
      <c:lineChart>
        <c:grouping val="standard"/>
        <c:varyColors val="0"/>
        <c:ser>
          <c:idx val="2"/>
          <c:order val="2"/>
          <c:tx>
            <c:strRef>
              <c:f>Tabel!$G$5</c:f>
              <c:strCache>
                <c:ptCount val="1"/>
                <c:pt idx="0">
                  <c:v>Annetuste arv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Tabel!$D$6:$D$8</c:f>
              <c:strCache>
                <c:ptCount val="2"/>
                <c:pt idx="0">
                  <c:v>2 2022</c:v>
                </c:pt>
                <c:pt idx="1">
                  <c:v>3 2022</c:v>
                </c:pt>
              </c:strCache>
            </c:strRef>
          </c:cat>
          <c:val>
            <c:numRef>
              <c:f>Tabel!$G$6:$G$8</c:f>
              <c:numCache>
                <c:formatCode>General</c:formatCode>
                <c:ptCount val="2"/>
                <c:pt idx="0">
                  <c:v>23</c:v>
                </c:pt>
                <c:pt idx="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00-4075-BFD7-782EEE7C8C7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52795128"/>
        <c:axId val="452795456"/>
      </c:lineChart>
      <c:catAx>
        <c:axId val="338986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338977888"/>
        <c:crosses val="autoZero"/>
        <c:auto val="1"/>
        <c:lblAlgn val="ctr"/>
        <c:lblOffset val="100"/>
        <c:noMultiLvlLbl val="0"/>
      </c:catAx>
      <c:valAx>
        <c:axId val="33897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Annetatud summa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t-EE"/>
            </a:p>
          </c:txPr>
        </c:title>
        <c:numFmt formatCode="_-* #\ ##0\ [$€-425]_-;\-* #\ ##0\ [$€-425]_-;_-* &quot;-&quot;??\ [$€-425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338986416"/>
        <c:crosses val="autoZero"/>
        <c:crossBetween val="between"/>
      </c:valAx>
      <c:valAx>
        <c:axId val="4527954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Annetajate arv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t-E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452795128"/>
        <c:crosses val="max"/>
        <c:crossBetween val="between"/>
      </c:valAx>
      <c:catAx>
        <c:axId val="4527951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5279545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t-EE"/>
    </a:p>
  </c:txPr>
  <c:userShapes r:id="rId3"/>
  <c:extLst>
    <c:ext xmlns:c14="http://schemas.microsoft.com/office/drawing/2007/8/2/chart" uri="{781A3756-C4B2-4CAC-9D66-4F8BD8637D16}">
      <c14:pivotOptions>
        <c14:dropZoneFilter val="1"/>
        <c14:dropZoneCatego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49" workbookViewId="0" zoomToFit="1"/>
  </sheetView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4607" cy="6086929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0.6775</cdr:x>
      <cdr:y>0.018</cdr:y>
    </cdr:from>
    <cdr:to>
      <cdr:x>0.91656</cdr:x>
      <cdr:y>0.19901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290336" y="109588"/>
          <a:ext cx="2219540" cy="1101757"/>
        </a:xfrm>
        <a:prstGeom xmlns:a="http://schemas.openxmlformats.org/drawingml/2006/main" prst="rect">
          <a:avLst/>
        </a:prstGeom>
      </cdr:spPr>
    </cdr:pic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ika Aaso" refreshedDate="44622.378231828705" createdVersion="6" refreshedVersion="6" minRefreshableVersion="3" recordCount="33">
  <cacheSource type="worksheet">
    <worksheetSource name="Tabel1"/>
  </cacheSource>
  <cacheFields count="47">
    <cacheField name="id" numFmtId="0">
      <sharedItems containsSemiMixedTypes="0" containsString="0" containsNumber="1" containsInteger="1" minValue="496" maxValue="114843" count="376">
        <n v="19354"/>
        <n v="19356"/>
        <n v="19357"/>
        <n v="19358"/>
        <n v="19359"/>
        <n v="19360"/>
        <n v="19361"/>
        <n v="19362"/>
        <n v="19363"/>
        <n v="19364"/>
        <n v="19365"/>
        <n v="19367"/>
        <n v="19369"/>
        <n v="19370"/>
        <n v="19371"/>
        <n v="19372"/>
        <n v="19373"/>
        <n v="19374"/>
        <n v="19375"/>
        <n v="19378"/>
        <n v="19379"/>
        <n v="19380"/>
        <n v="19388"/>
        <n v="19909"/>
        <n v="19914"/>
        <n v="19917"/>
        <n v="19919"/>
        <n v="19920"/>
        <n v="19924"/>
        <n v="19926"/>
        <n v="19927"/>
        <n v="19929"/>
        <n v="19932"/>
        <n v="45908" u="1"/>
        <n v="80950" u="1"/>
        <n v="81660" u="1"/>
        <n v="87837" u="1"/>
        <n v="89044" u="1"/>
        <n v="80635" u="1"/>
        <n v="86954" u="1"/>
        <n v="94196" u="1"/>
        <n v="102716" u="1"/>
        <n v="19194" u="1"/>
        <n v="70238" u="1"/>
        <n v="87491" u="1"/>
        <n v="88059" u="1"/>
        <n v="89266" u="1"/>
        <n v="96011" u="1"/>
        <n v="19204" u="1"/>
        <n v="68858" u="1"/>
        <n v="81709" u="1"/>
        <n v="84265" u="1"/>
        <n v="85188" u="1"/>
        <n v="85685" u="1"/>
        <n v="111529" u="1"/>
        <n v="19214" u="1"/>
        <n v="33776" u="1"/>
        <n v="83240" u="1"/>
        <n v="89914" u="1"/>
        <n v="90837" u="1"/>
        <n v="45014" u="1"/>
        <n v="81718" u="1"/>
        <n v="81789" u="1"/>
        <n v="85197" u="1"/>
        <n v="106994" u="1"/>
        <n v="15750" u="1"/>
        <n v="75865" u="1"/>
        <n v="96029" u="1"/>
        <n v="80662" u="1"/>
        <n v="81798" u="1"/>
        <n v="87833" u="1"/>
        <n v="14411" u="1"/>
        <n v="20532" u="1"/>
        <n v="47559" u="1"/>
        <n v="71330" u="1"/>
        <n v="78430" u="1"/>
        <n v="85672" u="1"/>
        <n v="86453" u="1"/>
        <n v="96535" u="1"/>
        <n v="97813" u="1"/>
        <n v="16333" u="1"/>
        <n v="19193" u="1"/>
        <n v="75488" u="1"/>
        <n v="19203" u="1"/>
        <n v="68854" u="1"/>
        <n v="70487" u="1"/>
        <n v="81705" u="1"/>
        <n v="85681" u="1"/>
        <n v="86746" u="1"/>
        <n v="102366" u="1"/>
        <n v="19213" u="1"/>
        <n v="69107" u="1"/>
        <n v="70030" u="1"/>
        <n v="75497" u="1"/>
        <n v="78834" u="1"/>
        <n v="84159" u="1"/>
        <n v="88277" u="1"/>
        <n v="93105" u="1"/>
        <n v="96016" u="1"/>
        <n v="15070" u="1"/>
        <n v="19223" u="1"/>
        <n v="79726" u="1"/>
        <n v="85193" u="1"/>
        <n v="105996" u="1"/>
        <n v="19659" u="1"/>
        <n v="69755" u="1"/>
        <n v="80760" u="1"/>
        <n v="83245" u="1"/>
        <n v="85801" u="1"/>
        <n v="86014" u="1"/>
        <n v="81723" u="1"/>
        <n v="91521" u="1"/>
        <n v="68770" u="1"/>
        <n v="19192" u="1"/>
        <n v="48216" u="1"/>
        <n v="76833" u="1"/>
        <n v="81661" u="1"/>
        <n v="93021" u="1"/>
        <n v="16373" u="1"/>
        <n v="19202" u="1"/>
        <n v="47739" u="1"/>
        <n v="57324" u="1"/>
        <n v="85677" u="1"/>
        <n v="9207" u="1"/>
        <n v="19212" u="1"/>
        <n v="70026" u="1"/>
        <n v="75493" u="1"/>
        <n v="89267" u="1"/>
        <n v="95444" u="1"/>
        <n v="106023" u="1"/>
        <n v="19222" u="1"/>
        <n v="26616" u="1"/>
        <n v="73514" u="1"/>
        <n v="83241" u="1"/>
        <n v="90838" u="1"/>
        <n v="100281" u="1"/>
        <n v="47677" u="1"/>
        <n v="73767" u="1"/>
        <n v="80654" u="1"/>
        <n v="81719" u="1"/>
        <n v="89103" u="1"/>
        <n v="109267" u="1"/>
        <n v="114734" u="1"/>
        <n v="14410" u="1"/>
        <n v="47910" u="1"/>
        <n v="82753" u="1"/>
        <n v="19191" u="1"/>
        <n v="50841" u="1"/>
        <n v="87834" u="1"/>
        <n v="1289" u="1"/>
        <n v="19201" u="1"/>
        <n v="20550" u="1"/>
        <n v="85673" u="1"/>
        <n v="86454" u="1"/>
        <n v="3744" u="1"/>
        <n v="19211" u="1"/>
        <n v="53934" u="1"/>
        <n v="69667" u="1"/>
        <n v="74637" u="1"/>
        <n v="75986" u="1"/>
        <n v="88056" u="1"/>
        <n v="110634" u="1"/>
        <n v="19221" u="1"/>
        <n v="68855" u="1"/>
        <n v="72050" u="1"/>
        <n v="89090" u="1"/>
        <n v="92711" u="1"/>
        <n v="69108" u="1"/>
        <n v="70031" u="1"/>
        <n v="84231" u="1"/>
        <n v="86006" u="1"/>
        <n v="89059" u="1"/>
        <n v="93106" u="1"/>
        <n v="18602" u="1"/>
        <n v="37593" u="1"/>
        <n v="79727" u="1"/>
        <n v="109263" u="1"/>
        <n v="36974" u="1"/>
        <n v="47908" u="1"/>
        <n v="68265" u="1"/>
        <n v="90488" u="1"/>
        <n v="19190" u="1"/>
        <n v="60069" u="1"/>
        <n v="76683" u="1"/>
        <n v="81724" u="1"/>
        <n v="85984" u="1"/>
        <n v="87049" u="1"/>
        <n v="91522" u="1"/>
        <n v="68771" u="1"/>
        <n v="19210" u="1"/>
        <n v="53932" u="1"/>
        <n v="80952" u="1"/>
        <n v="19220" u="1"/>
        <n v="68425" u="1"/>
        <n v="68780" u="1"/>
        <n v="79714" u="1"/>
        <n v="85678" u="1"/>
        <n v="94056" u="1"/>
        <n v="48647" u="1"/>
        <n v="70027" u="1"/>
        <n v="75494" u="1"/>
        <n v="81813" u="1"/>
        <n v="87493" u="1"/>
        <n v="88061" u="1"/>
        <n v="89268" u="1"/>
        <n v="106024" u="1"/>
        <n v="110923" u="1"/>
        <n v="4005" u="1"/>
        <n v="14404" u="1"/>
        <n v="67653" u="1"/>
        <n v="72694" u="1"/>
        <n v="74611" u="1"/>
        <n v="79723" u="1"/>
        <n v="7999" u="1"/>
        <n v="13628" u="1"/>
        <n v="14409" u="1"/>
        <n v="15758" u="1"/>
        <n v="49042" u="1"/>
        <n v="83242" u="1"/>
        <n v="96022" u="1"/>
        <n v="99004" u="1"/>
        <n v="100282" u="1"/>
        <n v="105252" u="1"/>
        <n v="19189" u="1"/>
        <n v="19260" u="1"/>
        <n v="81720" u="1"/>
        <n v="114735" u="1"/>
        <n v="7791" u="1"/>
        <n v="54833" u="1"/>
        <n v="65714" u="1"/>
        <n v="68767" u="1"/>
        <n v="101995" u="1"/>
        <n v="2590" u="1"/>
        <n v="8042" u="1"/>
        <n v="19209" u="1"/>
        <n v="41789" u="1"/>
        <n v="75836" u="1"/>
        <n v="6234" u="1"/>
        <n v="6731" u="1"/>
        <n v="19006" u="1"/>
        <n v="19219" u="1"/>
        <n v="85674" u="1"/>
        <n v="86455" u="1"/>
        <n v="96537" u="1"/>
        <n v="88057" u="1"/>
        <n v="28114" u="1"/>
        <n v="92712" u="1"/>
        <n v="27343" u="1"/>
        <n v="28976" u="1"/>
        <n v="41798" u="1"/>
        <n v="42224" u="1"/>
        <n v="70032" u="1"/>
        <n v="77274" u="1"/>
        <n v="84232" u="1"/>
        <n v="105248" u="1"/>
        <n v="19188" u="1"/>
        <n v="29980" u="1"/>
        <n v="79728" u="1"/>
        <n v="85692" u="1"/>
        <n v="114842" u="1"/>
        <n v="496" u="1"/>
        <n v="36320" u="1"/>
        <n v="76684" u="1"/>
        <n v="85985" u="1"/>
        <n v="91523" u="1"/>
        <n v="3452" u="1"/>
        <n v="19218" u="1"/>
        <n v="48197" u="1"/>
        <n v="57143" u="1"/>
        <n v="68772" u="1"/>
        <n v="102142" u="1"/>
        <n v="69664" u="1"/>
        <n v="78468" u="1"/>
        <n v="80953" u="1"/>
        <n v="110631" u="1"/>
        <n v="14616" u="1"/>
        <n v="23995" u="1"/>
        <n v="47740" u="1"/>
        <n v="76662" u="1"/>
        <n v="76875" u="1"/>
        <n v="79715" u="1"/>
        <n v="81703" u="1"/>
        <n v="94057" u="1"/>
        <n v="42222" u="1"/>
        <n v="68679" u="1"/>
        <n v="81814" u="1"/>
        <n v="19187" u="1"/>
        <n v="68861" u="1"/>
        <n v="74612" u="1"/>
        <n v="79724" u="1"/>
        <n v="108976" u="1"/>
        <n v="10300" u="1"/>
        <n v="19339" u="1"/>
        <n v="58805" u="1"/>
        <n v="83243" u="1"/>
        <n v="86012" u="1"/>
        <n v="19207" u="1"/>
        <n v="68302" u="1"/>
        <n v="80940" u="1"/>
        <n v="81721" u="1"/>
        <n v="19217" u="1"/>
        <n v="68768" u="1"/>
        <n v="84246" u="1"/>
        <n v="50842" u="1"/>
        <n v="85351" u="1"/>
        <n v="87339" u="1"/>
        <n v="93800" u="1"/>
        <n v="75948" u="1"/>
        <n v="76445" u="1"/>
        <n v="85675" u="1"/>
        <n v="111945" u="1"/>
        <n v="75775" u="1"/>
        <n v="81810" u="1"/>
        <n v="87490" u="1"/>
        <n v="88058" u="1"/>
        <n v="19186" u="1"/>
        <n v="81708" u="1"/>
        <n v="85187" u="1"/>
        <n v="86749" u="1"/>
        <n v="111244" u="1"/>
        <n v="62708" u="1"/>
        <n v="89913" u="1"/>
        <n v="90836" u="1"/>
        <n v="96019" u="1"/>
        <n v="98220" u="1"/>
        <n v="99640" u="1"/>
        <n v="100279" u="1"/>
        <n v="19206" u="1"/>
        <n v="21833" u="1"/>
        <n v="89882" u="1"/>
        <n v="106993" u="1"/>
        <n v="7387" u="1"/>
        <n v="17796" u="1"/>
        <n v="19216" u="1"/>
        <n v="47909" u="1"/>
        <n v="101353" u="1"/>
        <n v="114843" u="1"/>
        <n v="76685" u="1"/>
        <n v="80945" u="1"/>
        <n v="102884" u="1"/>
        <n v="47736" u="1"/>
        <n v="59593" u="1"/>
        <n v="102143" u="1"/>
        <n v="7998" u="1"/>
        <n v="89048" u="1"/>
        <n v="101118" u="1"/>
        <n v="53811" u="1"/>
        <n v="70486" u="1"/>
        <n v="99170" u="1"/>
        <n v="10299" u="1"/>
        <n v="68964" u="1"/>
        <n v="69106" u="1"/>
        <n v="75354" u="1"/>
        <n v="81815" u="1"/>
        <n v="87495" u="1"/>
        <n v="95376" u="1"/>
        <n v="19205" u="1"/>
        <n v="79725" u="1"/>
        <n v="85689" u="1"/>
        <n v="89097" u="1"/>
        <n v="89878" u="1"/>
        <n v="90730" u="1"/>
        <n v="92079" u="1"/>
        <n v="98824" u="1"/>
        <n v="105995" u="1"/>
        <n v="17795" u="1"/>
        <n v="19215" u="1"/>
        <n v="83244" u="1"/>
        <n v="60068" u="1"/>
        <n v="76681" u="1"/>
        <n v="81722" u="1"/>
        <n v="89106" u="1"/>
        <n v="111684" u="1"/>
        <n v="39072" u="1"/>
        <n v="54834" u="1"/>
        <n v="84247" u="1"/>
      </sharedItems>
    </cacheField>
    <cacheField name="aasta" numFmtId="0">
      <sharedItems containsSemiMixedTypes="0" containsString="0" containsNumber="1" containsInteger="1" minValue="2022" maxValue="2022"/>
    </cacheField>
    <cacheField name="sisse" numFmtId="0">
      <sharedItems containsSemiMixedTypes="0" containsString="0" containsNumber="1" containsInteger="1" minValue="1" maxValue="1"/>
    </cacheField>
    <cacheField name="kuup" numFmtId="14">
      <sharedItems containsSemiMixedTypes="0" containsNonDate="0" containsDate="1" containsString="0" minDate="2022-02-28T00:00:00" maxDate="2022-03-02T00:00:00"/>
    </cacheField>
    <cacheField name="summa" numFmtId="0">
      <sharedItems containsSemiMixedTypes="0" containsString="0" containsNumber="1" minValue="2" maxValue="540.96"/>
    </cacheField>
    <cacheField name="doknr" numFmtId="0">
      <sharedItems/>
    </cacheField>
    <cacheField name="objnr" numFmtId="0">
      <sharedItems containsSemiMixedTypes="0" containsString="0" containsNumber="1" containsInteger="1" minValue="1" maxValue="1"/>
    </cacheField>
    <cacheField name="dkdoknimi" numFmtId="0">
      <sharedItems containsNonDate="0" containsString="0" containsBlank="1"/>
    </cacheField>
    <cacheField name="arvenr" numFmtId="0">
      <sharedItems containsNonDate="0" containsString="0" containsBlank="1"/>
    </cacheField>
    <cacheField name="arvekuup" numFmtId="0">
      <sharedItems containsNonDate="0" containsString="0" containsBlank="1"/>
    </cacheField>
    <cacheField name="alusnr1" numFmtId="0">
      <sharedItems/>
    </cacheField>
    <cacheField name="asutnr1" numFmtId="0">
      <sharedItems count="343">
        <s v="Hüva Rain"/>
        <s v="Viljandi Hambakliinik AS"/>
        <s v="Kulla Kersti"/>
        <s v="Timpson Madis"/>
        <s v="Kütt Tiina"/>
        <s v="Plaamus Merit"/>
        <s v="Servinski Marvi"/>
        <s v="Koitlepp Jane"/>
        <s v="Kurvits Laine"/>
        <s v="Kengsepp Anneli"/>
        <s v="Puidet Elmo"/>
        <s v="Audova Enna"/>
        <s v="Riet Urho"/>
        <s v="Vilberg Tiina"/>
        <s v="Alvre Priit"/>
        <s v="Golubev Olli"/>
        <s v="Saarem Ave"/>
        <s v="Selter Karmen"/>
        <s v="Tähtväli Evelin"/>
        <s v="Kurvits Malle"/>
        <s v="Jaasma Kristi"/>
        <s v="Kont Karin"/>
        <s v="Reinart Ott"/>
        <s v="Laur Priit"/>
        <s v="Mändmaa Kristjan"/>
        <s v="Brjantsev Andres"/>
        <s v="Saar Aira"/>
        <s v="Tiido Tiivi"/>
        <s v="Taalmaa Reita"/>
        <s v="Liinsoo Ragnar"/>
        <s v="Nurk Kristiina"/>
        <s v="Hiis Aino"/>
        <s v="Valdvee Krista"/>
        <s v="Laos Roomet" u="1"/>
        <s v="Uuetoa Mall" u="1"/>
        <s v="Jaansoo Margo" u="1"/>
        <s v="Isamaa Erakond MTÜ" u="1"/>
        <s v="Oja Oskar" u="1"/>
        <s v="Kalda Riho" u="1"/>
        <s v="Kass Helgi" u="1"/>
        <s v="Rebane Maia" u="1"/>
        <s v="Velliste Trivimi" u="1"/>
        <s v="Parts Aire" u="1"/>
        <s v="Torm Imbi-Sirje" u="1"/>
        <s v="Viljandi Vallavalitsus" u="1"/>
        <s v="Lääts Ülo" u="1"/>
        <s v="Kolga Urmas" u="1"/>
        <s v="Käosaar Avo" u="1"/>
        <s v="Asu Lauri" u="1"/>
        <s v="Kikas Rein" u="1"/>
        <s v="Kokk Margus" u="1"/>
        <s v="Eraisik" u="1"/>
        <s v="Kadrik Kalle" u="1"/>
        <s v="Aru Reet" u="1"/>
        <s v="Kirsimäe Rein" u="1"/>
        <s v="Kuus Mati" u="1"/>
        <s v="Udam Olavi" u="1"/>
        <s v="Ülper Aivo" u="1"/>
        <s v="Raun Kristo" u="1"/>
        <s v="Orumaa Riina" u="1"/>
        <s v="Silla  Priit" u="1"/>
        <s v="Kuresson Aire" u="1"/>
        <s v="Valmsen Marju" u="1"/>
        <s v="Suikonen Helgi" u="1"/>
        <s v="Olev Ott" u="1"/>
        <s v="Laane Leo" u="1"/>
        <s v="Moss Tarvo" u="1"/>
        <s v="Pullmann Kalle" u="1"/>
        <s v="Luidalep Ingrid" u="1"/>
        <s v="Piir Leida" u="1"/>
        <s v="Võime Lembit" u="1"/>
        <s v="Laimets Kristjan" u="1"/>
        <s v="Soolo Ülo" u="1"/>
        <s v="Kuusik Kaupo" u="1"/>
        <s v="Lembinen Igne" u="1"/>
        <s v="Rahumets Ruuben" u="1"/>
        <s v="Meeskoor Sakala MTÜ" u="1"/>
        <s v="Mulgi Vallavalitsus" u="1"/>
        <s v="Jaeski Aivar" u="1"/>
        <s v="Kabrits Õnne-Eha" u="1"/>
        <s v="Lemberg Toivo-Adam" u="1"/>
        <s v="Erit Daniela" u="1"/>
        <s v="Piirak Ellen" u="1"/>
        <s v="Taganov Mihhail" u="1"/>
        <s v="Põltsamaa Vallavalitsus" u="1"/>
        <s v="Koppel Karin" u="1"/>
        <s v="Grünbach Rein" u="1"/>
        <s v="Tafenau Tiina" u="1"/>
        <s v="Born Mehis" u="1"/>
        <s v="Kulp Peedu" u="1"/>
        <s v="Rebane Epp" u="1"/>
        <s v="Uus Kaarel" u="1"/>
        <s v="Rink Meelis" u="1"/>
        <s v="Kallas Leili" u="1"/>
        <s v="Volmer Raivo" u="1"/>
        <s v="Jalajas Jaanus" u="1"/>
        <s v="Laane Mari" u="1"/>
        <s v="Klaos Larvo" u="1"/>
        <s v="Tali Peeter" u="1"/>
        <s v="Tõnisson Tarmo" u="1"/>
        <s v="Kiik Aksel" u="1"/>
        <s v="Schmidt Eve" u="1"/>
        <s v="Ehasalu Jüri" u="1"/>
        <s v="Tupp Enn" u="1"/>
        <s v="Jõerüüt Jaak" u="1"/>
        <s v="Pikpõld Ilme" u="1"/>
        <s v="Sülla Alar" u="1"/>
        <s v="Kangro Villu" u="1"/>
        <s v="Tomson Tõnu" u="1"/>
        <s v="Teder Pia-Eve" u="1"/>
        <s v="Kaar Alar" u="1"/>
        <s v="Viil Salme" u="1"/>
        <s v="Magnus Heiki" u="1"/>
        <s v="Männik Iivi-Reet" u="1"/>
        <s v="Leevit Karl" u="1"/>
        <s v="Raudma Tiia" u="1"/>
        <s v="Rull Meelis" u="1"/>
        <s v="Lepp Anne-Ly" u="1"/>
        <s v="Tammeorg Madis" u="1"/>
        <s v="Lond Meemo" u="1"/>
        <s v="Koskela L Janika Ilkka" u="1"/>
        <s v="Eesti Eruohvitseride Kogu" u="1"/>
        <s v="Kulp Eda" u="1"/>
        <s v="Kütt Helmen" u="1"/>
        <s v="Lääts Velvi" u="1"/>
        <s v="Leiaru Merju-Mai" u="1"/>
        <s v="Ots Sirje" u="1"/>
        <s v="Soolo Ene" u="1"/>
        <s v="Leesi Ulvi" u="1"/>
        <s v="Pärna Olev" u="1"/>
        <s v="Aland Viljar" u="1"/>
        <s v="Plaamus Elle-Mai" u="1"/>
        <s v="Loide Triin" u="1"/>
        <s v="Parre Tiina" u="1"/>
        <s v="Jürmann Tiit" u="1"/>
        <s v="Solnask Helle-Silvia" u="1"/>
        <s v="Land Asta" u="1"/>
        <s v="Riisk Tarmo" u="1"/>
        <s v="Kannistu Kai" u="1"/>
        <s v="Margna Linda" u="1"/>
        <s v="Lehtmets Laura-Liisa" u="1"/>
        <s v="Oja Mark" u="1"/>
        <s v="Leesi Marko" u="1"/>
        <s v="Tullus Kaja" u="1"/>
        <s v="Auksmaa Olav" u="1"/>
        <s v="Suting Hille" u="1"/>
        <s v="Tõnisson Maire" u="1"/>
        <s v="Veldemann Ermo" u="1"/>
        <s v="Aint Ilme" u="1"/>
        <s v="Torm Alti" u="1"/>
        <s v="Arros Riita" u="1"/>
        <s v="Salmus Tõnu" u="1"/>
        <s v="Kallas Endel" u="1"/>
        <s v="Hiiesalu Vaike" u="1"/>
        <s v="Kannaval Urmas" u="1"/>
        <s v="Kopõltsov Vladimir" u="1"/>
        <s v="Sulg Jaak" u="1"/>
        <s v="Kalda Rein" u="1"/>
        <s v="Einre Lauri" u="1"/>
        <s v="Raudla Heiki" u="1"/>
        <s v="Änilane Juhan" u="1"/>
        <s v="Meiesaar Meeta" u="1"/>
        <s v="Pitk Ellen" u="1"/>
        <s v="Sakk Hermo" u="1"/>
        <s v="Lond Küllike" u="1"/>
        <s v="Parts Peeter" u="1"/>
        <s v="Grünbach Milvi" u="1"/>
        <s v="Loo Lauri" u="1"/>
        <s v="Kangur Raul" u="1"/>
        <s v="Saul Kaspar" u="1"/>
        <s v="Puskar Harri" u="1"/>
        <s v="Seeder Janne" u="1"/>
        <s v="Karu Alar" u="1"/>
        <s v="Lõhmus Leho" u="1"/>
        <s v="Tammoja Jüri" u="1"/>
        <s v="Trey Milvi" u="1"/>
        <s v="Raba Rannar" u="1"/>
        <s v="Viljaste Ülle" u="1"/>
        <s v="Unt Ann" u="1"/>
        <s v="Liiver Anita" u="1"/>
        <s v="Lemberg  Riina" u="1"/>
        <s v="Tõrva Vallavalitsus" u="1"/>
        <s v="Ots Liis" u="1"/>
        <s v="Kivi Anne" u="1"/>
        <s v="Kudre Raul" u="1"/>
        <s v="Aonurm  Enno" u="1"/>
        <s v="Kiin Aili" u="1"/>
        <s v="Põder Tiit" u="1"/>
        <s v="Koskela Kalevi" u="1"/>
        <s v="Taganova Marju" u="1"/>
        <s v="Väre Irma" u="1"/>
        <s v="Peerna Alo" u="1"/>
        <s v="Kabrits Agu" u="1"/>
        <s v="Kuusk Tatjana" u="1"/>
        <s v="Tammeorg Jane" u="1"/>
        <s v="Teesalu Merly-Riin" u="1"/>
        <s v="Männik Jaan" u="1"/>
        <s v="Nurme Hovard" u="1"/>
        <s v="EELK Viljandi Pauluse kogudus" u="1"/>
        <s v="Oja Aino" u="1"/>
        <s v="Kütt Aavo" u="1"/>
        <s v="Saar Heljo" u="1"/>
        <s v="Tukk Andrus" u="1"/>
        <s v="Seeder Helir-Valdor" u="1"/>
        <s v="Oja Arvi" u="1"/>
        <s v="Vau Anne" u="1"/>
        <s v="Saar Mart" u="1"/>
        <s v="Klaos Eliise" u="1"/>
        <s v="Rebane Harry" u="1"/>
        <s v="Kruusalu Tiit" u="1"/>
        <s v="Kiilaspea Peeter" u="1"/>
        <s v="Põder Tiiu" u="1"/>
        <s v="Ristsoo Juta" u="1"/>
        <s v="Pihlakas Rein" u="1"/>
        <s v="Haavasalu Andres" u="1"/>
        <s v="Vallikivi Hannes" u="1"/>
        <s v="Nikolajev Voldemar" u="1"/>
        <s v="Kaljula Mare" u="1"/>
        <s v="Sarapuu Jaanis" u="1"/>
        <s v="Käi Ülle" u="1"/>
        <s v="Ritso Ivi" u="1"/>
        <s v="Pihlak Jaak" u="1"/>
        <s v="Tammoja Ardo" u="1"/>
        <s v="Mikita Ott" u="1"/>
        <s v="Kalda Silvi" u="1"/>
        <s v="Laarmaa Lea" u="1"/>
        <s v="Tarto Piret" u="1"/>
        <s v="Pappel Peeter" u="1"/>
        <s v="Koit Tarmo" u="1"/>
        <s v="Leesi Mati" u="1"/>
        <s v="Pärna Rita" u="1"/>
        <s v="Rull Madis" u="1"/>
        <s v="Roots Jananis" u="1"/>
        <s v="Tiitus Andrus" u="1"/>
        <s v="Känd Aino-Elju" u="1"/>
        <s v="Juhkamsoo Juhan" u="1"/>
        <s v="Martinson Toivo" u="1"/>
        <s v="Tallmeister Uno" u="1"/>
        <s v="Kiin Toomas" u="1"/>
        <s v="Malk Hillar" u="1"/>
        <s v="Valtin Ivar" u="1"/>
        <s v="Lunev Raimond" u="1"/>
        <s v="Tannberg Tõnu-Andrus" u="1"/>
        <s v="Aru Linda" u="1"/>
        <s v="Roosna Aron" u="1"/>
        <s v="Kivimäe Mare" u="1"/>
        <s v="Lippand Rimo" u="1"/>
        <s v="Lembavere Ain" u="1"/>
        <s v="Unt Arvi" u="1"/>
        <s v="Kuus Mare" u="1"/>
        <s v="Ranna Rait" u="1"/>
        <s v="Vajak Kaja" u="1"/>
        <s v="Võsu Simmo" u="1"/>
        <s v="Raud Anu" u="1"/>
        <s v="Luik Vaike" u="1"/>
        <s v="Annast Riho" u="1"/>
        <s v="Valge Meinard" u="1"/>
        <s v="Helemets Helju" u="1"/>
        <s v="Liverson Saima" u="1"/>
        <s v="Vislapuu Liivi" u="1"/>
        <s v="Adari Anu" u="1"/>
        <s v="Tuvi Tõnis" u="1"/>
        <s v="Habicht Are" u="1"/>
        <s v="Rull Eliise" u="1"/>
        <s v="Sepik Linda" u="1"/>
        <s v="Kaskpeit Indrek" u="1"/>
        <s v="Järvekülg Indrek" u="1"/>
        <s v="Rahandusministeerium" u="1"/>
        <s v="Remmel Lea" u="1"/>
        <s v="Kitsing Avo" u="1"/>
        <s v="Toomsalu Evi-Mai" u="1"/>
        <s v="Meet Liivi" u="1"/>
        <s v="Müil Viktor" u="1"/>
        <s v="Siigur Marion" u="1"/>
        <s v="Tamberg Ervin" u="1"/>
        <s v="Allikoja Peeter" u="1"/>
        <s v="Lembavere Leelo" u="1"/>
        <s v="Sammul Veljo" u="1"/>
        <s v="Kaljusaar Aivar" u="1"/>
        <s v="Jõgi Klaus-Amandus" u="1"/>
        <s v="Vislapuu Ain-Andris" u="1"/>
        <s v="Alesma Jaak" u="1"/>
        <s v="Klimov Kerten" u="1"/>
        <s v="Kõverik Ilmar" u="1"/>
        <s v="Aaltonen Harri Juhani" u="1"/>
        <s v="Mauring Heinar-Edmund" u="1"/>
        <s v="Käär Uno" u="1"/>
        <s v="Varju Peep" u="1"/>
        <s v="Prii Helina" u="1"/>
        <s v="Laarmaa Anto" u="1"/>
        <s v="Tõnisson Terje" u="1"/>
        <s v="Põhja-Sakala Vallavalitsus" u="1"/>
        <s v="Ivask Mati" u="1"/>
        <s v="Pärna Lembitu" u="1"/>
        <s v="Seeder Gustav-Hendrik" u="1"/>
        <s v="Sirel Arvo" u="1"/>
        <s v="Loodus Tarmo" u="1"/>
        <s v="Hallemaa  Helmut" u="1"/>
        <s v="Vilumaa Hedi" u="1"/>
        <s v="Taganov Mihkel" u="1"/>
        <s v="Lembavere Lagle" u="1"/>
        <s v="Jürgenson Meinhard" u="1"/>
        <s v="Eesti Vabadusvõitlejate Ida-Virumaa Ühendus" u="1"/>
        <s v="Upan Aavo" u="1"/>
        <s v="Neigo Mati" u="1"/>
        <s v="Rätsep Arvi" u="1"/>
        <s v="Auksmann Heino" u="1"/>
        <s v="Salujärv Malle" u="1"/>
        <s v="Susi Kea" u="1"/>
        <s v="Kolk Erki" u="1"/>
        <s v="Klaos Liili" u="1"/>
        <s v="Zilmer Jaan" u="1"/>
        <s v="Tooming Sirje" u="1"/>
        <s v="Grünberg Edgar" u="1"/>
        <s v="Romantšuk Rustam" u="1"/>
        <s v="Koppel Jaak" u="1"/>
        <s v="Nurme Helgi" u="1"/>
        <s v="Pihlak Monica" u="1"/>
        <s v="Saveli Silvia" u="1"/>
        <s v="Toomsoo Taivo" u="1"/>
        <s v="Oja - Kalberg Heidi" u="1"/>
        <s v="Pajor Ago" u="1"/>
        <s v="Rennit Leho" u="1"/>
        <s v="Vitsur Heido" u="1"/>
        <s v="Sepp Henn" u="1"/>
        <s v="Sepp Ruth" u="1"/>
        <s v="Looga Enno" u="1"/>
        <s v="Topolev Kalju" u="1"/>
        <s v="Lubi Reet" u="1"/>
        <s v="Mäemurd Ly" u="1"/>
        <s v="Pihlak Anmar" u="1"/>
        <s v="Kondio Hedvik" u="1"/>
        <s v="Meiesaar Arved" u="1"/>
        <s v="Tarto Enn" u="1"/>
        <s v="Kikas Tiiu" u="1"/>
        <s v="Leesi Kairi" u="1"/>
        <s v="Holmberg Erki" u="1"/>
        <s v="Lembavere Laine" u="1"/>
        <s v="Viljandimaa Haridustöötajate Liit" u="1"/>
        <s v="Pihlak Jaan" u="1"/>
        <s v="Rotka Alvar" u="1"/>
        <s v="Põlluste Jan" u="1"/>
        <s v="Rull Reelika" u="1"/>
      </sharedItems>
    </cacheField>
    <cacheField name="asutregnr1" numFmtId="0">
      <sharedItems containsBlank="1"/>
    </cacheField>
    <cacheField name="partnr1" numFmtId="0">
      <sharedItems/>
    </cacheField>
    <cacheField name="partnimi1" numFmtId="0">
      <sharedItems/>
    </cacheField>
    <cacheField name="saajanr1" numFmtId="0">
      <sharedItems containsNonDate="0" containsString="0" containsBlank="1"/>
    </cacheField>
    <cacheField name="saajaregnr1" numFmtId="0">
      <sharedItems containsNonDate="0" containsString="0" containsBlank="1"/>
    </cacheField>
    <cacheField name="partnr21" numFmtId="0">
      <sharedItems containsNonDate="0" containsString="0" containsBlank="1"/>
    </cacheField>
    <cacheField name="partnimi21" numFmtId="0">
      <sharedItems containsNonDate="0" containsString="0" containsBlank="1"/>
    </cacheField>
    <cacheField name="sarve" numFmtId="0">
      <sharedItems containsNonDate="0" containsString="0" containsBlank="1"/>
    </cacheField>
    <cacheField name="konto" numFmtId="0">
      <sharedItems/>
    </cacheField>
    <cacheField name="konto2" numFmtId="0">
      <sharedItems/>
    </cacheField>
    <cacheField name="kulnr1" numFmtId="0">
      <sharedItems containsNonDate="0" containsString="0" containsBlank="1"/>
    </cacheField>
    <cacheField name="talnr1" numFmtId="0">
      <sharedItems containsNonDate="0" containsString="0" containsBlank="1"/>
    </cacheField>
    <cacheField name="talnimi1" numFmtId="0">
      <sharedItems containsNonDate="0" containsString="0" containsBlank="1"/>
    </cacheField>
    <cacheField name="artnr1" numFmtId="0">
      <sharedItems containsNonDate="0" containsString="0" containsBlank="1"/>
    </cacheField>
    <cacheField name="artnimi1" numFmtId="0">
      <sharedItems containsNonDate="0" containsString="0" containsBlank="1"/>
    </cacheField>
    <cacheField name="tulnr1" numFmtId="0">
      <sharedItems/>
    </cacheField>
    <cacheField name="tulnimi1" numFmtId="0">
      <sharedItems/>
    </cacheField>
    <cacheField name="objectnr1" numFmtId="0">
      <sharedItems/>
    </cacheField>
    <cacheField name="objectnimi1" numFmtId="0">
      <sharedItems/>
    </cacheField>
    <cacheField name="osaknr1" numFmtId="0">
      <sharedItems/>
    </cacheField>
    <cacheField name="osaknimi1" numFmtId="0">
      <sharedItems/>
    </cacheField>
    <cacheField name="subjectnr1" numFmtId="0">
      <sharedItems containsNonDate="0" containsString="0" containsBlank="1"/>
    </cacheField>
    <cacheField name="subjectnimi1" numFmtId="0">
      <sharedItems containsNonDate="0" containsString="0" containsBlank="1"/>
    </cacheField>
    <cacheField name="suundnr1" numFmtId="0">
      <sharedItems/>
    </cacheField>
    <cacheField name="suundnimi1" numFmtId="0">
      <sharedItems/>
    </cacheField>
    <cacheField name="alliknr1" numFmtId="0">
      <sharedItems containsNonDate="0" containsString="0" containsBlank="1"/>
    </cacheField>
    <cacheField name="alliknimi1" numFmtId="0">
      <sharedItems containsNonDate="0" containsString="0" containsBlank="1"/>
    </cacheField>
    <cacheField name="ravonimi1" numFmtId="0">
      <sharedItems containsNonDate="0" containsString="0" containsBlank="1"/>
    </cacheField>
    <cacheField name="staatus1" numFmtId="0">
      <sharedItems containsNonDate="0" containsString="0" containsBlank="1"/>
    </cacheField>
    <cacheField name="objnr1" numFmtId="0">
      <sharedItems/>
    </cacheField>
    <cacheField name="tulnud1" numFmtId="0">
      <sharedItems/>
    </cacheField>
    <cacheField name="user_code1" numFmtId="0">
      <sharedItems/>
    </cacheField>
    <cacheField name="aasta_" numFmtId="0">
      <sharedItems/>
    </cacheField>
    <cacheField name="kuu_" numFmtId="14">
      <sharedItems containsSemiMixedTypes="0" containsNonDate="0" containsDate="1" containsString="0" minDate="2022-02-28T00:00:00" maxDate="2022-03-02T00:00:00"/>
    </cacheField>
    <cacheField name="kuu aasta" numFmtId="0">
      <sharedItems count="155">
        <s v="2 2022"/>
        <s v="3 2022"/>
        <s v="7 2021" u="1"/>
        <s v="44095 2020" u="1"/>
        <s v="44139 2020" u="1"/>
        <s v="44170 2020" u="1"/>
        <s v="44368 2021" u="1"/>
        <s v="44324 2021" u="1"/>
        <s v="44123 2020" u="1"/>
        <s v="44195 2020" u="1"/>
        <s v="44205 2021" u="1"/>
        <s v="44277 2021" u="1"/>
        <s v="44076 2020" u="1"/>
        <s v="44151 2020" u="1"/>
        <s v="44148 2020" u="1"/>
        <s v="44261 2021" u="1"/>
        <s v="44305 2021" u="1"/>
        <s v="44377 2021" u="1"/>
        <s v="44452 2021" u="1"/>
        <s v="44176 2020" u="1"/>
        <s v="44258 2021" u="1"/>
        <s v="44333 2021" u="1"/>
        <s v="44449 2021" u="1"/>
        <s v="44132 2020" u="1"/>
        <s v="44286 2021" u="1"/>
        <s v="44361 2021" u="1"/>
        <s v="44085 2020" u="1"/>
        <s v="44129 2020" u="1"/>
        <s v="44160 2020" u="1"/>
        <s v="44242 2021" u="1"/>
        <s v="44358 2021" u="1"/>
        <s v="44113 2020" u="1"/>
        <s v="44342 2021" u="1"/>
        <s v="44141 2020" u="1"/>
        <s v="44223 2021" u="1"/>
        <s v="5 2021" u="1"/>
        <s v="44251 2021" u="1"/>
        <s v="10 2020" u="1"/>
        <s v="44166 2020" u="1"/>
        <s v="44194 2020" u="1"/>
        <s v="44075 2020" u="1"/>
        <s v="44119 2020" u="1"/>
        <s v="44150 2020" u="1"/>
        <s v="44348 2021" u="1"/>
        <s v="44423 2021" u="1"/>
        <s v="12 2020" u="1"/>
        <s v="44147 2020" u="1"/>
        <s v="10 2021" u="1"/>
        <s v="44103 2020" u="1"/>
        <s v="44175 2020" u="1"/>
        <s v="44332 2021" u="1"/>
        <s v="44131 2020" u="1"/>
        <s v="44404 2021" u="1"/>
        <s v="44084 2020" u="1"/>
        <s v="44128 2020" u="1"/>
        <s v="44241 2021" u="1"/>
        <s v="44357 2021" u="1"/>
        <s v="12 2021" u="1"/>
        <s v="44238 2021" u="1"/>
        <s v="44313 2021" u="1"/>
        <s v="44112 2020" u="1"/>
        <s v="44341 2021" u="1"/>
        <s v="44140 2020" u="1"/>
        <s v="3 2021" u="1"/>
        <s v="44137 2020" u="1"/>
        <s v="44441 2021" u="1"/>
        <s v=" 2022" u="1"/>
        <s v="44193 2020" u="1"/>
        <s v="44074 2020" u="1"/>
        <s v="44118 2020" u="1"/>
        <s v="44347 2021" u="1"/>
        <s v="44422 2021" u="1"/>
        <s v="44146 2020" u="1"/>
        <s v="44419 2021" u="1"/>
        <s v="8 2020" u="1"/>
        <s v="44099 2020" u="1"/>
        <s v="44102 2020" u="1"/>
        <s v="44256 2021" u="1"/>
        <s v="44130 2020" u="1"/>
        <s v="44083 2020" u="1"/>
        <s v="44127 2020" u="1"/>
        <s v="8 2021" u="1"/>
        <s v="44237 2021" u="1"/>
        <s v="44111 2020" u="1"/>
        <s v="44183 2020" u="1"/>
        <s v="44265 2021" u="1"/>
        <s v="44340 2021" u="1"/>
        <s v="44108 2020" u="1"/>
        <s v="1 2021" u="1"/>
        <s v=" 2021" u="1"/>
        <s v="44120 2020" u="1"/>
        <s v="44202 2021" u="1"/>
        <s v="1 2022" u="1"/>
        <s v="44117 2020" u="1"/>
        <s v="44230 2021" u="1"/>
        <s v="44421 2021" u="1"/>
        <s v="44145 2020" u="1"/>
        <s v="44418 2021" u="1"/>
        <s v="44098 2020" u="1"/>
        <s v="44101 2020" u="1"/>
        <s v="44283 2021" u="1"/>
        <s v="44126 2020" u="1"/>
        <s v="6 2021" u="1"/>
        <s v="44154 2020" u="1"/>
        <s v="44383 2021" u="1"/>
        <s v="44179 2020" u="1"/>
        <s v="44292 2021" u="1"/>
        <s v="44091 2020" u="1"/>
        <s v="44135 2020" u="1"/>
        <s v="44088 2020" u="1"/>
        <s v="44163 2020" u="1"/>
        <s v="44320 2021" u="1"/>
        <s v="44273 2021" u="1"/>
        <s v="44389 2021" u="1"/>
        <s v="44116 2020" u="1"/>
        <s v="44144 2020" u="1"/>
        <s v="44298 2021" u="1"/>
        <s v="44417 2021" u="1"/>
        <s v="11 2020" u="1"/>
        <s v="44172 2020" u="1"/>
        <s v="44445 2021" u="1"/>
        <s v="44326 2021" u="1"/>
        <s v="44081 2020" u="1"/>
        <s v="44125 2020" u="1"/>
        <s v="44207 2021" u="1"/>
        <s v="44354 2021" u="1"/>
        <s v="4 2021" u="1"/>
        <s v="44078 2020" u="1"/>
        <s v="44382 2021" u="1"/>
        <s v="11 2021" u="1"/>
        <s v="44263 2021" u="1"/>
        <s v="44307 2021" u="1"/>
        <s v="44106 2020" u="1"/>
        <s v="44178 2020" u="1"/>
        <s v="44134 2020" u="1"/>
        <s v="44244 2021" u="1"/>
        <s v="9 2020" u="1"/>
        <s v="44159 2020" u="1"/>
        <s v="44115 2020" u="1"/>
        <s v="44143 2020" u="1"/>
        <s v="9 2021" u="1"/>
        <s v="44096 2020" u="1"/>
        <s v="44369 2021" u="1"/>
        <s v="44168 2020" u="1"/>
        <s v="44325 2021" u="1"/>
        <s v="44124 2020" u="1"/>
        <s v="2 2021" u="1"/>
        <s v="44077 2020" u="1"/>
        <s v="44262 2021" u="1"/>
        <s v="44215 2021" u="1"/>
        <s v="44114 2020" u="1"/>
        <s v="44343 2021" u="1"/>
        <s v="44142 2020" u="1"/>
        <s v="44224 2021" u="1"/>
        <s v="44415 2021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">
  <r>
    <x v="0"/>
    <n v="2022"/>
    <n v="1"/>
    <d v="2022-02-28T00:00:00"/>
    <n v="540.96"/>
    <s v="1016"/>
    <n v="1"/>
    <m/>
    <m/>
    <m/>
    <s v="Annetus Ternopili heaks "/>
    <x v="0"/>
    <s v="37504236012"/>
    <s v="800699          "/>
    <s v="Residendid, füüsilised isikud"/>
    <m/>
    <m/>
    <m/>
    <m/>
    <m/>
    <s v="203850"/>
    <s v="1001001"/>
    <m/>
    <m/>
    <m/>
    <m/>
    <m/>
    <s v="35008           "/>
    <s v="muudelt residentidelt"/>
    <s v="PR520           "/>
    <s v="Ternopili heaks"/>
    <s v="L1100           "/>
    <s v="Linnapea"/>
    <m/>
    <m/>
    <s v="TU176           "/>
    <s v="sihtfinantseerimised 3500*"/>
    <m/>
    <m/>
    <m/>
    <m/>
    <s v="Põhiarve SEB"/>
    <s v="01.03.2022 01.03.2022 "/>
    <s v="admin"/>
    <s v="2022"/>
    <d v="2022-02-28T00:00:00"/>
    <x v="0"/>
  </r>
  <r>
    <x v="1"/>
    <n v="2022"/>
    <n v="1"/>
    <d v="2022-02-28T00:00:00"/>
    <n v="300"/>
    <s v="1017"/>
    <n v="1"/>
    <m/>
    <m/>
    <m/>
    <s v="Annetus Ternopili heaks "/>
    <x v="1"/>
    <s v="10296941"/>
    <s v="800599          "/>
    <s v="Residendid, äriühingud"/>
    <m/>
    <m/>
    <m/>
    <m/>
    <m/>
    <s v="203850"/>
    <s v="1001001"/>
    <m/>
    <m/>
    <m/>
    <m/>
    <m/>
    <s v="35008           "/>
    <s v="muudelt residentidelt"/>
    <s v="PR520           "/>
    <s v="Ternopili heaks"/>
    <s v="L1100           "/>
    <s v="Linnapea"/>
    <m/>
    <m/>
    <s v="TU176           "/>
    <s v="sihtfinantseerimised 3500*"/>
    <m/>
    <m/>
    <m/>
    <m/>
    <s v="Põhiarve SEB"/>
    <s v="01.03.2022 01.03.2022 "/>
    <s v="admin"/>
    <s v="2022"/>
    <d v="2022-02-28T00:00:00"/>
    <x v="0"/>
  </r>
  <r>
    <x v="2"/>
    <n v="2022"/>
    <n v="1"/>
    <d v="2022-02-28T00:00:00"/>
    <n v="200"/>
    <s v="1018"/>
    <n v="1"/>
    <m/>
    <m/>
    <m/>
    <s v="Annetus Ternopili heaks "/>
    <x v="2"/>
    <s v="46709276015"/>
    <s v="800699          "/>
    <s v="Residendid, füüsilised isikud"/>
    <m/>
    <m/>
    <m/>
    <m/>
    <m/>
    <s v="203850"/>
    <s v="1001001"/>
    <m/>
    <m/>
    <m/>
    <m/>
    <m/>
    <s v="35008           "/>
    <s v="muudelt residentidelt"/>
    <s v="PR520           "/>
    <s v="Ternopili heaks"/>
    <s v="L1100           "/>
    <s v="Linnapea"/>
    <m/>
    <m/>
    <s v="TU176           "/>
    <s v="sihtfinantseerimised 3500*"/>
    <m/>
    <m/>
    <m/>
    <m/>
    <s v="Põhiarve SEB"/>
    <s v="01.03.2022 01.03.2022 "/>
    <s v="admin"/>
    <s v="2022"/>
    <d v="2022-02-28T00:00:00"/>
    <x v="0"/>
  </r>
  <r>
    <x v="3"/>
    <n v="2022"/>
    <n v="1"/>
    <d v="2022-02-28T00:00:00"/>
    <n v="100"/>
    <s v="1019"/>
    <n v="1"/>
    <m/>
    <m/>
    <m/>
    <s v="Annetus Ternopili heaks "/>
    <x v="3"/>
    <s v="37410016011"/>
    <s v="800699          "/>
    <s v="Residendid, füüsilised isikud"/>
    <m/>
    <m/>
    <m/>
    <m/>
    <m/>
    <s v="203850"/>
    <s v="1001001"/>
    <m/>
    <m/>
    <m/>
    <m/>
    <m/>
    <s v="35008           "/>
    <s v="muudelt residentidelt"/>
    <s v="PR520           "/>
    <s v="Ternopili heaks"/>
    <s v="L1100           "/>
    <s v="Linnapea"/>
    <m/>
    <m/>
    <s v="TU176           "/>
    <s v="sihtfinantseerimised 3500*"/>
    <m/>
    <m/>
    <m/>
    <m/>
    <s v="Põhiarve SEB"/>
    <s v="01.03.2022 01.03.2022 "/>
    <s v="admin"/>
    <s v="2022"/>
    <d v="2022-02-28T00:00:00"/>
    <x v="0"/>
  </r>
  <r>
    <x v="4"/>
    <n v="2022"/>
    <n v="1"/>
    <d v="2022-02-28T00:00:00"/>
    <n v="100"/>
    <s v="1020"/>
    <n v="1"/>
    <m/>
    <m/>
    <m/>
    <s v="Annetus Ternopili heaks "/>
    <x v="4"/>
    <s v="47004066018"/>
    <s v="800699          "/>
    <s v="Residendid, füüsilised isikud"/>
    <m/>
    <m/>
    <m/>
    <m/>
    <m/>
    <s v="203850"/>
    <s v="1001001"/>
    <m/>
    <m/>
    <m/>
    <m/>
    <m/>
    <s v="35008           "/>
    <s v="muudelt residentidelt"/>
    <s v="PR520           "/>
    <s v="Ternopili heaks"/>
    <s v="L1100           "/>
    <s v="Linnapea"/>
    <m/>
    <m/>
    <s v="TU176           "/>
    <s v="sihtfinantseerimised 3500*"/>
    <m/>
    <m/>
    <m/>
    <m/>
    <s v="Põhiarve SEB"/>
    <s v="01.03.2022 01.03.2022 "/>
    <s v="admin"/>
    <s v="2022"/>
    <d v="2022-02-28T00:00:00"/>
    <x v="0"/>
  </r>
  <r>
    <x v="5"/>
    <n v="2022"/>
    <n v="1"/>
    <d v="2022-02-28T00:00:00"/>
    <n v="80"/>
    <s v="1021"/>
    <n v="1"/>
    <m/>
    <m/>
    <m/>
    <s v="Annetus Ternopili heaks "/>
    <x v="5"/>
    <s v="46409072714"/>
    <s v="800699          "/>
    <s v="Residendid, füüsilised isikud"/>
    <m/>
    <m/>
    <m/>
    <m/>
    <m/>
    <s v="203850"/>
    <s v="1001001"/>
    <m/>
    <m/>
    <m/>
    <m/>
    <m/>
    <s v="35008           "/>
    <s v="muudelt residentidelt"/>
    <s v="PR520           "/>
    <s v="Ternopili heaks"/>
    <s v="L1100           "/>
    <s v="Linnapea"/>
    <m/>
    <m/>
    <s v="TU176           "/>
    <s v="sihtfinantseerimised 3500*"/>
    <m/>
    <m/>
    <m/>
    <m/>
    <s v="Põhiarve SEB"/>
    <s v="01.03.2022 01.03.2022 "/>
    <s v="admin"/>
    <s v="2022"/>
    <d v="2022-02-28T00:00:00"/>
    <x v="0"/>
  </r>
  <r>
    <x v="6"/>
    <n v="2022"/>
    <n v="1"/>
    <d v="2022-02-28T00:00:00"/>
    <n v="50"/>
    <s v="1022"/>
    <n v="1"/>
    <m/>
    <m/>
    <m/>
    <s v="Annetus Ternopili heaks "/>
    <x v="6"/>
    <s v="45101216012"/>
    <s v="800699          "/>
    <s v="Residendid, füüsilised isikud"/>
    <m/>
    <m/>
    <m/>
    <m/>
    <m/>
    <s v="203850"/>
    <s v="1001001"/>
    <m/>
    <m/>
    <m/>
    <m/>
    <m/>
    <s v="35008           "/>
    <s v="muudelt residentidelt"/>
    <s v="PR520           "/>
    <s v="Ternopili heaks"/>
    <s v="L1100           "/>
    <s v="Linnapea"/>
    <m/>
    <m/>
    <s v="TU176           "/>
    <s v="sihtfinantseerimised 3500*"/>
    <m/>
    <m/>
    <m/>
    <m/>
    <s v="Põhiarve SEB"/>
    <s v="01.03.2022 01.03.2022 "/>
    <s v="admin"/>
    <s v="2022"/>
    <d v="2022-02-28T00:00:00"/>
    <x v="0"/>
  </r>
  <r>
    <x v="7"/>
    <n v="2022"/>
    <n v="1"/>
    <d v="2022-02-28T00:00:00"/>
    <n v="50"/>
    <s v="1023"/>
    <n v="1"/>
    <m/>
    <m/>
    <m/>
    <s v="Annetus Ternopili heaks "/>
    <x v="7"/>
    <s v="48809276022"/>
    <s v="800699          "/>
    <s v="Residendid, füüsilised isikud"/>
    <m/>
    <m/>
    <m/>
    <m/>
    <m/>
    <s v="203850"/>
    <s v="1001001"/>
    <m/>
    <m/>
    <m/>
    <m/>
    <m/>
    <s v="35008           "/>
    <s v="muudelt residentidelt"/>
    <s v="PR520           "/>
    <s v="Ternopili heaks"/>
    <s v="L1100           "/>
    <s v="Linnapea"/>
    <m/>
    <m/>
    <s v="TU176           "/>
    <s v="sihtfinantseerimised 3500*"/>
    <m/>
    <m/>
    <m/>
    <m/>
    <s v="Põhiarve SEB"/>
    <s v="01.03.2022 01.03.2022 "/>
    <s v="admin"/>
    <s v="2022"/>
    <d v="2022-02-28T00:00:00"/>
    <x v="0"/>
  </r>
  <r>
    <x v="8"/>
    <n v="2022"/>
    <n v="1"/>
    <d v="2022-02-28T00:00:00"/>
    <n v="25"/>
    <s v="1024"/>
    <n v="1"/>
    <m/>
    <m/>
    <m/>
    <s v="Annetus Ternopili heaks "/>
    <x v="8"/>
    <s v="45807016040"/>
    <s v="800699          "/>
    <s v="Residendid, füüsilised isikud"/>
    <m/>
    <m/>
    <m/>
    <m/>
    <m/>
    <s v="203850"/>
    <s v="1001001"/>
    <m/>
    <m/>
    <m/>
    <m/>
    <m/>
    <s v="35008           "/>
    <s v="muudelt residentidelt"/>
    <s v="PR520           "/>
    <s v="Ternopili heaks"/>
    <s v="L1100           "/>
    <s v="Linnapea"/>
    <m/>
    <m/>
    <s v="TU176           "/>
    <s v="sihtfinantseerimised 3500*"/>
    <m/>
    <m/>
    <m/>
    <m/>
    <s v="Põhiarve SEB"/>
    <s v="01.03.2022 01.03.2022 "/>
    <s v="admin"/>
    <s v="2022"/>
    <d v="2022-02-28T00:00:00"/>
    <x v="0"/>
  </r>
  <r>
    <x v="9"/>
    <n v="2022"/>
    <n v="1"/>
    <d v="2022-02-28T00:00:00"/>
    <n v="25"/>
    <s v="1025"/>
    <n v="1"/>
    <m/>
    <m/>
    <m/>
    <s v="Annetus Ternopili heaks "/>
    <x v="9"/>
    <s v="47203130284"/>
    <s v="800699          "/>
    <s v="Residendid, füüsilised isikud"/>
    <m/>
    <m/>
    <m/>
    <m/>
    <m/>
    <s v="203850"/>
    <s v="1001001"/>
    <m/>
    <m/>
    <m/>
    <m/>
    <m/>
    <s v="35008           "/>
    <s v="muudelt residentidelt"/>
    <s v="PR520           "/>
    <s v="Ternopili heaks"/>
    <s v="L1100           "/>
    <s v="Linnapea"/>
    <m/>
    <m/>
    <s v="TU176           "/>
    <s v="sihtfinantseerimised 3500*"/>
    <m/>
    <m/>
    <m/>
    <m/>
    <s v="Põhiarve SEB"/>
    <s v="01.03.2022 01.03.2022 "/>
    <s v="admin"/>
    <s v="2022"/>
    <d v="2022-02-28T00:00:00"/>
    <x v="0"/>
  </r>
  <r>
    <x v="10"/>
    <n v="2022"/>
    <n v="1"/>
    <d v="2022-02-28T00:00:00"/>
    <n v="25"/>
    <s v="1026"/>
    <n v="1"/>
    <m/>
    <m/>
    <m/>
    <s v="Annetus Ternopili heaks "/>
    <x v="10"/>
    <s v="36606160241"/>
    <s v="800699          "/>
    <s v="Residendid, füüsilised isikud"/>
    <m/>
    <m/>
    <m/>
    <m/>
    <m/>
    <s v="203850"/>
    <s v="1001001"/>
    <m/>
    <m/>
    <m/>
    <m/>
    <m/>
    <s v="35008           "/>
    <s v="muudelt residentidelt"/>
    <s v="PR520           "/>
    <s v="Ternopili heaks"/>
    <s v="L1100           "/>
    <s v="Linnapea"/>
    <m/>
    <m/>
    <s v="TU176           "/>
    <s v="sihtfinantseerimised 3500*"/>
    <m/>
    <m/>
    <m/>
    <m/>
    <s v="Põhiarve SEB"/>
    <s v="01.03.2022 01.03.2022 "/>
    <s v="admin"/>
    <s v="2022"/>
    <d v="2022-02-28T00:00:00"/>
    <x v="0"/>
  </r>
  <r>
    <x v="11"/>
    <n v="2022"/>
    <n v="1"/>
    <d v="2022-02-28T00:00:00"/>
    <n v="25"/>
    <s v="1027"/>
    <n v="1"/>
    <m/>
    <m/>
    <m/>
    <s v="Annetus Ternopili heaks "/>
    <x v="11"/>
    <s v="47511300387"/>
    <s v="800699          "/>
    <s v="Residendid, füüsilised isikud"/>
    <m/>
    <m/>
    <m/>
    <m/>
    <m/>
    <s v="203850"/>
    <s v="1001001"/>
    <m/>
    <m/>
    <m/>
    <m/>
    <m/>
    <s v="35008           "/>
    <s v="muudelt residentidelt"/>
    <s v="PR520           "/>
    <s v="Ternopili heaks"/>
    <s v="L1100           "/>
    <s v="Linnapea"/>
    <m/>
    <m/>
    <s v="TU176           "/>
    <s v="sihtfinantseerimised 3500*"/>
    <m/>
    <m/>
    <m/>
    <m/>
    <s v="Põhiarve SEB"/>
    <s v="01.03.2022 01.03.2022 "/>
    <s v="admin"/>
    <s v="2022"/>
    <d v="2022-02-28T00:00:00"/>
    <x v="0"/>
  </r>
  <r>
    <x v="12"/>
    <n v="2022"/>
    <n v="1"/>
    <d v="2022-02-28T00:00:00"/>
    <n v="25"/>
    <s v="1028"/>
    <n v="1"/>
    <m/>
    <m/>
    <m/>
    <s v="Annetus Ternopili heaks "/>
    <x v="12"/>
    <s v="37907096014"/>
    <s v="800699          "/>
    <s v="Residendid, füüsilised isikud"/>
    <m/>
    <m/>
    <m/>
    <m/>
    <m/>
    <s v="203850"/>
    <s v="1001001"/>
    <m/>
    <m/>
    <m/>
    <m/>
    <m/>
    <s v="35008           "/>
    <s v="muudelt residentidelt"/>
    <s v="PR520           "/>
    <s v="Ternopili heaks"/>
    <s v="L1100           "/>
    <s v="Linnapea"/>
    <m/>
    <m/>
    <s v="TU176           "/>
    <s v="sihtfinantseerimised 3500*"/>
    <m/>
    <m/>
    <m/>
    <m/>
    <s v="Põhiarve SEB"/>
    <s v="01.03.2022 01.03.2022 "/>
    <s v="admin"/>
    <s v="2022"/>
    <d v="2022-02-28T00:00:00"/>
    <x v="0"/>
  </r>
  <r>
    <x v="13"/>
    <n v="2022"/>
    <n v="1"/>
    <d v="2022-02-28T00:00:00"/>
    <n v="20"/>
    <s v="1029"/>
    <n v="1"/>
    <m/>
    <m/>
    <m/>
    <s v="Annetus Ternopili heaks "/>
    <x v="13"/>
    <s v="46702036049"/>
    <s v="800699          "/>
    <s v="Residendid, füüsilised isikud"/>
    <m/>
    <m/>
    <m/>
    <m/>
    <m/>
    <s v="203850"/>
    <s v="1001001"/>
    <m/>
    <m/>
    <m/>
    <m/>
    <m/>
    <s v="35008           "/>
    <s v="muudelt residentidelt"/>
    <s v="PR520           "/>
    <s v="Ternopili heaks"/>
    <s v="L1100           "/>
    <s v="Linnapea"/>
    <m/>
    <m/>
    <s v="TU176           "/>
    <s v="sihtfinantseerimised 3500*"/>
    <m/>
    <m/>
    <m/>
    <m/>
    <s v="Põhiarve SEB"/>
    <s v="01.03.2022 01.03.2022 "/>
    <s v="admin"/>
    <s v="2022"/>
    <d v="2022-02-28T00:00:00"/>
    <x v="0"/>
  </r>
  <r>
    <x v="14"/>
    <n v="2022"/>
    <n v="1"/>
    <d v="2022-02-28T00:00:00"/>
    <n v="10"/>
    <s v="1030"/>
    <n v="1"/>
    <m/>
    <m/>
    <m/>
    <s v="Annetus Ternopili heaks "/>
    <x v="14"/>
    <s v="36608126010"/>
    <s v="800699          "/>
    <s v="Residendid, füüsilised isikud"/>
    <m/>
    <m/>
    <m/>
    <m/>
    <m/>
    <s v="203850"/>
    <s v="1001001"/>
    <m/>
    <m/>
    <m/>
    <m/>
    <m/>
    <s v="35008           "/>
    <s v="muudelt residentidelt"/>
    <s v="PR520           "/>
    <s v="Ternopili heaks"/>
    <s v="L1100           "/>
    <s v="Linnapea"/>
    <m/>
    <m/>
    <s v="TU176           "/>
    <s v="sihtfinantseerimised 3500*"/>
    <m/>
    <m/>
    <m/>
    <m/>
    <s v="Põhiarve SEB"/>
    <s v="01.03.2022 01.03.2022 "/>
    <s v="admin"/>
    <s v="2022"/>
    <d v="2022-02-28T00:00:00"/>
    <x v="0"/>
  </r>
  <r>
    <x v="15"/>
    <n v="2022"/>
    <n v="1"/>
    <d v="2022-02-28T00:00:00"/>
    <n v="10"/>
    <s v="1031"/>
    <n v="1"/>
    <m/>
    <m/>
    <m/>
    <s v="Annetus Ternopili heaks "/>
    <x v="15"/>
    <s v="45501016023"/>
    <s v="800699          "/>
    <s v="Residendid, füüsilised isikud"/>
    <m/>
    <m/>
    <m/>
    <m/>
    <m/>
    <s v="203850"/>
    <s v="1001001"/>
    <m/>
    <m/>
    <m/>
    <m/>
    <m/>
    <s v="35008           "/>
    <s v="muudelt residentidelt"/>
    <s v="PR520           "/>
    <s v="Ternopili heaks"/>
    <s v="L1100           "/>
    <s v="Linnapea"/>
    <m/>
    <m/>
    <s v="TU176           "/>
    <s v="sihtfinantseerimised 3500*"/>
    <m/>
    <m/>
    <m/>
    <m/>
    <s v="Põhiarve SEB"/>
    <s v="01.03.2022 01.03.2022 "/>
    <s v="admin"/>
    <s v="2022"/>
    <d v="2022-02-28T00:00:00"/>
    <x v="0"/>
  </r>
  <r>
    <x v="16"/>
    <n v="2022"/>
    <n v="1"/>
    <d v="2022-02-28T00:00:00"/>
    <n v="10"/>
    <s v="1032"/>
    <n v="1"/>
    <m/>
    <m/>
    <m/>
    <s v="Annetus Ternopili heaks "/>
    <x v="16"/>
    <s v="47606296013"/>
    <s v="800699          "/>
    <s v="Residendid, füüsilised isikud"/>
    <m/>
    <m/>
    <m/>
    <m/>
    <m/>
    <s v="203850"/>
    <s v="1001001"/>
    <m/>
    <m/>
    <m/>
    <m/>
    <m/>
    <s v="35008           "/>
    <s v="muudelt residentidelt"/>
    <s v="PR520           "/>
    <s v="Ternopili heaks"/>
    <s v="L1100           "/>
    <s v="Linnapea"/>
    <m/>
    <m/>
    <s v="TU176           "/>
    <s v="sihtfinantseerimised 3500*"/>
    <m/>
    <m/>
    <m/>
    <m/>
    <s v="Põhiarve SEB"/>
    <s v="01.03.2022 01.03.2022 "/>
    <s v="admin"/>
    <s v="2022"/>
    <d v="2022-02-28T00:00:00"/>
    <x v="0"/>
  </r>
  <r>
    <x v="17"/>
    <n v="2022"/>
    <n v="1"/>
    <d v="2022-02-28T00:00:00"/>
    <n v="10"/>
    <s v="1033"/>
    <n v="1"/>
    <m/>
    <m/>
    <m/>
    <s v="Annetus Ternopili heaks "/>
    <x v="17"/>
    <s v="47505064915"/>
    <s v="800699          "/>
    <s v="Residendid, füüsilised isikud"/>
    <m/>
    <m/>
    <m/>
    <m/>
    <m/>
    <s v="203850"/>
    <s v="1001001"/>
    <m/>
    <m/>
    <m/>
    <m/>
    <m/>
    <s v="35008           "/>
    <s v="muudelt residentidelt"/>
    <s v="PR520           "/>
    <s v="Ternopili heaks"/>
    <s v="L1100           "/>
    <s v="Linnapea"/>
    <m/>
    <m/>
    <s v="TU176           "/>
    <s v="sihtfinantseerimised 3500*"/>
    <m/>
    <m/>
    <m/>
    <m/>
    <s v="Põhiarve SEB"/>
    <s v="01.03.2022 01.03.2022 "/>
    <s v="admin"/>
    <s v="2022"/>
    <d v="2022-02-28T00:00:00"/>
    <x v="0"/>
  </r>
  <r>
    <x v="18"/>
    <n v="2022"/>
    <n v="1"/>
    <d v="2022-02-28T00:00:00"/>
    <n v="5"/>
    <s v="1034"/>
    <n v="1"/>
    <m/>
    <m/>
    <m/>
    <s v="Annetus Ternopili heaks "/>
    <x v="18"/>
    <s v="48805194912"/>
    <s v="800699          "/>
    <s v="Residendid, füüsilised isikud"/>
    <m/>
    <m/>
    <m/>
    <m/>
    <m/>
    <s v="203850"/>
    <s v="1001001"/>
    <m/>
    <m/>
    <m/>
    <m/>
    <m/>
    <s v="35008           "/>
    <s v="muudelt residentidelt"/>
    <s v="PR520           "/>
    <s v="Ternopili heaks"/>
    <s v="L1100           "/>
    <s v="Linnapea"/>
    <m/>
    <m/>
    <s v="TU176           "/>
    <s v="sihtfinantseerimised 3500*"/>
    <m/>
    <m/>
    <m/>
    <m/>
    <s v="Põhiarve SEB"/>
    <s v="01.03.2022 01.03.2022 "/>
    <s v="admin"/>
    <s v="2022"/>
    <d v="2022-02-28T00:00:00"/>
    <x v="0"/>
  </r>
  <r>
    <x v="19"/>
    <n v="2022"/>
    <n v="1"/>
    <d v="2022-02-28T00:00:00"/>
    <n v="5"/>
    <s v="1035"/>
    <n v="1"/>
    <m/>
    <m/>
    <m/>
    <s v="Annetus Ternopili heaks "/>
    <x v="19"/>
    <s v="45802166012"/>
    <s v="800699          "/>
    <s v="Residendid, füüsilised isikud"/>
    <m/>
    <m/>
    <m/>
    <m/>
    <m/>
    <s v="203850"/>
    <s v="1001001"/>
    <m/>
    <m/>
    <m/>
    <m/>
    <m/>
    <s v="35008           "/>
    <s v="muudelt residentidelt"/>
    <s v="PR520           "/>
    <s v="Ternopili heaks"/>
    <s v="L1100           "/>
    <s v="Linnapea"/>
    <m/>
    <m/>
    <s v="TU176           "/>
    <s v="sihtfinantseerimised 3500*"/>
    <m/>
    <m/>
    <m/>
    <m/>
    <s v="Põhiarve SEB"/>
    <s v="01.03.2022 01.03.2022 "/>
    <s v="admin"/>
    <s v="2022"/>
    <d v="2022-02-28T00:00:00"/>
    <x v="0"/>
  </r>
  <r>
    <x v="20"/>
    <n v="2022"/>
    <n v="1"/>
    <d v="2022-02-28T00:00:00"/>
    <n v="3"/>
    <s v="1036"/>
    <n v="1"/>
    <m/>
    <m/>
    <m/>
    <s v="Annetus Ternopili heaks "/>
    <x v="20"/>
    <s v="48103146010"/>
    <s v="800699          "/>
    <s v="Residendid, füüsilised isikud"/>
    <m/>
    <m/>
    <m/>
    <m/>
    <m/>
    <s v="203850"/>
    <s v="1001001"/>
    <m/>
    <m/>
    <m/>
    <m/>
    <m/>
    <s v="35008           "/>
    <s v="muudelt residentidelt"/>
    <s v="PR520           "/>
    <s v="Ternopili heaks"/>
    <s v="L1100           "/>
    <s v="Linnapea"/>
    <m/>
    <m/>
    <s v="TU176           "/>
    <s v="sihtfinantseerimised 3500*"/>
    <m/>
    <m/>
    <m/>
    <m/>
    <s v="Põhiarve SEB"/>
    <s v="01.03.2022 01.03.2022 "/>
    <s v="admin"/>
    <s v="2022"/>
    <d v="2022-02-28T00:00:00"/>
    <x v="0"/>
  </r>
  <r>
    <x v="21"/>
    <n v="2022"/>
    <n v="1"/>
    <d v="2022-02-28T00:00:00"/>
    <n v="2"/>
    <s v="1037"/>
    <n v="1"/>
    <m/>
    <m/>
    <m/>
    <s v="Annetus Ternopili heaks "/>
    <x v="21"/>
    <s v="46803220277"/>
    <s v="800699          "/>
    <s v="Residendid, füüsilised isikud"/>
    <m/>
    <m/>
    <m/>
    <m/>
    <m/>
    <s v="203850"/>
    <s v="1001001"/>
    <m/>
    <m/>
    <m/>
    <m/>
    <m/>
    <s v="35008           "/>
    <s v="muudelt residentidelt"/>
    <s v="PR520           "/>
    <s v="Ternopili heaks"/>
    <s v="L1100           "/>
    <s v="Linnapea"/>
    <m/>
    <m/>
    <s v="TU176           "/>
    <s v="sihtfinantseerimised 3500*"/>
    <m/>
    <m/>
    <m/>
    <m/>
    <s v="Põhiarve SEB"/>
    <s v="01.03.2022 01.03.2022 "/>
    <s v="admin"/>
    <s v="2022"/>
    <d v="2022-02-28T00:00:00"/>
    <x v="0"/>
  </r>
  <r>
    <x v="22"/>
    <n v="2022"/>
    <n v="1"/>
    <d v="2022-02-28T00:00:00"/>
    <n v="20"/>
    <s v="1038"/>
    <n v="1"/>
    <m/>
    <m/>
    <m/>
    <s v="Annetus Ternopili heaks "/>
    <x v="22"/>
    <s v="36805026016"/>
    <s v="800699          "/>
    <s v="Residendid, füüsilised isikud"/>
    <m/>
    <m/>
    <m/>
    <m/>
    <m/>
    <s v="203850"/>
    <s v="1001001"/>
    <m/>
    <m/>
    <m/>
    <m/>
    <m/>
    <s v="35008           "/>
    <s v="muudelt residentidelt"/>
    <s v="PR520           "/>
    <s v="Ternopili heaks"/>
    <s v="L1100           "/>
    <s v="Linnapea"/>
    <m/>
    <m/>
    <s v="TU176           "/>
    <s v="sihtfinantseerimised 3500*"/>
    <m/>
    <m/>
    <m/>
    <m/>
    <s v="Põhiarve SEB"/>
    <s v="01.03.2022 01.03.2022 "/>
    <s v="admin"/>
    <s v="2022"/>
    <d v="2022-02-28T00:00:00"/>
    <x v="0"/>
  </r>
  <r>
    <x v="23"/>
    <n v="2022"/>
    <n v="1"/>
    <d v="2022-03-01T00:00:00"/>
    <n v="250"/>
    <s v="1065"/>
    <n v="1"/>
    <m/>
    <m/>
    <m/>
    <s v="Annetus Ternopili heaks "/>
    <x v="23"/>
    <s v="37604116017"/>
    <s v="800699          "/>
    <s v="Residendid, füüsilised isikud"/>
    <m/>
    <m/>
    <m/>
    <m/>
    <m/>
    <s v="203850"/>
    <s v="1001001"/>
    <m/>
    <m/>
    <m/>
    <m/>
    <m/>
    <s v="35008           "/>
    <s v="muudelt residentidelt"/>
    <s v="PR520           "/>
    <s v="Ternopili heaks"/>
    <s v="L1100           "/>
    <s v="Linnapea"/>
    <m/>
    <m/>
    <s v="TU176           "/>
    <s v="sihtfinantseerimised 3500*"/>
    <m/>
    <m/>
    <m/>
    <m/>
    <s v="Põhiarve SEB"/>
    <s v="02.03.2022 02.03.2022 "/>
    <s v="admin"/>
    <s v="2022"/>
    <d v="2022-03-01T00:00:00"/>
    <x v="1"/>
  </r>
  <r>
    <x v="24"/>
    <n v="2022"/>
    <n v="1"/>
    <d v="2022-03-01T00:00:00"/>
    <n v="100"/>
    <s v="1066"/>
    <n v="1"/>
    <m/>
    <m/>
    <m/>
    <s v="Annetus Ternopili heaks "/>
    <x v="24"/>
    <s v="37306106022"/>
    <s v="800699          "/>
    <s v="Residendid, füüsilised isikud"/>
    <m/>
    <m/>
    <m/>
    <m/>
    <m/>
    <s v="203850"/>
    <s v="1001001"/>
    <m/>
    <m/>
    <m/>
    <m/>
    <m/>
    <s v="35008           "/>
    <s v="muudelt residentidelt"/>
    <s v="PR520           "/>
    <s v="Ternopili heaks"/>
    <s v="L1100           "/>
    <s v="Linnapea"/>
    <m/>
    <m/>
    <s v="TU176           "/>
    <s v="sihtfinantseerimised 3500*"/>
    <m/>
    <m/>
    <m/>
    <m/>
    <s v="Põhiarve SEB"/>
    <s v="02.03.2022 02.03.2022 "/>
    <s v="admin"/>
    <s v="2022"/>
    <d v="2022-03-01T00:00:00"/>
    <x v="1"/>
  </r>
  <r>
    <x v="25"/>
    <n v="2022"/>
    <n v="1"/>
    <d v="2022-03-01T00:00:00"/>
    <n v="100"/>
    <s v="1067"/>
    <n v="1"/>
    <m/>
    <m/>
    <m/>
    <s v="Annetus Ternopili heaks "/>
    <x v="25"/>
    <s v="36705016017"/>
    <s v="800699          "/>
    <s v="Residendid, füüsilised isikud"/>
    <m/>
    <m/>
    <m/>
    <m/>
    <m/>
    <s v="203850"/>
    <s v="1001001"/>
    <m/>
    <m/>
    <m/>
    <m/>
    <m/>
    <s v="35008           "/>
    <s v="muudelt residentidelt"/>
    <s v="PR520           "/>
    <s v="Ternopili heaks"/>
    <s v="L1100           "/>
    <s v="Linnapea"/>
    <m/>
    <m/>
    <s v="TU176           "/>
    <s v="sihtfinantseerimised 3500*"/>
    <m/>
    <m/>
    <m/>
    <m/>
    <s v="Põhiarve SEB"/>
    <s v="02.03.2022 02.03.2022 "/>
    <s v="admin"/>
    <s v="2022"/>
    <d v="2022-03-01T00:00:00"/>
    <x v="1"/>
  </r>
  <r>
    <x v="26"/>
    <n v="2022"/>
    <n v="1"/>
    <d v="2022-03-01T00:00:00"/>
    <n v="100"/>
    <s v="1068"/>
    <n v="1"/>
    <m/>
    <m/>
    <m/>
    <s v="Annetus Ternopili heaks "/>
    <x v="26"/>
    <s v="47412126024"/>
    <s v="800699          "/>
    <s v="Residendid, füüsilised isikud"/>
    <m/>
    <m/>
    <m/>
    <m/>
    <m/>
    <s v="203850"/>
    <s v="1001001"/>
    <m/>
    <m/>
    <m/>
    <m/>
    <m/>
    <s v="35008           "/>
    <s v="muudelt residentidelt"/>
    <s v="PR520           "/>
    <s v="Ternopili heaks"/>
    <s v="L1100           "/>
    <s v="Linnapea"/>
    <m/>
    <m/>
    <s v="TU176           "/>
    <s v="sihtfinantseerimised 3500*"/>
    <m/>
    <m/>
    <m/>
    <m/>
    <s v="Põhiarve SEB"/>
    <s v="02.03.2022 02.03.2022 "/>
    <s v="admin"/>
    <s v="2022"/>
    <d v="2022-03-01T00:00:00"/>
    <x v="1"/>
  </r>
  <r>
    <x v="27"/>
    <n v="2022"/>
    <n v="1"/>
    <d v="2022-03-01T00:00:00"/>
    <n v="50"/>
    <s v="1069"/>
    <n v="1"/>
    <m/>
    <m/>
    <m/>
    <s v="Annetus Ternopili heaks "/>
    <x v="27"/>
    <s v="47605176032"/>
    <s v="800699          "/>
    <s v="Residendid, füüsilised isikud"/>
    <m/>
    <m/>
    <m/>
    <m/>
    <m/>
    <s v="203850"/>
    <s v="1001001"/>
    <m/>
    <m/>
    <m/>
    <m/>
    <m/>
    <s v="35008           "/>
    <s v="muudelt residentidelt"/>
    <s v="PR520           "/>
    <s v="Ternopili heaks"/>
    <s v="L1100           "/>
    <s v="Linnapea"/>
    <m/>
    <m/>
    <s v="TU176           "/>
    <s v="sihtfinantseerimised 3500*"/>
    <m/>
    <m/>
    <m/>
    <m/>
    <s v="Põhiarve SEB"/>
    <s v="02.03.2022 02.03.2022 "/>
    <s v="admin"/>
    <s v="2022"/>
    <d v="2022-03-01T00:00:00"/>
    <x v="1"/>
  </r>
  <r>
    <x v="28"/>
    <n v="2022"/>
    <n v="1"/>
    <d v="2022-03-01T00:00:00"/>
    <n v="40"/>
    <s v="1070"/>
    <n v="1"/>
    <m/>
    <m/>
    <m/>
    <s v="Annetus Ternopili heaks "/>
    <x v="28"/>
    <s v="46703206013"/>
    <s v="800699          "/>
    <s v="Residendid, füüsilised isikud"/>
    <m/>
    <m/>
    <m/>
    <m/>
    <m/>
    <s v="203850"/>
    <s v="1001001"/>
    <m/>
    <m/>
    <m/>
    <m/>
    <m/>
    <s v="35008           "/>
    <s v="muudelt residentidelt"/>
    <s v="PR520           "/>
    <s v="Ternopili heaks"/>
    <s v="L1100           "/>
    <s v="Linnapea"/>
    <m/>
    <m/>
    <s v="TU176           "/>
    <s v="sihtfinantseerimised 3500*"/>
    <m/>
    <m/>
    <m/>
    <m/>
    <s v="Põhiarve SEB"/>
    <s v="02.03.2022 02.03.2022 "/>
    <s v="admin"/>
    <s v="2022"/>
    <d v="2022-03-01T00:00:00"/>
    <x v="1"/>
  </r>
  <r>
    <x v="29"/>
    <n v="2022"/>
    <n v="1"/>
    <d v="2022-03-01T00:00:00"/>
    <n v="30"/>
    <s v="1071"/>
    <n v="1"/>
    <m/>
    <m/>
    <m/>
    <s v="Annetus Ternopili heaks "/>
    <x v="29"/>
    <s v="37709126028"/>
    <s v="800699          "/>
    <s v="Residendid, füüsilised isikud"/>
    <m/>
    <m/>
    <m/>
    <m/>
    <m/>
    <s v="203850"/>
    <s v="1001001"/>
    <m/>
    <m/>
    <m/>
    <m/>
    <m/>
    <s v="35008           "/>
    <s v="muudelt residentidelt"/>
    <s v="PR520           "/>
    <s v="Ternopili heaks"/>
    <s v="L1100           "/>
    <s v="Linnapea"/>
    <m/>
    <m/>
    <s v="TU176           "/>
    <s v="sihtfinantseerimised 3500*"/>
    <m/>
    <m/>
    <m/>
    <m/>
    <s v="Põhiarve SEB"/>
    <s v="02.03.2022 02.03.2022 "/>
    <s v="admin"/>
    <s v="2022"/>
    <d v="2022-03-01T00:00:00"/>
    <x v="1"/>
  </r>
  <r>
    <x v="30"/>
    <n v="2022"/>
    <n v="1"/>
    <d v="2022-03-01T00:00:00"/>
    <n v="30"/>
    <s v="1072"/>
    <n v="1"/>
    <m/>
    <m/>
    <m/>
    <s v="Annetus Ternopili heaks "/>
    <x v="30"/>
    <m/>
    <s v="800699          "/>
    <s v="Residendid, füüsilised isikud"/>
    <m/>
    <m/>
    <m/>
    <m/>
    <m/>
    <s v="203850"/>
    <s v="1001001"/>
    <m/>
    <m/>
    <m/>
    <m/>
    <m/>
    <s v="35008           "/>
    <s v="muudelt residentidelt"/>
    <s v="PR520           "/>
    <s v="Ternopili heaks"/>
    <s v="L1100           "/>
    <s v="Linnapea"/>
    <m/>
    <m/>
    <s v="TU176           "/>
    <s v="sihtfinantseerimised 3500*"/>
    <m/>
    <m/>
    <m/>
    <m/>
    <s v="Põhiarve SEB"/>
    <s v="02.03.2022 02.03.2022 "/>
    <s v="admin"/>
    <s v="2022"/>
    <d v="2022-03-01T00:00:00"/>
    <x v="1"/>
  </r>
  <r>
    <x v="31"/>
    <n v="2022"/>
    <n v="1"/>
    <d v="2022-03-01T00:00:00"/>
    <n v="25"/>
    <s v="1073"/>
    <n v="1"/>
    <m/>
    <m/>
    <m/>
    <s v="Annetus Ternopili heaks "/>
    <x v="31"/>
    <s v="45308066010"/>
    <s v="800699          "/>
    <s v="Residendid, füüsilised isikud"/>
    <m/>
    <m/>
    <m/>
    <m/>
    <m/>
    <s v="203850"/>
    <s v="1001001"/>
    <m/>
    <m/>
    <m/>
    <m/>
    <m/>
    <s v="35008           "/>
    <s v="muudelt residentidelt"/>
    <s v="PR520           "/>
    <s v="Ternopili heaks"/>
    <s v="L1100           "/>
    <s v="Linnapea"/>
    <m/>
    <m/>
    <s v="TU176           "/>
    <s v="sihtfinantseerimised 3500*"/>
    <m/>
    <m/>
    <m/>
    <m/>
    <s v="Põhiarve SEB"/>
    <s v="02.03.2022 02.03.2022 "/>
    <s v="admin"/>
    <s v="2022"/>
    <d v="2022-03-01T00:00:00"/>
    <x v="1"/>
  </r>
  <r>
    <x v="32"/>
    <n v="2022"/>
    <n v="1"/>
    <d v="2022-03-01T00:00:00"/>
    <n v="25"/>
    <s v="1074"/>
    <n v="1"/>
    <m/>
    <m/>
    <m/>
    <s v="Annetus Ternopili heaks "/>
    <x v="32"/>
    <s v="47812184911"/>
    <s v="800699          "/>
    <s v="Residendid, füüsilised isikud"/>
    <m/>
    <m/>
    <m/>
    <m/>
    <m/>
    <s v="203850"/>
    <s v="1001001"/>
    <m/>
    <m/>
    <m/>
    <m/>
    <m/>
    <s v="35008           "/>
    <s v="muudelt residentidelt"/>
    <s v="PR520           "/>
    <s v="Ternopili heaks"/>
    <s v="L1100           "/>
    <s v="Linnapea"/>
    <m/>
    <m/>
    <s v="TU176           "/>
    <s v="sihtfinantseerimised 3500*"/>
    <m/>
    <m/>
    <m/>
    <m/>
    <s v="Põhiarve SEB"/>
    <s v="02.03.2022 02.03.2022 "/>
    <s v="admin"/>
    <s v="2022"/>
    <d v="2022-03-01T00:00:0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-liigendtabel1" cacheId="30" applyNumberFormats="0" applyBorderFormats="0" applyFontFormats="0" applyPatternFormats="0" applyAlignmentFormats="0" applyWidthHeightFormats="1" dataCaption="Väärtused" updatedVersion="6" minRefreshableVersion="3" useAutoFormatting="1" itemPrintTitles="1" createdVersion="6" indent="0" outline="1" outlineData="1" multipleFieldFilters="0" chartFormat="2" rowHeaderCaption="Annetamise _x000a_kuupäev">
  <location ref="D5:G8" firstHeaderRow="0" firstDataRow="1" firstDataCol="1" rowPageCount="1" colPageCount="1"/>
  <pivotFields count="47">
    <pivotField axis="axisPage" dataField="1" multipleItemSelectionAllowed="1" showAll="0">
      <items count="377">
        <item m="1" x="193"/>
        <item m="1" x="284"/>
        <item m="1" x="230"/>
        <item m="1" x="301"/>
        <item m="1" x="112"/>
        <item m="1" x="188"/>
        <item m="1" x="269"/>
        <item m="1" x="84"/>
        <item m="1" x="163"/>
        <item m="1" x="49"/>
        <item m="1" x="287"/>
        <item m="1" x="351"/>
        <item m="1" x="91"/>
        <item m="1" x="167"/>
        <item m="1" x="271"/>
        <item m="1" x="157"/>
        <item m="1" x="105"/>
        <item m="1" x="125"/>
        <item m="1" x="199"/>
        <item m="1" x="92"/>
        <item m="1" x="168"/>
        <item m="1" x="251"/>
        <item m="1" x="74"/>
        <item m="1" x="164"/>
        <item m="1" x="210"/>
        <item m="1" x="132"/>
        <item m="1" x="158"/>
        <item m="1" x="352"/>
        <item m="1" x="82"/>
        <item m="1" x="126"/>
        <item m="1" x="200"/>
        <item m="1" x="93"/>
        <item m="1" x="311"/>
        <item m="1" x="236"/>
        <item m="1" x="66"/>
        <item m="1" x="159"/>
        <item m="1" x="308"/>
        <item m="1" x="278"/>
        <item m="1" x="369"/>
        <item m="1" x="183"/>
        <item m="1" x="262"/>
        <item m="1" x="337"/>
        <item m="1" x="279"/>
        <item m="1" x="252"/>
        <item m="1" x="75"/>
        <item m="1" x="272"/>
        <item m="1" x="195"/>
        <item m="1" x="280"/>
        <item m="1" x="212"/>
        <item m="1" x="289"/>
        <item m="1" x="357"/>
        <item m="1" x="101"/>
        <item m="1" x="175"/>
        <item m="1" x="257"/>
        <item m="1" x="38"/>
        <item m="1" x="138"/>
        <item m="1" x="68"/>
        <item m="1" x="298"/>
        <item m="1" x="338"/>
        <item m="1" x="34"/>
        <item m="1" x="191"/>
        <item m="1" x="273"/>
        <item m="1" x="281"/>
        <item m="1" x="86"/>
        <item m="1" x="316"/>
        <item m="1" x="50"/>
        <item m="1" x="61"/>
        <item m="1" x="139"/>
        <item m="1" x="225"/>
        <item m="1" x="299"/>
        <item m="1" x="370"/>
        <item m="1" x="110"/>
        <item m="1" x="184"/>
        <item m="1" x="62"/>
        <item m="1" x="69"/>
        <item m="1" x="312"/>
        <item m="1" x="201"/>
        <item m="1" x="285"/>
        <item m="1" x="353"/>
        <item m="1" x="145"/>
        <item m="1" x="57"/>
        <item m="1" x="133"/>
        <item m="1" x="218"/>
        <item m="1" x="294"/>
        <item m="1" x="367"/>
        <item m="1" x="107"/>
        <item m="1" x="169"/>
        <item m="1" x="253"/>
        <item m="1" x="302"/>
        <item m="1" x="375"/>
        <item m="1" x="51"/>
        <item m="1" x="317"/>
        <item m="1" x="52"/>
        <item m="1" x="102"/>
        <item m="1" x="63"/>
        <item m="1" x="304"/>
        <item m="1" x="76"/>
        <item m="1" x="152"/>
        <item m="1" x="241"/>
        <item m="1" x="309"/>
        <item m="1" x="122"/>
        <item m="1" x="196"/>
        <item m="1" x="87"/>
        <item m="1" x="53"/>
        <item m="1" x="358"/>
        <item m="1" x="258"/>
        <item m="1" x="108"/>
        <item m="1" x="185"/>
        <item m="1" x="263"/>
        <item m="1" x="170"/>
        <item m="1" x="295"/>
        <item m="1" x="109"/>
        <item m="1" x="77"/>
        <item m="1" x="153"/>
        <item m="1" x="242"/>
        <item m="1" x="88"/>
        <item m="1" x="318"/>
        <item m="1" x="186"/>
        <item m="1" x="305"/>
        <item m="1" x="313"/>
        <item m="1" x="44"/>
        <item m="1" x="202"/>
        <item m="1" x="354"/>
        <item m="1" x="70"/>
        <item m="1" x="148"/>
        <item m="1" x="36"/>
        <item m="1" x="160"/>
        <item m="1" x="244"/>
        <item m="1" x="314"/>
        <item m="1" x="45"/>
        <item m="1" x="203"/>
        <item m="1" x="96"/>
        <item m="1" x="37"/>
        <item m="1" x="344"/>
        <item m="1" x="171"/>
        <item m="1" x="165"/>
        <item m="1" x="359"/>
        <item m="1" x="140"/>
        <item m="1" x="371"/>
        <item m="1" x="46"/>
        <item m="1" x="127"/>
        <item m="1" x="204"/>
        <item m="1" x="321"/>
        <item m="1" x="58"/>
        <item m="1" x="180"/>
        <item m="1" x="361"/>
        <item m="1" x="322"/>
        <item m="1" x="59"/>
        <item m="1" x="134"/>
        <item m="1" x="111"/>
        <item m="1" x="187"/>
        <item m="1" x="264"/>
        <item m="1" x="166"/>
        <item m="1" x="246"/>
        <item m="1" x="97"/>
        <item m="1" x="172"/>
        <item m="1" x="197"/>
        <item m="1" x="282"/>
        <item m="1" x="355"/>
        <item m="1" x="47"/>
        <item m="1" x="98"/>
        <item m="1" x="323"/>
        <item m="1" x="219"/>
        <item m="1" x="67"/>
        <item m="1" x="78"/>
        <item m="1" x="243"/>
        <item m="1" x="79"/>
        <item h="1" m="1" x="363"/>
        <item m="1" x="220"/>
        <item m="1" x="348"/>
        <item m="1" x="325"/>
        <item m="1" x="326"/>
        <item m="1" x="135"/>
        <item h="1" m="1" x="221"/>
        <item m="1" x="345"/>
        <item m="1" x="231"/>
        <item m="1" x="339"/>
        <item m="1" x="254"/>
        <item m="1" x="222"/>
        <item m="1" x="364"/>
        <item m="1" x="103"/>
        <item m="1" x="129"/>
        <item m="1" x="205"/>
        <item m="1" x="330"/>
        <item m="1" x="64"/>
        <item m="1" x="290"/>
        <item m="1" x="274"/>
        <item m="1" x="161"/>
        <item m="1" x="206"/>
        <item m="1" x="319"/>
        <item m="1" x="149"/>
        <item m="1" x="265"/>
        <item m="1" x="207"/>
        <item m="1" x="238"/>
        <item m="1" x="372"/>
        <item m="1" x="227"/>
        <item h="1" m="1" x="233"/>
        <item m="1" x="123"/>
        <item m="1" x="214"/>
        <item m="1" x="208"/>
        <item m="1" x="215"/>
        <item m="1" x="143"/>
        <item m="1" x="71"/>
        <item m="1" x="99"/>
        <item m="1" x="65"/>
        <item m="1" x="216"/>
        <item m="1" x="80"/>
        <item m="1" x="118"/>
        <item m="1" x="365"/>
        <item m="1" x="332"/>
        <item m="1" x="239"/>
        <item m="1" x="104"/>
        <item m="1" x="151"/>
        <item m="1" x="72"/>
        <item m="1" x="328"/>
        <item m="1" x="276"/>
        <item m="1" x="131"/>
        <item m="1" x="247"/>
        <item m="1" x="245"/>
        <item m="1" x="248"/>
        <item m="1" x="256"/>
        <item m="1" x="56"/>
        <item m="1" x="261"/>
        <item m="1" x="177"/>
        <item h="1" m="1" x="174"/>
        <item m="1" x="373"/>
        <item m="1" x="235"/>
        <item m="1" x="249"/>
        <item m="1" x="283"/>
        <item m="1" x="250"/>
        <item m="1" x="60"/>
        <item m="1" x="33"/>
        <item m="1" x="73"/>
        <item m="1" x="136"/>
        <item m="1" x="340"/>
        <item m="1" x="120"/>
        <item m="1" x="277"/>
        <item m="1" x="178"/>
        <item m="1" x="334"/>
        <item m="1" x="144"/>
        <item m="1" x="267"/>
        <item m="1" x="114"/>
        <item m="1" x="198"/>
        <item m="1" x="217"/>
        <item m="1" x="147"/>
        <item m="1" x="303"/>
        <item m="1" x="346"/>
        <item m="1" x="190"/>
        <item m="1" x="156"/>
        <item m="1" x="228"/>
        <item m="1" x="374"/>
        <item m="1" x="268"/>
        <item m="1" x="121"/>
        <item m="1" x="293"/>
        <item m="1" x="341"/>
        <item m="1" x="368"/>
        <item m="1" x="182"/>
        <item m="1" x="320"/>
        <item m="1" x="229"/>
        <item m="1" x="209"/>
        <item m="1" x="179"/>
        <item m="1" x="297"/>
        <item m="1" x="194"/>
        <item m="1" x="350"/>
        <item m="1" x="43"/>
        <item m="1" x="347"/>
        <item m="1" x="85"/>
        <item m="1" x="137"/>
        <item m="1" x="211"/>
        <item m="1" x="288"/>
        <item m="1" x="307"/>
        <item m="1" x="115"/>
        <item m="1" x="94"/>
        <item m="1" x="106"/>
        <item m="1" x="35"/>
        <item m="1" x="116"/>
        <item m="1" x="95"/>
        <item m="1" x="39"/>
        <item m="1" x="360"/>
        <item m="1" x="329"/>
        <item m="1" x="362"/>
        <item m="1" x="117"/>
        <item m="1" x="306"/>
        <item m="1" x="40"/>
        <item m="1" x="128"/>
        <item m="1" x="324"/>
        <item m="1" x="335"/>
        <item m="1" x="89"/>
        <item m="1" x="41"/>
        <item h="1" m="1" x="270"/>
        <item h="1" m="1" x="342"/>
        <item m="1" x="176"/>
        <item m="1" x="141"/>
        <item h="1" m="1" x="54"/>
        <item m="1" x="310"/>
        <item m="1" x="142"/>
        <item m="1" x="226"/>
        <item m="1" x="260"/>
        <item m="1" x="232"/>
        <item m="1" x="154"/>
        <item m="1" x="237"/>
        <item h="1" m="1" x="259"/>
        <item h="1" m="1" x="336"/>
        <item h="1" m="1" x="331"/>
        <item m="1" x="343"/>
        <item m="1" x="213"/>
        <item m="1" x="349"/>
        <item m="1" x="291"/>
        <item m="1" x="275"/>
        <item m="1" x="173"/>
        <item m="1" x="292"/>
        <item m="1" x="224"/>
        <item m="1" x="83"/>
        <item m="1" x="356"/>
        <item m="1" x="366"/>
        <item m="1" x="315"/>
        <item m="1" x="286"/>
        <item m="1" x="255"/>
        <item m="1" x="223"/>
        <item m="1" x="181"/>
        <item m="1" x="146"/>
        <item m="1" x="113"/>
        <item m="1" x="81"/>
        <item m="1" x="42"/>
        <item m="1" x="150"/>
        <item m="1" x="119"/>
        <item m="1" x="48"/>
        <item m="1" x="327"/>
        <item m="1" x="296"/>
        <item m="1" x="234"/>
        <item m="1" x="189"/>
        <item m="1" x="155"/>
        <item m="1" x="124"/>
        <item m="1" x="90"/>
        <item m="1" x="55"/>
        <item m="1" x="333"/>
        <item m="1" x="300"/>
        <item m="1" x="266"/>
        <item m="1" x="240"/>
        <item m="1" x="192"/>
        <item m="1" x="162"/>
        <item m="1" x="130"/>
        <item m="1" x="10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showAll="0"/>
    <pivotField showAll="0"/>
    <pivotField numFmtId="14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 defaultSubtotal="0"/>
    <pivotField showAll="0"/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 defaultSubtotal="0"/>
    <pivotField showAll="0" defaultSubtotal="0"/>
    <pivotField numFmtId="1" showAll="0" defaultSubtotal="0"/>
    <pivotField axis="axisRow" showAll="0" defaultSubtotal="0">
      <items count="155">
        <item m="1" x="74"/>
        <item m="1" x="136"/>
        <item m="1" x="37"/>
        <item m="1" x="118"/>
        <item m="1" x="45"/>
        <item m="1" x="88"/>
        <item m="1" x="146"/>
        <item m="1" x="63"/>
        <item m="1" x="126"/>
        <item m="1" x="35"/>
        <item m="1" x="102"/>
        <item m="1" x="2"/>
        <item m="1" x="81"/>
        <item m="1" x="68"/>
        <item m="1" x="40"/>
        <item m="1" x="12"/>
        <item m="1" x="147"/>
        <item m="1" x="127"/>
        <item m="1" x="122"/>
        <item m="1" x="79"/>
        <item m="1" x="53"/>
        <item m="1" x="26"/>
        <item m="1" x="109"/>
        <item m="1" x="107"/>
        <item m="1" x="3"/>
        <item m="1" x="141"/>
        <item m="1" x="98"/>
        <item m="1" x="75"/>
        <item m="1" x="99"/>
        <item m="1" x="76"/>
        <item m="1" x="48"/>
        <item m="1" x="132"/>
        <item m="1" x="87"/>
        <item m="1" x="83"/>
        <item m="1" x="60"/>
        <item m="1" x="31"/>
        <item m="1" x="150"/>
        <item m="1" x="138"/>
        <item m="1" x="114"/>
        <item m="1" x="93"/>
        <item m="1" x="69"/>
        <item m="1" x="41"/>
        <item m="1" x="90"/>
        <item m="1" x="8"/>
        <item m="1" x="145"/>
        <item m="1" x="123"/>
        <item m="1" x="101"/>
        <item m="1" x="80"/>
        <item m="1" x="54"/>
        <item m="1" x="27"/>
        <item m="1" x="78"/>
        <item m="1" x="51"/>
        <item m="1" x="23"/>
        <item m="1" x="134"/>
        <item m="1" x="108"/>
        <item m="1" x="64"/>
        <item m="1" x="4"/>
        <item m="1" x="62"/>
        <item m="1" x="33"/>
        <item m="1" x="152"/>
        <item m="1" x="139"/>
        <item m="1" x="115"/>
        <item m="1" x="96"/>
        <item m="1" x="72"/>
        <item m="1" x="46"/>
        <item m="1" x="14"/>
        <item m="1" x="42"/>
        <item m="1" x="13"/>
        <item m="1" x="103"/>
        <item m="1" x="137"/>
        <item m="1" x="28"/>
        <item m="1" x="110"/>
        <item m="1" x="38"/>
        <item m="1" x="143"/>
        <item m="1" x="5"/>
        <item m="1" x="119"/>
        <item m="1" x="49"/>
        <item m="1" x="19"/>
        <item m="1" x="133"/>
        <item m="1" x="105"/>
        <item m="1" x="84"/>
        <item m="1" x="67"/>
        <item m="1" x="39"/>
        <item m="1" x="9"/>
        <item m="1" x="91"/>
        <item m="1" x="10"/>
        <item m="1" x="124"/>
        <item m="1" x="149"/>
        <item m="1" x="34"/>
        <item m="1" x="153"/>
        <item m="1" x="94"/>
        <item m="1" x="82"/>
        <item m="1" x="58"/>
        <item m="1" x="55"/>
        <item m="1" x="29"/>
        <item m="1" x="135"/>
        <item m="1" x="36"/>
        <item m="1" x="77"/>
        <item m="1" x="20"/>
        <item m="1" x="15"/>
        <item m="1" x="148"/>
        <item m="1" x="130"/>
        <item m="1" x="85"/>
        <item m="1" x="112"/>
        <item m="1" x="11"/>
        <item m="1" x="100"/>
        <item m="1" x="24"/>
        <item m="1" x="106"/>
        <item m="1" x="116"/>
        <item m="1" x="16"/>
        <item m="1" x="131"/>
        <item m="1" x="59"/>
        <item m="1" x="111"/>
        <item m="1" x="7"/>
        <item m="1" x="144"/>
        <item m="1" x="121"/>
        <item m="1" x="50"/>
        <item m="1" x="21"/>
        <item m="1" x="86"/>
        <item m="1" x="61"/>
        <item m="1" x="32"/>
        <item m="1" x="151"/>
        <item m="1" x="70"/>
        <item m="1" x="43"/>
        <item m="1" x="125"/>
        <item m="1" x="56"/>
        <item m="1" x="30"/>
        <item m="1" x="25"/>
        <item m="1" x="6"/>
        <item m="1" x="142"/>
        <item m="1" x="17"/>
        <item m="1" x="128"/>
        <item m="1" x="104"/>
        <item m="1" x="113"/>
        <item m="1" x="52"/>
        <item m="1" x="154"/>
        <item m="1" x="117"/>
        <item m="1" x="97"/>
        <item m="1" x="73"/>
        <item m="1" x="95"/>
        <item m="1" x="71"/>
        <item m="1" x="44"/>
        <item m="1" x="65"/>
        <item m="1" x="120"/>
        <item m="1" x="22"/>
        <item m="1" x="18"/>
        <item m="1" x="140"/>
        <item m="1" x="47"/>
        <item m="1" x="89"/>
        <item m="1" x="129"/>
        <item m="1" x="57"/>
        <item m="1" x="92"/>
        <item m="1" x="66"/>
        <item x="0"/>
        <item x="1"/>
      </items>
    </pivotField>
  </pivotFields>
  <rowFields count="1">
    <field x="46"/>
  </rowFields>
  <rowItems count="3">
    <i>
      <x v="153"/>
    </i>
    <i>
      <x v="154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0" hier="-1"/>
  </pageFields>
  <dataFields count="3">
    <dataField name="Annetatud summa kokku" fld="4" baseField="0" baseItem="0" numFmtId="165"/>
    <dataField name="Maksimaalne annetuse summa" fld="4" subtotal="max" baseField="41" baseItem="8"/>
    <dataField name="Annetuste arv" fld="0" subtotal="count" baseField="41" baseItem="9"/>
  </dataFields>
  <formats count="35">
    <format dxfId="570">
      <pivotArea dataOnly="0" outline="0" fieldPosition="0">
        <references count="1">
          <reference field="4294967294" count="1">
            <x v="0"/>
          </reference>
        </references>
      </pivotArea>
    </format>
    <format dxfId="569">
      <pivotArea dataOnly="0" labelOnly="1" outline="0" fieldPosition="0">
        <references count="1">
          <reference field="4294967294" count="2">
            <x v="0"/>
            <x v="2"/>
          </reference>
        </references>
      </pivotArea>
    </format>
    <format dxfId="568">
      <pivotArea dataOnly="0" labelOnly="1" outline="0" fieldPosition="0">
        <references count="1">
          <reference field="4294967294" count="2">
            <x v="0"/>
            <x v="2"/>
          </reference>
        </references>
      </pivotArea>
    </format>
    <format dxfId="567">
      <pivotArea dataOnly="0" labelOnly="1" outline="0" fieldPosition="0">
        <references count="1">
          <reference field="4294967294" count="2">
            <x v="0"/>
            <x v="2"/>
          </reference>
        </references>
      </pivotArea>
    </format>
    <format dxfId="566">
      <pivotArea dataOnly="0" labelOnly="1" outline="0" fieldPosition="0">
        <references count="1">
          <reference field="4294967294" count="2">
            <x v="0"/>
            <x v="2"/>
          </reference>
        </references>
      </pivotArea>
    </format>
    <format dxfId="565">
      <pivotArea dataOnly="0" labelOnly="1" outline="0" fieldPosition="0">
        <references count="1">
          <reference field="4294967294" count="2">
            <x v="0"/>
            <x v="2"/>
          </reference>
        </references>
      </pivotArea>
    </format>
    <format dxfId="564">
      <pivotArea type="all" dataOnly="0" outline="0" fieldPosition="0"/>
    </format>
    <format dxfId="563">
      <pivotArea outline="0" collapsedLevelsAreSubtotals="1" fieldPosition="0"/>
    </format>
    <format dxfId="562">
      <pivotArea dataOnly="0" labelOnly="1" grandRow="1" outline="0" fieldPosition="0"/>
    </format>
    <format dxfId="561">
      <pivotArea dataOnly="0" labelOnly="1" outline="0" fieldPosition="0">
        <references count="1">
          <reference field="4294967294" count="2">
            <x v="0"/>
            <x v="2"/>
          </reference>
        </references>
      </pivotArea>
    </format>
    <format dxfId="560">
      <pivotArea type="all" dataOnly="0" outline="0" fieldPosition="0"/>
    </format>
    <format dxfId="559">
      <pivotArea outline="0" collapsedLevelsAreSubtotals="1" fieldPosition="0"/>
    </format>
    <format dxfId="558">
      <pivotArea dataOnly="0" labelOnly="1" grandRow="1" outline="0" fieldPosition="0"/>
    </format>
    <format dxfId="557">
      <pivotArea dataOnly="0" labelOnly="1" outline="0" fieldPosition="0">
        <references count="1">
          <reference field="4294967294" count="2">
            <x v="0"/>
            <x v="2"/>
          </reference>
        </references>
      </pivotArea>
    </format>
    <format dxfId="556">
      <pivotArea type="all" dataOnly="0" outline="0" fieldPosition="0"/>
    </format>
    <format dxfId="555">
      <pivotArea outline="0" collapsedLevelsAreSubtotals="1" fieldPosition="0"/>
    </format>
    <format dxfId="554">
      <pivotArea dataOnly="0" labelOnly="1" grandRow="1" outline="0" fieldPosition="0"/>
    </format>
    <format dxfId="553">
      <pivotArea dataOnly="0" labelOnly="1" outline="0" fieldPosition="0">
        <references count="1">
          <reference field="4294967294" count="2">
            <x v="0"/>
            <x v="2"/>
          </reference>
        </references>
      </pivotArea>
    </format>
    <format dxfId="552">
      <pivotArea type="all" dataOnly="0" outline="0" fieldPosition="0"/>
    </format>
    <format dxfId="551">
      <pivotArea outline="0" collapsedLevelsAreSubtotals="1" fieldPosition="0"/>
    </format>
    <format dxfId="550">
      <pivotArea dataOnly="0" labelOnly="1" grandRow="1" outline="0" fieldPosition="0"/>
    </format>
    <format dxfId="549">
      <pivotArea dataOnly="0" labelOnly="1" outline="0" fieldPosition="0">
        <references count="1">
          <reference field="4294967294" count="2">
            <x v="0"/>
            <x v="2"/>
          </reference>
        </references>
      </pivotArea>
    </format>
    <format dxfId="548">
      <pivotArea type="all" dataOnly="0" outline="0" fieldPosition="0"/>
    </format>
    <format dxfId="547">
      <pivotArea outline="0" collapsedLevelsAreSubtotals="1" fieldPosition="0"/>
    </format>
    <format dxfId="546">
      <pivotArea dataOnly="0" labelOnly="1" grandRow="1" outline="0" fieldPosition="0"/>
    </format>
    <format dxfId="545">
      <pivotArea dataOnly="0" labelOnly="1" outline="0" fieldPosition="0">
        <references count="1">
          <reference field="4294967294" count="2">
            <x v="0"/>
            <x v="2"/>
          </reference>
        </references>
      </pivotArea>
    </format>
    <format dxfId="544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54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4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4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4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3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3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37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536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</formats>
  <chartFormats count="3">
    <chartFormat chart="1" format="2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2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8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Medium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-liigendtabel2" cacheId="30" applyNumberFormats="0" applyBorderFormats="0" applyFontFormats="0" applyPatternFormats="0" applyAlignmentFormats="0" applyWidthHeightFormats="1" dataCaption="Väärtused" updatedVersion="6" minRefreshableVersion="3" useAutoFormatting="1" itemPrintTitles="1" createdVersion="6" indent="0" outline="1" outlineData="1" multipleFieldFilters="0" chartFormat="2" rowHeaderCaption="Annetamise _x000a_kuupäev">
  <location ref="M5:Q8" firstHeaderRow="0" firstDataRow="1" firstDataCol="1" rowPageCount="1" colPageCount="1"/>
  <pivotFields count="47">
    <pivotField axis="axisPage" dataField="1" multipleItemSelectionAllowed="1" showAll="0">
      <items count="377">
        <item m="1" x="193"/>
        <item m="1" x="284"/>
        <item m="1" x="230"/>
        <item m="1" x="301"/>
        <item m="1" x="112"/>
        <item m="1" x="188"/>
        <item m="1" x="269"/>
        <item m="1" x="84"/>
        <item m="1" x="163"/>
        <item m="1" x="49"/>
        <item m="1" x="287"/>
        <item m="1" x="351"/>
        <item m="1" x="91"/>
        <item m="1" x="167"/>
        <item m="1" x="271"/>
        <item m="1" x="157"/>
        <item m="1" x="105"/>
        <item m="1" x="125"/>
        <item m="1" x="199"/>
        <item m="1" x="92"/>
        <item m="1" x="168"/>
        <item m="1" x="251"/>
        <item m="1" x="74"/>
        <item m="1" x="164"/>
        <item m="1" x="210"/>
        <item m="1" x="132"/>
        <item m="1" x="158"/>
        <item m="1" x="352"/>
        <item m="1" x="82"/>
        <item m="1" x="126"/>
        <item m="1" x="200"/>
        <item m="1" x="93"/>
        <item m="1" x="311"/>
        <item m="1" x="236"/>
        <item m="1" x="66"/>
        <item m="1" x="159"/>
        <item m="1" x="308"/>
        <item m="1" x="278"/>
        <item m="1" x="369"/>
        <item m="1" x="183"/>
        <item m="1" x="262"/>
        <item m="1" x="337"/>
        <item m="1" x="279"/>
        <item m="1" x="252"/>
        <item m="1" x="75"/>
        <item m="1" x="272"/>
        <item m="1" x="195"/>
        <item m="1" x="280"/>
        <item m="1" x="212"/>
        <item m="1" x="289"/>
        <item m="1" x="357"/>
        <item m="1" x="101"/>
        <item m="1" x="175"/>
        <item m="1" x="257"/>
        <item m="1" x="38"/>
        <item m="1" x="138"/>
        <item m="1" x="68"/>
        <item m="1" x="298"/>
        <item m="1" x="338"/>
        <item m="1" x="34"/>
        <item m="1" x="191"/>
        <item m="1" x="273"/>
        <item m="1" x="281"/>
        <item m="1" x="86"/>
        <item m="1" x="316"/>
        <item m="1" x="50"/>
        <item m="1" x="61"/>
        <item m="1" x="139"/>
        <item m="1" x="225"/>
        <item m="1" x="299"/>
        <item m="1" x="370"/>
        <item m="1" x="110"/>
        <item m="1" x="184"/>
        <item m="1" x="62"/>
        <item m="1" x="69"/>
        <item m="1" x="312"/>
        <item m="1" x="201"/>
        <item m="1" x="285"/>
        <item m="1" x="353"/>
        <item m="1" x="145"/>
        <item m="1" x="57"/>
        <item m="1" x="133"/>
        <item m="1" x="218"/>
        <item m="1" x="294"/>
        <item m="1" x="367"/>
        <item m="1" x="107"/>
        <item m="1" x="169"/>
        <item m="1" x="253"/>
        <item m="1" x="302"/>
        <item m="1" x="375"/>
        <item m="1" x="51"/>
        <item m="1" x="317"/>
        <item m="1" x="52"/>
        <item m="1" x="102"/>
        <item m="1" x="63"/>
        <item m="1" x="304"/>
        <item m="1" x="76"/>
        <item m="1" x="152"/>
        <item m="1" x="241"/>
        <item m="1" x="309"/>
        <item m="1" x="122"/>
        <item m="1" x="196"/>
        <item m="1" x="87"/>
        <item m="1" x="53"/>
        <item m="1" x="358"/>
        <item m="1" x="258"/>
        <item m="1" x="108"/>
        <item m="1" x="185"/>
        <item m="1" x="263"/>
        <item m="1" x="170"/>
        <item m="1" x="295"/>
        <item m="1" x="109"/>
        <item m="1" x="77"/>
        <item m="1" x="153"/>
        <item m="1" x="242"/>
        <item m="1" x="88"/>
        <item m="1" x="318"/>
        <item m="1" x="186"/>
        <item m="1" x="305"/>
        <item m="1" x="313"/>
        <item m="1" x="44"/>
        <item m="1" x="202"/>
        <item m="1" x="354"/>
        <item m="1" x="70"/>
        <item m="1" x="148"/>
        <item m="1" x="36"/>
        <item m="1" x="160"/>
        <item m="1" x="244"/>
        <item m="1" x="314"/>
        <item m="1" x="45"/>
        <item m="1" x="203"/>
        <item m="1" x="96"/>
        <item m="1" x="37"/>
        <item m="1" x="344"/>
        <item m="1" x="171"/>
        <item m="1" x="165"/>
        <item m="1" x="359"/>
        <item m="1" x="140"/>
        <item m="1" x="371"/>
        <item m="1" x="46"/>
        <item m="1" x="127"/>
        <item m="1" x="204"/>
        <item m="1" x="321"/>
        <item m="1" x="58"/>
        <item m="1" x="180"/>
        <item m="1" x="361"/>
        <item m="1" x="322"/>
        <item m="1" x="59"/>
        <item m="1" x="134"/>
        <item m="1" x="111"/>
        <item m="1" x="187"/>
        <item m="1" x="264"/>
        <item m="1" x="166"/>
        <item m="1" x="246"/>
        <item m="1" x="97"/>
        <item m="1" x="172"/>
        <item m="1" x="197"/>
        <item m="1" x="282"/>
        <item m="1" x="355"/>
        <item m="1" x="47"/>
        <item m="1" x="98"/>
        <item m="1" x="323"/>
        <item m="1" x="219"/>
        <item m="1" x="67"/>
        <item m="1" x="78"/>
        <item m="1" x="243"/>
        <item m="1" x="79"/>
        <item h="1" m="1" x="363"/>
        <item m="1" x="220"/>
        <item m="1" x="348"/>
        <item m="1" x="325"/>
        <item m="1" x="326"/>
        <item m="1" x="135"/>
        <item h="1" m="1" x="221"/>
        <item m="1" x="345"/>
        <item m="1" x="231"/>
        <item m="1" x="339"/>
        <item m="1" x="254"/>
        <item m="1" x="222"/>
        <item m="1" x="364"/>
        <item m="1" x="103"/>
        <item m="1" x="129"/>
        <item m="1" x="205"/>
        <item m="1" x="330"/>
        <item m="1" x="64"/>
        <item m="1" x="290"/>
        <item m="1" x="274"/>
        <item m="1" x="161"/>
        <item m="1" x="206"/>
        <item m="1" x="319"/>
        <item m="1" x="149"/>
        <item m="1" x="265"/>
        <item m="1" x="207"/>
        <item m="1" x="238"/>
        <item m="1" x="372"/>
        <item m="1" x="227"/>
        <item h="1" m="1" x="233"/>
        <item m="1" x="123"/>
        <item m="1" x="214"/>
        <item m="1" x="208"/>
        <item m="1" x="215"/>
        <item m="1" x="143"/>
        <item m="1" x="71"/>
        <item m="1" x="99"/>
        <item m="1" x="65"/>
        <item m="1" x="216"/>
        <item m="1" x="80"/>
        <item m="1" x="118"/>
        <item m="1" x="365"/>
        <item m="1" x="332"/>
        <item m="1" x="239"/>
        <item m="1" x="104"/>
        <item m="1" x="151"/>
        <item m="1" x="72"/>
        <item m="1" x="328"/>
        <item m="1" x="276"/>
        <item m="1" x="131"/>
        <item m="1" x="247"/>
        <item m="1" x="245"/>
        <item m="1" x="248"/>
        <item m="1" x="256"/>
        <item m="1" x="56"/>
        <item m="1" x="261"/>
        <item m="1" x="177"/>
        <item h="1" m="1" x="174"/>
        <item m="1" x="373"/>
        <item m="1" x="235"/>
        <item m="1" x="249"/>
        <item m="1" x="283"/>
        <item m="1" x="250"/>
        <item m="1" x="60"/>
        <item m="1" x="33"/>
        <item m="1" x="73"/>
        <item m="1" x="136"/>
        <item m="1" x="340"/>
        <item m="1" x="120"/>
        <item m="1" x="277"/>
        <item m="1" x="178"/>
        <item m="1" x="334"/>
        <item m="1" x="144"/>
        <item m="1" x="267"/>
        <item m="1" x="114"/>
        <item m="1" x="198"/>
        <item m="1" x="217"/>
        <item m="1" x="147"/>
        <item m="1" x="303"/>
        <item m="1" x="346"/>
        <item m="1" x="190"/>
        <item m="1" x="156"/>
        <item m="1" x="228"/>
        <item m="1" x="374"/>
        <item m="1" x="268"/>
        <item m="1" x="121"/>
        <item m="1" x="293"/>
        <item m="1" x="341"/>
        <item m="1" x="368"/>
        <item m="1" x="182"/>
        <item m="1" x="320"/>
        <item m="1" x="229"/>
        <item m="1" x="209"/>
        <item m="1" x="179"/>
        <item m="1" x="297"/>
        <item m="1" x="194"/>
        <item m="1" x="350"/>
        <item m="1" x="43"/>
        <item m="1" x="347"/>
        <item m="1" x="85"/>
        <item m="1" x="137"/>
        <item m="1" x="211"/>
        <item m="1" x="288"/>
        <item m="1" x="307"/>
        <item m="1" x="115"/>
        <item m="1" x="94"/>
        <item m="1" x="106"/>
        <item m="1" x="35"/>
        <item m="1" x="116"/>
        <item m="1" x="95"/>
        <item m="1" x="39"/>
        <item m="1" x="360"/>
        <item m="1" x="329"/>
        <item m="1" x="362"/>
        <item m="1" x="117"/>
        <item m="1" x="306"/>
        <item m="1" x="40"/>
        <item m="1" x="128"/>
        <item m="1" x="324"/>
        <item m="1" x="335"/>
        <item m="1" x="89"/>
        <item m="1" x="41"/>
        <item h="1" m="1" x="270"/>
        <item h="1" m="1" x="342"/>
        <item m="1" x="176"/>
        <item m="1" x="141"/>
        <item h="1" m="1" x="54"/>
        <item m="1" x="310"/>
        <item m="1" x="142"/>
        <item m="1" x="226"/>
        <item m="1" x="260"/>
        <item m="1" x="232"/>
        <item m="1" x="154"/>
        <item m="1" x="237"/>
        <item h="1" m="1" x="259"/>
        <item h="1" m="1" x="336"/>
        <item h="1" m="1" x="331"/>
        <item m="1" x="343"/>
        <item m="1" x="213"/>
        <item m="1" x="349"/>
        <item m="1" x="291"/>
        <item m="1" x="275"/>
        <item m="1" x="173"/>
        <item m="1" x="292"/>
        <item m="1" x="224"/>
        <item m="1" x="83"/>
        <item m="1" x="356"/>
        <item m="1" x="366"/>
        <item m="1" x="315"/>
        <item m="1" x="286"/>
        <item m="1" x="255"/>
        <item m="1" x="223"/>
        <item m="1" x="181"/>
        <item m="1" x="146"/>
        <item m="1" x="113"/>
        <item m="1" x="81"/>
        <item m="1" x="42"/>
        <item m="1" x="150"/>
        <item m="1" x="119"/>
        <item m="1" x="48"/>
        <item m="1" x="327"/>
        <item m="1" x="296"/>
        <item m="1" x="234"/>
        <item m="1" x="189"/>
        <item m="1" x="155"/>
        <item m="1" x="124"/>
        <item m="1" x="90"/>
        <item m="1" x="55"/>
        <item m="1" x="333"/>
        <item m="1" x="300"/>
        <item m="1" x="266"/>
        <item m="1" x="240"/>
        <item m="1" x="192"/>
        <item m="1" x="162"/>
        <item m="1" x="130"/>
        <item m="1" x="10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showAll="0"/>
    <pivotField showAll="0"/>
    <pivotField numFmtId="14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 defaultSubtotal="0"/>
    <pivotField showAll="0"/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 defaultSubtotal="0"/>
    <pivotField showAll="0" defaultSubtotal="0"/>
    <pivotField numFmtId="1" showAll="0" defaultSubtotal="0"/>
    <pivotField axis="axisRow" showAll="0" defaultSubtotal="0">
      <items count="155">
        <item m="1" x="74"/>
        <item m="1" x="136"/>
        <item m="1" x="37"/>
        <item m="1" x="118"/>
        <item m="1" x="45"/>
        <item m="1" x="88"/>
        <item m="1" x="146"/>
        <item m="1" x="63"/>
        <item m="1" x="126"/>
        <item m="1" x="35"/>
        <item m="1" x="102"/>
        <item m="1" x="2"/>
        <item m="1" x="81"/>
        <item m="1" x="68"/>
        <item m="1" x="40"/>
        <item m="1" x="12"/>
        <item m="1" x="147"/>
        <item m="1" x="127"/>
        <item m="1" x="122"/>
        <item m="1" x="79"/>
        <item m="1" x="53"/>
        <item m="1" x="26"/>
        <item m="1" x="109"/>
        <item m="1" x="107"/>
        <item m="1" x="3"/>
        <item m="1" x="141"/>
        <item m="1" x="98"/>
        <item m="1" x="75"/>
        <item m="1" x="99"/>
        <item m="1" x="76"/>
        <item m="1" x="48"/>
        <item m="1" x="132"/>
        <item m="1" x="87"/>
        <item m="1" x="83"/>
        <item m="1" x="60"/>
        <item m="1" x="31"/>
        <item m="1" x="150"/>
        <item m="1" x="138"/>
        <item m="1" x="114"/>
        <item m="1" x="93"/>
        <item m="1" x="69"/>
        <item m="1" x="41"/>
        <item m="1" x="90"/>
        <item m="1" x="8"/>
        <item m="1" x="145"/>
        <item m="1" x="123"/>
        <item m="1" x="101"/>
        <item m="1" x="80"/>
        <item m="1" x="54"/>
        <item m="1" x="27"/>
        <item m="1" x="78"/>
        <item m="1" x="51"/>
        <item m="1" x="23"/>
        <item m="1" x="134"/>
        <item m="1" x="108"/>
        <item m="1" x="64"/>
        <item m="1" x="4"/>
        <item m="1" x="62"/>
        <item m="1" x="33"/>
        <item m="1" x="152"/>
        <item m="1" x="139"/>
        <item m="1" x="115"/>
        <item m="1" x="96"/>
        <item m="1" x="72"/>
        <item m="1" x="46"/>
        <item m="1" x="14"/>
        <item m="1" x="42"/>
        <item m="1" x="13"/>
        <item m="1" x="103"/>
        <item m="1" x="137"/>
        <item m="1" x="28"/>
        <item m="1" x="110"/>
        <item m="1" x="38"/>
        <item m="1" x="143"/>
        <item m="1" x="5"/>
        <item m="1" x="119"/>
        <item m="1" x="49"/>
        <item m="1" x="19"/>
        <item m="1" x="133"/>
        <item m="1" x="105"/>
        <item m="1" x="84"/>
        <item m="1" x="67"/>
        <item m="1" x="39"/>
        <item m="1" x="9"/>
        <item m="1" x="91"/>
        <item m="1" x="10"/>
        <item m="1" x="124"/>
        <item m="1" x="149"/>
        <item m="1" x="34"/>
        <item m="1" x="153"/>
        <item m="1" x="94"/>
        <item m="1" x="82"/>
        <item m="1" x="58"/>
        <item m="1" x="55"/>
        <item m="1" x="29"/>
        <item m="1" x="135"/>
        <item m="1" x="36"/>
        <item m="1" x="77"/>
        <item m="1" x="20"/>
        <item m="1" x="15"/>
        <item m="1" x="148"/>
        <item m="1" x="130"/>
        <item m="1" x="85"/>
        <item m="1" x="112"/>
        <item m="1" x="11"/>
        <item m="1" x="100"/>
        <item m="1" x="24"/>
        <item m="1" x="106"/>
        <item m="1" x="116"/>
        <item m="1" x="16"/>
        <item m="1" x="131"/>
        <item m="1" x="59"/>
        <item m="1" x="111"/>
        <item m="1" x="7"/>
        <item m="1" x="144"/>
        <item m="1" x="121"/>
        <item m="1" x="50"/>
        <item m="1" x="21"/>
        <item m="1" x="86"/>
        <item m="1" x="61"/>
        <item m="1" x="32"/>
        <item m="1" x="151"/>
        <item m="1" x="70"/>
        <item m="1" x="43"/>
        <item m="1" x="125"/>
        <item m="1" x="56"/>
        <item m="1" x="30"/>
        <item m="1" x="25"/>
        <item m="1" x="6"/>
        <item m="1" x="142"/>
        <item m="1" x="17"/>
        <item m="1" x="128"/>
        <item m="1" x="104"/>
        <item m="1" x="113"/>
        <item m="1" x="52"/>
        <item m="1" x="154"/>
        <item m="1" x="117"/>
        <item m="1" x="97"/>
        <item m="1" x="73"/>
        <item m="1" x="95"/>
        <item m="1" x="71"/>
        <item m="1" x="44"/>
        <item m="1" x="65"/>
        <item m="1" x="120"/>
        <item m="1" x="22"/>
        <item m="1" x="18"/>
        <item m="1" x="140"/>
        <item m="1" x="47"/>
        <item m="1" x="89"/>
        <item m="1" x="129"/>
        <item m="1" x="57"/>
        <item m="1" x="92"/>
        <item m="1" x="66"/>
        <item x="0"/>
        <item x="1"/>
      </items>
    </pivotField>
  </pivotFields>
  <rowFields count="1">
    <field x="46"/>
  </rowFields>
  <rowItems count="3">
    <i>
      <x v="153"/>
    </i>
    <i>
      <x v="15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0" hier="-1"/>
  </pageFields>
  <dataFields count="4">
    <dataField name="Annetatud summa kokku" fld="4" baseField="0" baseItem="0"/>
    <dataField name="Maksimaalne annetuse summa" fld="4" subtotal="max" baseField="41" baseItem="8"/>
    <dataField name="Minimaalne annetuse summa" fld="4" subtotal="min" baseField="41" baseItem="8"/>
    <dataField name="Annetajate arv" fld="0" subtotal="count" baseField="41" baseItem="9"/>
  </dataFields>
  <formats count="41">
    <format dxfId="611">
      <pivotArea dataOnly="0" outline="0" fieldPosition="0">
        <references count="1">
          <reference field="4294967294" count="1">
            <x v="0"/>
          </reference>
        </references>
      </pivotArea>
    </format>
    <format dxfId="610">
      <pivotArea dataOnly="0" labelOnly="1" outline="0" fieldPosition="0">
        <references count="1">
          <reference field="4294967294" count="2">
            <x v="0"/>
            <x v="3"/>
          </reference>
        </references>
      </pivotArea>
    </format>
    <format dxfId="609">
      <pivotArea dataOnly="0" labelOnly="1" outline="0" fieldPosition="0">
        <references count="1">
          <reference field="4294967294" count="2">
            <x v="0"/>
            <x v="3"/>
          </reference>
        </references>
      </pivotArea>
    </format>
    <format dxfId="608">
      <pivotArea dataOnly="0" labelOnly="1" outline="0" fieldPosition="0">
        <references count="1">
          <reference field="4294967294" count="2">
            <x v="0"/>
            <x v="3"/>
          </reference>
        </references>
      </pivotArea>
    </format>
    <format dxfId="607">
      <pivotArea dataOnly="0" labelOnly="1" outline="0" fieldPosition="0">
        <references count="1">
          <reference field="4294967294" count="2">
            <x v="0"/>
            <x v="3"/>
          </reference>
        </references>
      </pivotArea>
    </format>
    <format dxfId="606">
      <pivotArea dataOnly="0" labelOnly="1" outline="0" fieldPosition="0">
        <references count="1">
          <reference field="4294967294" count="2">
            <x v="0"/>
            <x v="3"/>
          </reference>
        </references>
      </pivotArea>
    </format>
    <format dxfId="605">
      <pivotArea type="all" dataOnly="0" outline="0" fieldPosition="0"/>
    </format>
    <format dxfId="604">
      <pivotArea outline="0" collapsedLevelsAreSubtotals="1" fieldPosition="0"/>
    </format>
    <format dxfId="603">
      <pivotArea dataOnly="0" labelOnly="1" grandRow="1" outline="0" fieldPosition="0"/>
    </format>
    <format dxfId="602">
      <pivotArea dataOnly="0" labelOnly="1" outline="0" fieldPosition="0">
        <references count="1">
          <reference field="4294967294" count="2">
            <x v="0"/>
            <x v="3"/>
          </reference>
        </references>
      </pivotArea>
    </format>
    <format dxfId="601">
      <pivotArea type="all" dataOnly="0" outline="0" fieldPosition="0"/>
    </format>
    <format dxfId="600">
      <pivotArea outline="0" collapsedLevelsAreSubtotals="1" fieldPosition="0"/>
    </format>
    <format dxfId="599">
      <pivotArea dataOnly="0" labelOnly="1" grandRow="1" outline="0" fieldPosition="0"/>
    </format>
    <format dxfId="598">
      <pivotArea dataOnly="0" labelOnly="1" outline="0" fieldPosition="0">
        <references count="1">
          <reference field="4294967294" count="2">
            <x v="0"/>
            <x v="3"/>
          </reference>
        </references>
      </pivotArea>
    </format>
    <format dxfId="597">
      <pivotArea type="all" dataOnly="0" outline="0" fieldPosition="0"/>
    </format>
    <format dxfId="596">
      <pivotArea outline="0" collapsedLevelsAreSubtotals="1" fieldPosition="0"/>
    </format>
    <format dxfId="595">
      <pivotArea dataOnly="0" labelOnly="1" grandRow="1" outline="0" fieldPosition="0"/>
    </format>
    <format dxfId="594">
      <pivotArea dataOnly="0" labelOnly="1" outline="0" fieldPosition="0">
        <references count="1">
          <reference field="4294967294" count="2">
            <x v="0"/>
            <x v="3"/>
          </reference>
        </references>
      </pivotArea>
    </format>
    <format dxfId="593">
      <pivotArea type="all" dataOnly="0" outline="0" fieldPosition="0"/>
    </format>
    <format dxfId="592">
      <pivotArea outline="0" collapsedLevelsAreSubtotals="1" fieldPosition="0"/>
    </format>
    <format dxfId="591">
      <pivotArea dataOnly="0" labelOnly="1" grandRow="1" outline="0" fieldPosition="0"/>
    </format>
    <format dxfId="590">
      <pivotArea dataOnly="0" labelOnly="1" outline="0" fieldPosition="0">
        <references count="1">
          <reference field="4294967294" count="2">
            <x v="0"/>
            <x v="3"/>
          </reference>
        </references>
      </pivotArea>
    </format>
    <format dxfId="589">
      <pivotArea type="all" dataOnly="0" outline="0" fieldPosition="0"/>
    </format>
    <format dxfId="588">
      <pivotArea outline="0" collapsedLevelsAreSubtotals="1" fieldPosition="0"/>
    </format>
    <format dxfId="587">
      <pivotArea dataOnly="0" labelOnly="1" grandRow="1" outline="0" fieldPosition="0"/>
    </format>
    <format dxfId="586">
      <pivotArea dataOnly="0" labelOnly="1" outline="0" fieldPosition="0">
        <references count="1">
          <reference field="4294967294" count="2">
            <x v="0"/>
            <x v="3"/>
          </reference>
        </references>
      </pivotArea>
    </format>
    <format dxfId="585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584">
      <pivotArea dataOnly="0" labelOnly="1" outline="0" fieldPosition="0">
        <references count="1">
          <reference field="4294967294" count="3">
            <x v="0"/>
            <x v="1"/>
            <x v="3"/>
          </reference>
        </references>
      </pivotArea>
    </format>
    <format dxfId="583">
      <pivotArea dataOnly="0" labelOnly="1" outline="0" fieldPosition="0">
        <references count="1">
          <reference field="4294967294" count="3">
            <x v="0"/>
            <x v="1"/>
            <x v="3"/>
          </reference>
        </references>
      </pivotArea>
    </format>
    <format dxfId="582">
      <pivotArea dataOnly="0" labelOnly="1" outline="0" fieldPosition="0">
        <references count="1">
          <reference field="4294967294" count="3">
            <x v="0"/>
            <x v="1"/>
            <x v="3"/>
          </reference>
        </references>
      </pivotArea>
    </format>
    <format dxfId="581">
      <pivotArea dataOnly="0" labelOnly="1" outline="0" fieldPosition="0">
        <references count="1">
          <reference field="4294967294" count="3">
            <x v="0"/>
            <x v="1"/>
            <x v="3"/>
          </reference>
        </references>
      </pivotArea>
    </format>
    <format dxfId="580">
      <pivotArea dataOnly="0" labelOnly="1" outline="0" fieldPosition="0">
        <references count="1">
          <reference field="4294967294" count="3">
            <x v="0"/>
            <x v="1"/>
            <x v="3"/>
          </reference>
        </references>
      </pivotArea>
    </format>
    <format dxfId="579">
      <pivotArea dataOnly="0" labelOnly="1" outline="0" fieldPosition="0">
        <references count="1">
          <reference field="4294967294" count="3">
            <x v="0"/>
            <x v="1"/>
            <x v="3"/>
          </reference>
        </references>
      </pivotArea>
    </format>
    <format dxfId="578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577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576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575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574">
      <pivotArea type="all" dataOnly="0" outline="0" fieldPosition="0"/>
    </format>
    <format dxfId="573">
      <pivotArea outline="0" collapsedLevelsAreSubtotals="1" fieldPosition="0"/>
    </format>
    <format dxfId="572">
      <pivotArea dataOnly="0" labelOnly="1" grandRow="1" outline="0" fieldPosition="0"/>
    </format>
    <format dxfId="571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Medium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-liigendtabel1" cacheId="30" applyNumberFormats="0" applyBorderFormats="0" applyFontFormats="0" applyPatternFormats="0" applyAlignmentFormats="0" applyWidthHeightFormats="1" dataCaption="Väärtused" updatedVersion="6" minRefreshableVersion="3" useAutoFormatting="1" itemPrintTitles="1" createdVersion="6" indent="0" outline="1" outlineData="1" multipleFieldFilters="0">
  <location ref="A3:C37" firstHeaderRow="0" firstDataRow="1" firstDataCol="1"/>
  <pivotFields count="47">
    <pivotField dataField="1" showAll="0"/>
    <pivotField showAll="0"/>
    <pivotField showAll="0"/>
    <pivotField numFmtId="14" showAll="0"/>
    <pivotField dataField="1" showAll="0"/>
    <pivotField showAll="0"/>
    <pivotField showAll="0"/>
    <pivotField showAll="0"/>
    <pivotField showAll="0"/>
    <pivotField showAll="0"/>
    <pivotField showAll="0"/>
    <pivotField axis="axisRow" showAll="0" sortType="descending">
      <items count="344">
        <item m="1" x="284"/>
        <item m="1" x="260"/>
        <item m="1" x="130"/>
        <item m="1" x="281"/>
        <item m="1" x="275"/>
        <item m="1" x="185"/>
        <item m="1" x="243"/>
        <item m="1" x="53"/>
        <item m="1" x="88"/>
        <item m="1" x="166"/>
        <item m="1" x="86"/>
        <item m="1" x="297"/>
        <item m="1" x="153"/>
        <item m="1" x="292"/>
        <item m="1" x="235"/>
        <item m="1" x="104"/>
        <item m="1" x="266"/>
        <item m="1" x="110"/>
        <item m="1" x="38"/>
        <item m="1" x="154"/>
        <item m="1" x="172"/>
        <item m="1" x="39"/>
        <item m="1" x="334"/>
        <item m="1" x="183"/>
        <item m="1" x="245"/>
        <item m="1" x="310"/>
        <item m="1" x="309"/>
        <item m="1" x="155"/>
        <item m="1" x="188"/>
        <item m="1" x="209"/>
        <item m="1" x="249"/>
        <item m="1" x="55"/>
        <item m="1" x="73"/>
        <item m="1" x="96"/>
        <item m="1" x="289"/>
        <item m="1" x="33"/>
        <item m="1" x="247"/>
        <item m="1" x="300"/>
        <item m="1" x="337"/>
        <item m="1" x="276"/>
        <item m="1" x="132"/>
        <item m="1" x="164"/>
        <item m="1" x="119"/>
        <item m="1" x="326"/>
        <item m="1" x="328"/>
        <item m="1" x="271"/>
        <item m="1" x="329"/>
        <item m="1" x="113"/>
        <item m="1" x="196"/>
        <item m="1" x="272"/>
        <item m="1" x="216"/>
        <item m="1" x="320"/>
        <item m="1" x="199"/>
        <item m="1" x="204"/>
        <item m="1" x="141"/>
        <item m="1" x="227"/>
        <item m="1" x="330"/>
        <item m="1" x="221"/>
        <item m="1" x="339"/>
        <item m="1" x="317"/>
        <item x="5"/>
        <item x="10"/>
        <item m="1" x="170"/>
        <item m="1" x="341"/>
        <item m="1" x="129"/>
        <item m="1" x="176"/>
        <item m="1" x="159"/>
        <item m="1" x="58"/>
        <item m="1" x="90"/>
        <item m="1" x="268"/>
        <item m="1" x="137"/>
        <item m="1" x="92"/>
        <item m="1" x="212"/>
        <item m="1" x="220"/>
        <item m="1" x="314"/>
        <item m="1" x="244"/>
        <item m="1" x="340"/>
        <item m="1" x="318"/>
        <item m="1" x="203"/>
        <item m="1" x="264"/>
        <item m="1" x="60"/>
        <item m="1" x="127"/>
        <item m="1" x="72"/>
        <item m="1" x="308"/>
        <item m="1" x="311"/>
        <item m="1" x="83"/>
        <item m="1" x="189"/>
        <item m="1" x="333"/>
        <item m="1" x="226"/>
        <item m="1" x="195"/>
        <item x="3"/>
        <item m="1" x="312"/>
        <item m="1" x="319"/>
        <item m="1" x="327"/>
        <item m="1" x="175"/>
        <item m="1" x="178"/>
        <item m="1" x="248"/>
        <item m="1" x="256"/>
        <item m="1" x="62"/>
        <item m="1" x="240"/>
        <item m="1" x="298"/>
        <item m="1" x="94"/>
        <item m="1" x="252"/>
        <item m="1" x="304"/>
        <item m="1" x="208"/>
        <item m="1" x="40"/>
        <item m="1" x="97"/>
        <item m="1" x="144"/>
        <item m="1" x="52"/>
        <item m="1" x="106"/>
        <item m="1" x="107"/>
        <item m="1" x="54"/>
        <item m="1" x="217"/>
        <item m="1" x="325"/>
        <item m="1" x="125"/>
        <item m="1" x="157"/>
        <item m="1" x="224"/>
        <item m="1" x="332"/>
        <item m="1" x="301"/>
        <item m="1" x="273"/>
        <item m="1" x="105"/>
        <item m="1" x="85"/>
        <item m="1" x="163"/>
        <item m="1" x="100"/>
        <item m="1" x="34"/>
        <item m="1" x="223"/>
        <item x="32"/>
        <item m="1" x="229"/>
        <item m="1" x="128"/>
        <item m="1" x="335"/>
        <item m="1" x="142"/>
        <item m="1" x="70"/>
        <item m="1" x="82"/>
        <item m="1" x="237"/>
        <item m="1" x="75"/>
        <item m="1" x="213"/>
        <item m="1" x="111"/>
        <item m="1" x="139"/>
        <item m="1" x="293"/>
        <item m="1" x="78"/>
        <item m="1" x="150"/>
        <item m="1" x="295"/>
        <item m="1" x="214"/>
        <item m="1" x="122"/>
        <item m="1" x="89"/>
        <item m="1" x="187"/>
        <item m="1" x="219"/>
        <item m="1" x="103"/>
        <item m="1" x="160"/>
        <item m="1" x="147"/>
        <item m="1" x="120"/>
        <item m="1" x="257"/>
        <item m="1" x="342"/>
        <item m="1" x="263"/>
        <item m="1" x="231"/>
        <item m="1" x="287"/>
        <item m="1" x="234"/>
        <item m="1" x="322"/>
        <item m="1" x="121"/>
        <item m="1" x="261"/>
        <item m="1" x="116"/>
        <item m="1" x="305"/>
        <item m="1" x="285"/>
        <item m="1" x="267"/>
        <item m="1" x="135"/>
        <item m="1" x="211"/>
        <item m="1" x="95"/>
        <item m="1" x="171"/>
        <item m="1" x="294"/>
        <item m="1" x="84"/>
        <item m="1" x="302"/>
        <item m="1" x="269"/>
        <item m="1" x="225"/>
        <item m="1" x="286"/>
        <item m="1" x="315"/>
        <item m="1" x="303"/>
        <item m="1" x="338"/>
        <item m="1" x="76"/>
        <item m="1" x="68"/>
        <item m="1" x="162"/>
        <item m="1" x="254"/>
        <item m="1" x="115"/>
        <item m="1" x="173"/>
        <item m="1" x="186"/>
        <item m="1" x="274"/>
        <item m="1" x="202"/>
        <item m="1" x="313"/>
        <item m="1" x="238"/>
        <item m="1" x="258"/>
        <item m="1" x="251"/>
        <item m="1" x="181"/>
        <item m="1" x="169"/>
        <item m="1" x="299"/>
        <item m="1" x="112"/>
        <item m="1" x="230"/>
        <item m="1" x="323"/>
        <item m="1" x="93"/>
        <item m="1" x="152"/>
        <item m="1" x="156"/>
        <item m="1" x="241"/>
        <item m="1" x="167"/>
        <item m="1" x="205"/>
        <item m="1" x="49"/>
        <item m="1" x="131"/>
        <item m="1" x="118"/>
        <item m="1" x="194"/>
        <item m="1" x="133"/>
        <item m="1" x="134"/>
        <item m="1" x="232"/>
        <item m="1" x="136"/>
        <item m="1" x="148"/>
        <item m="1" x="250"/>
        <item m="1" x="324"/>
        <item m="1" x="44"/>
        <item m="1" x="210"/>
        <item m="1" x="228"/>
        <item m="1" x="182"/>
        <item m="1" x="126"/>
        <item m="1" x="179"/>
        <item m="1" x="190"/>
        <item m="1" x="57"/>
        <item m="1" x="46"/>
        <item m="1" x="259"/>
        <item m="1" x="61"/>
        <item m="1" x="123"/>
        <item m="1" x="91"/>
        <item m="1" x="336"/>
        <item m="1" x="50"/>
        <item m="1" x="280"/>
        <item m="1" x="98"/>
        <item m="1" x="47"/>
        <item m="1" x="71"/>
        <item m="1" x="67"/>
        <item m="1" x="184"/>
        <item m="1" x="253"/>
        <item m="1" x="143"/>
        <item m="1" x="56"/>
        <item m="1" x="35"/>
        <item m="1" x="63"/>
        <item m="1" x="80"/>
        <item m="1" x="180"/>
        <item m="1" x="101"/>
        <item m="1" x="242"/>
        <item m="1" x="218"/>
        <item m="1" x="215"/>
        <item m="1" x="233"/>
        <item m="1" x="191"/>
        <item m="1" x="321"/>
        <item m="1" x="41"/>
        <item m="1" x="48"/>
        <item m="1" x="290"/>
        <item m="1" x="99"/>
        <item m="1" x="108"/>
        <item m="1" x="279"/>
        <item m="1" x="296"/>
        <item m="1" x="79"/>
        <item m="1" x="192"/>
        <item m="1" x="161"/>
        <item m="1" x="43"/>
        <item m="1" x="149"/>
        <item m="1" x="198"/>
        <item m="1" x="174"/>
        <item m="1" x="59"/>
        <item m="1" x="64"/>
        <item m="1" x="283"/>
        <item m="1" x="87"/>
        <item m="1" x="69"/>
        <item m="1" x="239"/>
        <item m="1" x="265"/>
        <item m="1" x="77"/>
        <item m="1" x="36"/>
        <item m="1" x="200"/>
        <item m="1" x="65"/>
        <item m="1" x="262"/>
        <item m="1" x="145"/>
        <item m="1" x="291"/>
        <item m="1" x="197"/>
        <item m="1" x="316"/>
        <item m="1" x="42"/>
        <item m="1" x="165"/>
        <item m="1" x="278"/>
        <item m="1" x="102"/>
        <item m="1" x="158"/>
        <item m="1" x="222"/>
        <item m="1" x="117"/>
        <item m="1" x="288"/>
        <item m="1" x="51"/>
        <item m="1" x="138"/>
        <item m="1" x="168"/>
        <item m="1" x="246"/>
        <item m="1" x="74"/>
        <item m="1" x="146"/>
        <item m="1" x="37"/>
        <item m="1" x="236"/>
        <item m="1" x="307"/>
        <item m="1" x="66"/>
        <item m="1" x="177"/>
        <item m="1" x="45"/>
        <item m="1" x="277"/>
        <item m="1" x="270"/>
        <item m="1" x="306"/>
        <item m="1" x="124"/>
        <item m="1" x="255"/>
        <item m="1" x="207"/>
        <item m="1" x="282"/>
        <item m="1" x="114"/>
        <item m="1" x="109"/>
        <item m="1" x="331"/>
        <item m="1" x="193"/>
        <item m="1" x="206"/>
        <item m="1" x="201"/>
        <item m="1" x="151"/>
        <item m="1" x="140"/>
        <item m="1" x="81"/>
        <item x="0"/>
        <item x="1"/>
        <item x="2"/>
        <item x="4"/>
        <item x="6"/>
        <item x="7"/>
        <item x="8"/>
        <item x="9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 defaultSubtotal="0"/>
    <pivotField showAll="0"/>
    <pivotField showAll="0" defaultSubtotal="0"/>
    <pivotField showAll="0"/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numFmtId="1" showAll="0" defaultSubtotal="0"/>
    <pivotField showAll="0" defaultSubtotal="0"/>
  </pivotFields>
  <rowFields count="1">
    <field x="11"/>
  </rowFields>
  <rowItems count="34">
    <i>
      <x v="341"/>
    </i>
    <i>
      <x v="333"/>
    </i>
    <i>
      <x v="329"/>
    </i>
    <i>
      <x v="61"/>
    </i>
    <i>
      <x v="337"/>
    </i>
    <i>
      <x v="90"/>
    </i>
    <i>
      <x v="327"/>
    </i>
    <i>
      <x v="126"/>
    </i>
    <i>
      <x v="331"/>
    </i>
    <i>
      <x v="314"/>
    </i>
    <i>
      <x v="335"/>
    </i>
    <i>
      <x v="315"/>
    </i>
    <i>
      <x v="339"/>
    </i>
    <i>
      <x v="316"/>
    </i>
    <i>
      <x v="60"/>
    </i>
    <i>
      <x v="317"/>
    </i>
    <i>
      <x v="328"/>
    </i>
    <i>
      <x v="318"/>
    </i>
    <i>
      <x v="330"/>
    </i>
    <i>
      <x v="319"/>
    </i>
    <i>
      <x v="332"/>
    </i>
    <i>
      <x v="320"/>
    </i>
    <i>
      <x v="334"/>
    </i>
    <i>
      <x v="321"/>
    </i>
    <i>
      <x v="336"/>
    </i>
    <i>
      <x v="322"/>
    </i>
    <i>
      <x v="338"/>
    </i>
    <i>
      <x v="323"/>
    </i>
    <i>
      <x v="340"/>
    </i>
    <i>
      <x v="324"/>
    </i>
    <i>
      <x v="342"/>
    </i>
    <i>
      <x v="325"/>
    </i>
    <i>
      <x v="326"/>
    </i>
    <i t="grand">
      <x/>
    </i>
  </rowItems>
  <colFields count="1">
    <field x="-2"/>
  </colFields>
  <colItems count="2">
    <i>
      <x/>
    </i>
    <i i="1">
      <x v="1"/>
    </i>
  </colItems>
  <dataFields count="2">
    <dataField name="Loendus kogusummast id" fld="0" subtotal="count" baseField="11" baseItem="0"/>
    <dataField name="Summa kogusummast summa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el1" displayName="Tabel1" ref="A1:AU34" totalsRowShown="0">
  <autoFilter ref="A1:AU34"/>
  <tableColumns count="47">
    <tableColumn id="1" name="id"/>
    <tableColumn id="2" name="aasta"/>
    <tableColumn id="3" name="sisse"/>
    <tableColumn id="4" name="kuup" dataDxfId="535"/>
    <tableColumn id="5" name="summa"/>
    <tableColumn id="6" name="doknr"/>
    <tableColumn id="7" name="objnr"/>
    <tableColumn id="8" name="dkdoknimi"/>
    <tableColumn id="9" name="arvenr"/>
    <tableColumn id="10" name="arvekuup"/>
    <tableColumn id="11" name="alusnr1"/>
    <tableColumn id="12" name="asutnr1"/>
    <tableColumn id="13" name="asutregnr1"/>
    <tableColumn id="14" name="partnr1"/>
    <tableColumn id="15" name="partnimi1"/>
    <tableColumn id="16" name="saajanr1"/>
    <tableColumn id="17" name="saajaregnr1"/>
    <tableColumn id="18" name="partnr21"/>
    <tableColumn id="19" name="partnimi21"/>
    <tableColumn id="20" name="sarve"/>
    <tableColumn id="21" name="konto"/>
    <tableColumn id="22" name="konto2"/>
    <tableColumn id="23" name="kulnr1"/>
    <tableColumn id="24" name="talnr1"/>
    <tableColumn id="25" name="talnimi1"/>
    <tableColumn id="26" name="artnr1"/>
    <tableColumn id="27" name="artnimi1"/>
    <tableColumn id="28" name="tulnr1"/>
    <tableColumn id="29" name="tulnimi1"/>
    <tableColumn id="30" name="objectnr1"/>
    <tableColumn id="31" name="objectnimi1"/>
    <tableColumn id="32" name="osaknr1"/>
    <tableColumn id="33" name="osaknimi1"/>
    <tableColumn id="34" name="subjectnr1"/>
    <tableColumn id="35" name="subjectnimi1"/>
    <tableColumn id="36" name="suundnr1"/>
    <tableColumn id="37" name="suundnimi1"/>
    <tableColumn id="38" name="alliknr1"/>
    <tableColumn id="39" name="alliknimi1"/>
    <tableColumn id="40" name="ravonimi1"/>
    <tableColumn id="41" name="staatus1"/>
    <tableColumn id="42" name="objnr1"/>
    <tableColumn id="43" name="tulnud1"/>
    <tableColumn id="44" name="user_code1"/>
    <tableColumn id="45" name="aasta_" dataDxfId="534">
      <calculatedColumnFormula>RIGHT(B2,4)</calculatedColumnFormula>
    </tableColumn>
    <tableColumn id="46" name="kuu_" dataDxfId="533">
      <calculatedColumnFormula>Tabel1[[#This Row],[kuup]]</calculatedColumnFormula>
    </tableColumn>
    <tableColumn id="47" name="kuu aasta" dataDxfId="532">
      <calculatedColumnFormula>CONCATENATE(AW2," ",Tabel1[[#This Row],[aasta_]])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:Q255"/>
  <sheetViews>
    <sheetView zoomScale="115" zoomScaleNormal="115" workbookViewId="0">
      <selection activeCell="J19" sqref="J19"/>
    </sheetView>
  </sheetViews>
  <sheetFormatPr defaultColWidth="9.15234375" defaultRowHeight="14.15" x14ac:dyDescent="0.35"/>
  <cols>
    <col min="1" max="2" width="9.15234375" style="2"/>
    <col min="3" max="3" width="12.15234375" style="2" customWidth="1"/>
    <col min="4" max="4" width="19.921875" style="2" customWidth="1"/>
    <col min="5" max="5" width="12.15234375" style="2" customWidth="1"/>
    <col min="6" max="6" width="10.61328125" style="2" customWidth="1"/>
    <col min="7" max="7" width="5.69140625" style="2" customWidth="1"/>
    <col min="8" max="8" width="9.15234375" style="2"/>
    <col min="9" max="9" width="4" style="2" customWidth="1"/>
    <col min="10" max="10" width="19.53515625" style="2" customWidth="1"/>
    <col min="11" max="11" width="16.53515625" style="2" customWidth="1"/>
    <col min="12" max="12" width="12" style="2" customWidth="1"/>
    <col min="13" max="13" width="21.69140625" style="2" customWidth="1"/>
    <col min="14" max="14" width="9.69140625" style="2" customWidth="1"/>
    <col min="15" max="15" width="9.15234375" style="2" customWidth="1"/>
    <col min="16" max="16" width="8.3046875" style="2" customWidth="1"/>
    <col min="17" max="17" width="5.61328125" style="2" customWidth="1"/>
    <col min="18" max="16384" width="9.15234375" style="2"/>
  </cols>
  <sheetData>
    <row r="1" spans="4:17" x14ac:dyDescent="0.35">
      <c r="D1" s="6" t="s">
        <v>183</v>
      </c>
      <c r="E1" s="5"/>
      <c r="F1" s="5"/>
      <c r="G1" s="5"/>
      <c r="K1" s="22" t="s">
        <v>65</v>
      </c>
      <c r="L1" s="23"/>
      <c r="M1" s="23"/>
      <c r="N1" s="23"/>
      <c r="O1" s="23"/>
    </row>
    <row r="2" spans="4:17" x14ac:dyDescent="0.35">
      <c r="D2" s="4" t="s">
        <v>50</v>
      </c>
      <c r="E2" s="21">
        <f ca="1">NOW()</f>
        <v>44622.378232870367</v>
      </c>
      <c r="F2" s="20"/>
      <c r="G2" s="5"/>
    </row>
    <row r="3" spans="4:17" x14ac:dyDescent="0.35">
      <c r="D3" s="26" t="s">
        <v>0</v>
      </c>
      <c r="E3" s="26" t="s">
        <v>182</v>
      </c>
      <c r="M3" s="32" t="s">
        <v>0</v>
      </c>
      <c r="N3" s="32" t="s">
        <v>182</v>
      </c>
    </row>
    <row r="4" spans="4:17" x14ac:dyDescent="0.35">
      <c r="M4" s="2" t="s">
        <v>58</v>
      </c>
    </row>
    <row r="5" spans="4:17" s="3" customFormat="1" ht="42.45" x14ac:dyDescent="0.35">
      <c r="D5" s="26" t="s">
        <v>53</v>
      </c>
      <c r="E5" s="27" t="s">
        <v>52</v>
      </c>
      <c r="F5" s="28" t="s">
        <v>51</v>
      </c>
      <c r="G5" s="28" t="s">
        <v>63</v>
      </c>
      <c r="H5"/>
      <c r="I5" s="7"/>
      <c r="J5" s="7"/>
      <c r="K5" s="7"/>
      <c r="L5" s="7"/>
      <c r="M5" s="32" t="s">
        <v>53</v>
      </c>
      <c r="N5" s="33" t="s">
        <v>52</v>
      </c>
      <c r="O5" s="34" t="s">
        <v>51</v>
      </c>
      <c r="P5" s="34" t="s">
        <v>57</v>
      </c>
      <c r="Q5" s="34" t="s">
        <v>49</v>
      </c>
    </row>
    <row r="6" spans="4:17" x14ac:dyDescent="0.35">
      <c r="D6" s="29" t="s">
        <v>80</v>
      </c>
      <c r="E6" s="31">
        <v>1640.96</v>
      </c>
      <c r="F6" s="30">
        <v>540.96</v>
      </c>
      <c r="G6" s="30">
        <v>23</v>
      </c>
      <c r="H6"/>
      <c r="I6" s="8"/>
      <c r="J6" s="9" t="s">
        <v>50</v>
      </c>
      <c r="K6" s="10"/>
      <c r="L6" s="8"/>
      <c r="M6" s="35" t="s">
        <v>80</v>
      </c>
      <c r="N6" s="36">
        <v>1640.96</v>
      </c>
      <c r="O6" s="37">
        <v>540.96</v>
      </c>
      <c r="P6" s="37">
        <v>2</v>
      </c>
      <c r="Q6" s="37">
        <v>23</v>
      </c>
    </row>
    <row r="7" spans="4:17" x14ac:dyDescent="0.35">
      <c r="D7" s="29" t="s">
        <v>181</v>
      </c>
      <c r="E7" s="31">
        <v>750</v>
      </c>
      <c r="F7" s="30">
        <v>250</v>
      </c>
      <c r="G7" s="30">
        <v>10</v>
      </c>
      <c r="H7"/>
      <c r="I7" s="8"/>
      <c r="J7" s="11">
        <f ca="1">+E2</f>
        <v>44622.378232870367</v>
      </c>
      <c r="K7" s="12"/>
      <c r="L7" s="8"/>
      <c r="M7" s="35" t="s">
        <v>181</v>
      </c>
      <c r="N7" s="36">
        <v>750</v>
      </c>
      <c r="O7" s="37">
        <v>250</v>
      </c>
      <c r="P7" s="37">
        <v>25</v>
      </c>
      <c r="Q7" s="37">
        <v>10</v>
      </c>
    </row>
    <row r="8" spans="4:17" x14ac:dyDescent="0.35">
      <c r="D8" s="29" t="s">
        <v>78</v>
      </c>
      <c r="E8" s="31">
        <v>2390.96</v>
      </c>
      <c r="F8" s="30">
        <v>540.96</v>
      </c>
      <c r="G8" s="30">
        <v>33</v>
      </c>
      <c r="H8"/>
      <c r="I8" s="8"/>
      <c r="J8" s="13"/>
      <c r="K8" s="13"/>
      <c r="L8" s="8"/>
      <c r="M8" s="35" t="s">
        <v>78</v>
      </c>
      <c r="N8" s="36">
        <v>2390.96</v>
      </c>
      <c r="O8" s="37">
        <v>540.96</v>
      </c>
      <c r="P8" s="37">
        <v>2</v>
      </c>
      <c r="Q8" s="37">
        <v>33</v>
      </c>
    </row>
    <row r="9" spans="4:17" x14ac:dyDescent="0.35">
      <c r="D9"/>
      <c r="E9"/>
      <c r="F9"/>
      <c r="G9"/>
      <c r="H9"/>
      <c r="I9" s="8"/>
      <c r="J9" s="14" t="s">
        <v>54</v>
      </c>
      <c r="K9" s="15">
        <f>+GETPIVOTDATA("Annetatud summa kokku",$M$5)</f>
        <v>2390.96</v>
      </c>
      <c r="L9" s="8"/>
      <c r="M9"/>
      <c r="N9"/>
      <c r="O9"/>
      <c r="P9"/>
      <c r="Q9"/>
    </row>
    <row r="10" spans="4:17" x14ac:dyDescent="0.35">
      <c r="D10"/>
      <c r="E10"/>
      <c r="F10"/>
      <c r="G10"/>
      <c r="I10" s="8"/>
      <c r="J10" s="14" t="s">
        <v>55</v>
      </c>
      <c r="K10" s="15">
        <f>+GETPIVOTDATA("Maksimaalne annetuse summa",$M$5)</f>
        <v>540.96</v>
      </c>
      <c r="L10" s="8"/>
      <c r="M10"/>
      <c r="N10"/>
      <c r="O10"/>
      <c r="P10"/>
      <c r="Q10"/>
    </row>
    <row r="11" spans="4:17" x14ac:dyDescent="0.35">
      <c r="D11"/>
      <c r="E11"/>
      <c r="F11"/>
      <c r="G11"/>
      <c r="I11" s="8"/>
      <c r="J11" s="14" t="s">
        <v>56</v>
      </c>
      <c r="K11" s="15">
        <f>+GETPIVOTDATA("Minimaalne annetuse summa",$M$5)</f>
        <v>2</v>
      </c>
      <c r="L11" s="8"/>
      <c r="M11"/>
      <c r="N11"/>
      <c r="O11"/>
      <c r="P11"/>
      <c r="Q11"/>
    </row>
    <row r="12" spans="4:17" x14ac:dyDescent="0.35">
      <c r="D12"/>
      <c r="E12"/>
      <c r="F12"/>
      <c r="G12"/>
      <c r="I12" s="8"/>
      <c r="J12" s="14" t="s">
        <v>63</v>
      </c>
      <c r="K12" s="16">
        <f>+GETPIVOTDATA("Annetajate arv",$M$5)</f>
        <v>33</v>
      </c>
      <c r="L12" s="8"/>
      <c r="M12"/>
      <c r="N12"/>
      <c r="O12"/>
      <c r="P12"/>
      <c r="Q12"/>
    </row>
    <row r="13" spans="4:17" x14ac:dyDescent="0.35">
      <c r="D13"/>
      <c r="E13"/>
      <c r="F13"/>
      <c r="G13"/>
      <c r="M13"/>
      <c r="N13"/>
      <c r="O13"/>
      <c r="P13"/>
      <c r="Q13"/>
    </row>
    <row r="14" spans="4:17" x14ac:dyDescent="0.35">
      <c r="D14"/>
      <c r="E14"/>
      <c r="F14"/>
      <c r="G14"/>
      <c r="M14"/>
      <c r="N14"/>
      <c r="O14"/>
      <c r="P14"/>
      <c r="Q14"/>
    </row>
    <row r="15" spans="4:17" x14ac:dyDescent="0.35">
      <c r="D15"/>
      <c r="E15"/>
      <c r="F15"/>
      <c r="G15"/>
      <c r="M15"/>
      <c r="N15"/>
      <c r="O15"/>
      <c r="P15"/>
      <c r="Q15"/>
    </row>
    <row r="16" spans="4:17" x14ac:dyDescent="0.35">
      <c r="D16"/>
      <c r="E16"/>
      <c r="F16"/>
      <c r="G16"/>
      <c r="M16"/>
      <c r="N16"/>
      <c r="O16"/>
      <c r="P16"/>
      <c r="Q16"/>
    </row>
    <row r="17" spans="4:17" x14ac:dyDescent="0.35">
      <c r="D17"/>
      <c r="E17"/>
      <c r="F17"/>
      <c r="G17"/>
      <c r="M17"/>
      <c r="N17"/>
      <c r="O17"/>
      <c r="P17"/>
      <c r="Q17"/>
    </row>
    <row r="18" spans="4:17" x14ac:dyDescent="0.35">
      <c r="D18"/>
      <c r="E18"/>
      <c r="F18"/>
      <c r="G18"/>
      <c r="M18"/>
      <c r="N18"/>
      <c r="O18"/>
      <c r="P18"/>
      <c r="Q18"/>
    </row>
    <row r="19" spans="4:17" x14ac:dyDescent="0.35">
      <c r="D19"/>
      <c r="E19"/>
      <c r="F19"/>
      <c r="G19"/>
      <c r="M19"/>
      <c r="N19"/>
      <c r="O19"/>
      <c r="P19"/>
      <c r="Q19"/>
    </row>
    <row r="20" spans="4:17" x14ac:dyDescent="0.35">
      <c r="D20"/>
      <c r="E20"/>
      <c r="F20"/>
      <c r="G20"/>
      <c r="M20"/>
      <c r="N20"/>
      <c r="O20"/>
      <c r="P20"/>
      <c r="Q20"/>
    </row>
    <row r="21" spans="4:17" x14ac:dyDescent="0.35">
      <c r="D21"/>
      <c r="E21"/>
      <c r="F21"/>
      <c r="G21"/>
      <c r="M21"/>
      <c r="N21"/>
      <c r="O21"/>
      <c r="P21"/>
      <c r="Q21"/>
    </row>
    <row r="22" spans="4:17" x14ac:dyDescent="0.35">
      <c r="D22"/>
      <c r="E22"/>
      <c r="F22"/>
      <c r="G22"/>
      <c r="M22"/>
      <c r="N22"/>
      <c r="O22"/>
      <c r="P22"/>
      <c r="Q22"/>
    </row>
    <row r="23" spans="4:17" x14ac:dyDescent="0.35">
      <c r="D23"/>
      <c r="E23"/>
      <c r="F23"/>
      <c r="G23"/>
      <c r="M23"/>
      <c r="N23"/>
      <c r="O23"/>
      <c r="P23"/>
      <c r="Q23"/>
    </row>
    <row r="24" spans="4:17" x14ac:dyDescent="0.35">
      <c r="D24"/>
      <c r="E24"/>
      <c r="F24"/>
      <c r="G24"/>
      <c r="M24"/>
      <c r="N24"/>
      <c r="O24"/>
      <c r="P24"/>
      <c r="Q24"/>
    </row>
    <row r="25" spans="4:17" x14ac:dyDescent="0.35">
      <c r="D25"/>
      <c r="E25"/>
      <c r="F25"/>
      <c r="G25"/>
      <c r="M25"/>
      <c r="N25"/>
      <c r="O25"/>
      <c r="P25"/>
      <c r="Q25"/>
    </row>
    <row r="26" spans="4:17" x14ac:dyDescent="0.35">
      <c r="D26"/>
      <c r="E26"/>
      <c r="F26"/>
      <c r="G26"/>
      <c r="M26"/>
      <c r="N26"/>
      <c r="O26"/>
      <c r="P26"/>
      <c r="Q26"/>
    </row>
    <row r="27" spans="4:17" x14ac:dyDescent="0.35">
      <c r="D27"/>
      <c r="E27"/>
      <c r="F27"/>
      <c r="G27"/>
      <c r="M27"/>
      <c r="N27"/>
      <c r="O27"/>
      <c r="P27"/>
      <c r="Q27"/>
    </row>
    <row r="28" spans="4:17" x14ac:dyDescent="0.35">
      <c r="D28"/>
      <c r="E28"/>
      <c r="F28"/>
      <c r="G28"/>
      <c r="M28"/>
      <c r="N28"/>
      <c r="O28"/>
      <c r="P28"/>
      <c r="Q28"/>
    </row>
    <row r="29" spans="4:17" x14ac:dyDescent="0.35">
      <c r="D29"/>
      <c r="E29"/>
      <c r="F29"/>
      <c r="G29"/>
      <c r="M29"/>
      <c r="N29"/>
      <c r="O29"/>
      <c r="P29"/>
      <c r="Q29"/>
    </row>
    <row r="30" spans="4:17" x14ac:dyDescent="0.35">
      <c r="D30"/>
      <c r="E30"/>
      <c r="F30"/>
      <c r="G30"/>
      <c r="M30"/>
      <c r="N30"/>
      <c r="O30"/>
      <c r="P30"/>
      <c r="Q30"/>
    </row>
    <row r="31" spans="4:17" x14ac:dyDescent="0.35">
      <c r="D31"/>
      <c r="E31"/>
      <c r="F31"/>
      <c r="G31"/>
      <c r="M31"/>
      <c r="N31"/>
      <c r="O31"/>
      <c r="P31"/>
      <c r="Q31"/>
    </row>
    <row r="32" spans="4:17" x14ac:dyDescent="0.35">
      <c r="D32"/>
      <c r="E32"/>
      <c r="F32"/>
      <c r="G32"/>
      <c r="M32"/>
      <c r="N32"/>
      <c r="O32"/>
      <c r="P32"/>
      <c r="Q32"/>
    </row>
    <row r="33" spans="4:17" x14ac:dyDescent="0.35">
      <c r="D33"/>
      <c r="E33"/>
      <c r="F33"/>
      <c r="G33"/>
      <c r="M33"/>
      <c r="N33"/>
      <c r="O33"/>
      <c r="P33"/>
      <c r="Q33"/>
    </row>
    <row r="34" spans="4:17" x14ac:dyDescent="0.35">
      <c r="D34"/>
      <c r="E34"/>
      <c r="F34"/>
      <c r="G34"/>
      <c r="M34"/>
      <c r="N34"/>
      <c r="O34"/>
      <c r="P34"/>
      <c r="Q34"/>
    </row>
    <row r="35" spans="4:17" x14ac:dyDescent="0.35">
      <c r="D35"/>
      <c r="E35"/>
      <c r="F35"/>
      <c r="G35"/>
      <c r="M35"/>
      <c r="N35"/>
      <c r="O35"/>
      <c r="P35"/>
      <c r="Q35"/>
    </row>
    <row r="36" spans="4:17" x14ac:dyDescent="0.35">
      <c r="D36"/>
      <c r="E36"/>
      <c r="F36"/>
      <c r="G36"/>
      <c r="M36"/>
      <c r="N36"/>
      <c r="O36"/>
      <c r="P36"/>
      <c r="Q36"/>
    </row>
    <row r="37" spans="4:17" x14ac:dyDescent="0.35">
      <c r="D37"/>
      <c r="E37"/>
      <c r="F37"/>
      <c r="G37"/>
      <c r="M37"/>
      <c r="N37"/>
      <c r="O37"/>
      <c r="P37"/>
      <c r="Q37"/>
    </row>
    <row r="38" spans="4:17" x14ac:dyDescent="0.35">
      <c r="D38"/>
      <c r="E38"/>
      <c r="F38"/>
      <c r="G38"/>
      <c r="M38"/>
      <c r="N38"/>
      <c r="O38"/>
      <c r="P38"/>
      <c r="Q38"/>
    </row>
    <row r="39" spans="4:17" x14ac:dyDescent="0.35">
      <c r="D39"/>
      <c r="E39"/>
      <c r="F39"/>
      <c r="G39"/>
      <c r="M39"/>
      <c r="N39"/>
      <c r="O39"/>
      <c r="P39"/>
      <c r="Q39"/>
    </row>
    <row r="40" spans="4:17" x14ac:dyDescent="0.35">
      <c r="D40"/>
      <c r="E40"/>
      <c r="F40"/>
      <c r="G40"/>
      <c r="M40"/>
      <c r="N40"/>
      <c r="O40"/>
      <c r="P40"/>
      <c r="Q40"/>
    </row>
    <row r="41" spans="4:17" x14ac:dyDescent="0.35">
      <c r="D41"/>
      <c r="E41"/>
      <c r="F41"/>
      <c r="G41"/>
      <c r="M41"/>
      <c r="N41"/>
      <c r="O41"/>
      <c r="P41"/>
      <c r="Q41"/>
    </row>
    <row r="42" spans="4:17" x14ac:dyDescent="0.35">
      <c r="D42"/>
      <c r="E42"/>
      <c r="F42"/>
      <c r="G42"/>
      <c r="M42"/>
      <c r="N42"/>
      <c r="O42"/>
      <c r="P42"/>
      <c r="Q42"/>
    </row>
    <row r="43" spans="4:17" x14ac:dyDescent="0.35">
      <c r="D43"/>
      <c r="E43"/>
      <c r="F43"/>
      <c r="G43"/>
      <c r="M43"/>
      <c r="N43"/>
      <c r="O43"/>
      <c r="P43"/>
      <c r="Q43"/>
    </row>
    <row r="44" spans="4:17" x14ac:dyDescent="0.35">
      <c r="D44"/>
      <c r="E44"/>
      <c r="F44"/>
      <c r="G44"/>
      <c r="M44"/>
      <c r="N44"/>
      <c r="O44"/>
      <c r="P44"/>
      <c r="Q44"/>
    </row>
    <row r="45" spans="4:17" x14ac:dyDescent="0.35">
      <c r="D45"/>
      <c r="E45"/>
      <c r="F45"/>
      <c r="G45"/>
      <c r="M45"/>
      <c r="N45"/>
      <c r="O45"/>
      <c r="P45"/>
      <c r="Q45"/>
    </row>
    <row r="46" spans="4:17" x14ac:dyDescent="0.35">
      <c r="D46"/>
      <c r="E46"/>
      <c r="F46"/>
      <c r="G46"/>
      <c r="M46"/>
      <c r="N46"/>
      <c r="O46"/>
      <c r="P46"/>
      <c r="Q46"/>
    </row>
    <row r="47" spans="4:17" x14ac:dyDescent="0.35">
      <c r="D47"/>
      <c r="E47"/>
      <c r="F47"/>
      <c r="G47"/>
      <c r="M47"/>
      <c r="N47"/>
      <c r="O47"/>
      <c r="P47"/>
      <c r="Q47"/>
    </row>
    <row r="48" spans="4:17" x14ac:dyDescent="0.35">
      <c r="D48"/>
      <c r="E48"/>
      <c r="F48"/>
      <c r="G48"/>
      <c r="M48"/>
      <c r="N48"/>
      <c r="O48"/>
      <c r="P48"/>
      <c r="Q48"/>
    </row>
    <row r="49" spans="4:17" x14ac:dyDescent="0.35">
      <c r="D49"/>
      <c r="E49"/>
      <c r="F49"/>
      <c r="G49"/>
      <c r="M49"/>
      <c r="N49"/>
      <c r="O49"/>
      <c r="P49"/>
      <c r="Q49"/>
    </row>
    <row r="50" spans="4:17" x14ac:dyDescent="0.35">
      <c r="D50"/>
      <c r="E50"/>
      <c r="F50"/>
      <c r="G50"/>
      <c r="M50"/>
      <c r="N50"/>
      <c r="O50"/>
      <c r="P50"/>
      <c r="Q50"/>
    </row>
    <row r="51" spans="4:17" x14ac:dyDescent="0.35">
      <c r="D51"/>
      <c r="E51"/>
      <c r="F51"/>
      <c r="G51"/>
      <c r="M51"/>
      <c r="N51"/>
      <c r="O51"/>
      <c r="P51"/>
      <c r="Q51"/>
    </row>
    <row r="52" spans="4:17" x14ac:dyDescent="0.35">
      <c r="D52"/>
      <c r="E52"/>
      <c r="F52"/>
      <c r="G52"/>
      <c r="M52"/>
      <c r="N52"/>
      <c r="O52"/>
      <c r="P52"/>
      <c r="Q52"/>
    </row>
    <row r="53" spans="4:17" x14ac:dyDescent="0.35">
      <c r="D53"/>
      <c r="E53"/>
      <c r="F53"/>
      <c r="G53"/>
      <c r="M53"/>
      <c r="N53"/>
      <c r="O53"/>
      <c r="P53"/>
      <c r="Q53"/>
    </row>
    <row r="54" spans="4:17" x14ac:dyDescent="0.35">
      <c r="D54"/>
      <c r="E54"/>
      <c r="F54"/>
      <c r="G54"/>
      <c r="M54"/>
      <c r="N54"/>
      <c r="O54"/>
      <c r="P54"/>
      <c r="Q54"/>
    </row>
    <row r="55" spans="4:17" x14ac:dyDescent="0.35">
      <c r="D55"/>
      <c r="E55"/>
      <c r="F55"/>
      <c r="G55"/>
      <c r="M55"/>
      <c r="N55"/>
      <c r="O55"/>
      <c r="P55"/>
      <c r="Q55"/>
    </row>
    <row r="56" spans="4:17" x14ac:dyDescent="0.35">
      <c r="D56"/>
      <c r="E56"/>
      <c r="F56"/>
      <c r="G56"/>
      <c r="M56"/>
      <c r="N56"/>
      <c r="O56"/>
      <c r="P56"/>
      <c r="Q56"/>
    </row>
    <row r="57" spans="4:17" x14ac:dyDescent="0.35">
      <c r="D57"/>
      <c r="E57"/>
      <c r="F57"/>
      <c r="G57"/>
      <c r="M57"/>
      <c r="N57"/>
      <c r="O57"/>
      <c r="P57"/>
      <c r="Q57"/>
    </row>
    <row r="58" spans="4:17" x14ac:dyDescent="0.35">
      <c r="D58"/>
      <c r="E58"/>
      <c r="F58"/>
      <c r="G58"/>
      <c r="M58"/>
      <c r="N58"/>
      <c r="O58"/>
      <c r="P58"/>
      <c r="Q58"/>
    </row>
    <row r="59" spans="4:17" x14ac:dyDescent="0.35">
      <c r="D59"/>
      <c r="E59"/>
      <c r="F59"/>
      <c r="G59"/>
      <c r="M59"/>
      <c r="N59"/>
      <c r="O59"/>
      <c r="P59"/>
      <c r="Q59"/>
    </row>
    <row r="60" spans="4:17" x14ac:dyDescent="0.35">
      <c r="D60"/>
      <c r="E60"/>
      <c r="F60"/>
      <c r="G60"/>
      <c r="M60"/>
      <c r="N60"/>
      <c r="O60"/>
      <c r="P60"/>
      <c r="Q60"/>
    </row>
    <row r="61" spans="4:17" x14ac:dyDescent="0.35">
      <c r="D61"/>
      <c r="E61"/>
      <c r="F61"/>
      <c r="G61"/>
      <c r="M61"/>
      <c r="N61"/>
      <c r="O61"/>
      <c r="P61"/>
      <c r="Q61"/>
    </row>
    <row r="62" spans="4:17" x14ac:dyDescent="0.35">
      <c r="D62"/>
      <c r="E62"/>
      <c r="F62"/>
      <c r="G62"/>
      <c r="M62"/>
      <c r="N62"/>
      <c r="O62"/>
      <c r="P62"/>
      <c r="Q62"/>
    </row>
    <row r="63" spans="4:17" x14ac:dyDescent="0.35">
      <c r="D63"/>
      <c r="E63"/>
      <c r="F63"/>
      <c r="G63"/>
      <c r="M63"/>
      <c r="N63"/>
      <c r="O63"/>
      <c r="P63"/>
      <c r="Q63"/>
    </row>
    <row r="64" spans="4:17" x14ac:dyDescent="0.35">
      <c r="D64"/>
      <c r="E64"/>
      <c r="F64"/>
      <c r="G64"/>
      <c r="M64"/>
      <c r="N64"/>
      <c r="O64"/>
      <c r="P64"/>
      <c r="Q64"/>
    </row>
    <row r="65" spans="4:17" x14ac:dyDescent="0.35">
      <c r="D65"/>
      <c r="E65"/>
      <c r="F65"/>
      <c r="G65"/>
      <c r="M65"/>
      <c r="N65"/>
      <c r="O65"/>
      <c r="P65"/>
      <c r="Q65"/>
    </row>
    <row r="66" spans="4:17" x14ac:dyDescent="0.35">
      <c r="D66"/>
      <c r="E66"/>
      <c r="F66"/>
      <c r="G66"/>
      <c r="M66"/>
      <c r="N66"/>
      <c r="O66"/>
      <c r="P66"/>
      <c r="Q66"/>
    </row>
    <row r="67" spans="4:17" x14ac:dyDescent="0.35">
      <c r="D67"/>
      <c r="E67"/>
      <c r="F67"/>
      <c r="G67"/>
      <c r="M67"/>
      <c r="N67"/>
      <c r="O67"/>
      <c r="P67"/>
      <c r="Q67"/>
    </row>
    <row r="68" spans="4:17" x14ac:dyDescent="0.35">
      <c r="D68"/>
      <c r="E68"/>
      <c r="F68"/>
      <c r="G68"/>
      <c r="M68"/>
      <c r="N68"/>
      <c r="O68"/>
      <c r="P68"/>
      <c r="Q68"/>
    </row>
    <row r="69" spans="4:17" x14ac:dyDescent="0.35">
      <c r="D69"/>
      <c r="E69"/>
      <c r="F69"/>
      <c r="G69"/>
      <c r="M69"/>
      <c r="N69"/>
      <c r="O69"/>
      <c r="P69"/>
      <c r="Q69"/>
    </row>
    <row r="70" spans="4:17" x14ac:dyDescent="0.35">
      <c r="D70"/>
      <c r="E70"/>
      <c r="F70"/>
      <c r="G70"/>
      <c r="M70"/>
      <c r="N70"/>
      <c r="O70"/>
      <c r="P70"/>
      <c r="Q70"/>
    </row>
    <row r="71" spans="4:17" x14ac:dyDescent="0.35">
      <c r="D71"/>
      <c r="E71"/>
      <c r="F71"/>
      <c r="G71"/>
      <c r="M71"/>
      <c r="N71"/>
      <c r="O71"/>
      <c r="P71"/>
      <c r="Q71"/>
    </row>
    <row r="72" spans="4:17" x14ac:dyDescent="0.35">
      <c r="D72"/>
      <c r="E72"/>
      <c r="F72"/>
      <c r="G72"/>
      <c r="M72"/>
      <c r="N72"/>
      <c r="O72"/>
      <c r="P72"/>
      <c r="Q72"/>
    </row>
    <row r="73" spans="4:17" x14ac:dyDescent="0.35">
      <c r="D73"/>
      <c r="E73"/>
      <c r="F73"/>
      <c r="G73"/>
      <c r="M73"/>
      <c r="N73"/>
      <c r="O73"/>
      <c r="P73"/>
      <c r="Q73"/>
    </row>
    <row r="74" spans="4:17" x14ac:dyDescent="0.35">
      <c r="D74"/>
      <c r="E74"/>
      <c r="F74"/>
      <c r="G74"/>
      <c r="M74"/>
      <c r="N74"/>
      <c r="O74"/>
      <c r="P74"/>
      <c r="Q74"/>
    </row>
    <row r="75" spans="4:17" x14ac:dyDescent="0.35">
      <c r="D75"/>
      <c r="E75"/>
      <c r="F75"/>
      <c r="G75"/>
      <c r="M75"/>
      <c r="N75"/>
      <c r="O75"/>
      <c r="P75"/>
      <c r="Q75"/>
    </row>
    <row r="76" spans="4:17" x14ac:dyDescent="0.35">
      <c r="D76"/>
      <c r="E76"/>
      <c r="F76"/>
      <c r="G76"/>
      <c r="M76"/>
      <c r="N76"/>
      <c r="O76"/>
      <c r="P76"/>
      <c r="Q76"/>
    </row>
    <row r="77" spans="4:17" x14ac:dyDescent="0.35">
      <c r="D77"/>
      <c r="E77"/>
      <c r="F77"/>
      <c r="G77"/>
      <c r="M77"/>
      <c r="N77"/>
      <c r="O77"/>
      <c r="P77"/>
      <c r="Q77"/>
    </row>
    <row r="78" spans="4:17" x14ac:dyDescent="0.35">
      <c r="D78"/>
      <c r="E78"/>
      <c r="F78"/>
      <c r="G78"/>
      <c r="M78"/>
      <c r="N78"/>
      <c r="O78"/>
      <c r="P78"/>
      <c r="Q78"/>
    </row>
    <row r="79" spans="4:17" x14ac:dyDescent="0.35">
      <c r="D79"/>
      <c r="E79"/>
      <c r="F79"/>
      <c r="G79"/>
      <c r="M79"/>
      <c r="N79"/>
      <c r="O79"/>
      <c r="P79"/>
      <c r="Q79"/>
    </row>
    <row r="80" spans="4:17" x14ac:dyDescent="0.35">
      <c r="D80"/>
      <c r="E80"/>
      <c r="F80"/>
      <c r="G80"/>
      <c r="M80"/>
      <c r="N80"/>
      <c r="O80"/>
      <c r="P80"/>
      <c r="Q80"/>
    </row>
    <row r="81" spans="4:17" x14ac:dyDescent="0.35">
      <c r="D81"/>
      <c r="E81"/>
      <c r="F81"/>
      <c r="G81"/>
      <c r="M81"/>
      <c r="N81"/>
      <c r="O81"/>
      <c r="P81"/>
      <c r="Q81"/>
    </row>
    <row r="82" spans="4:17" x14ac:dyDescent="0.35">
      <c r="D82"/>
      <c r="E82"/>
      <c r="F82"/>
      <c r="G82"/>
      <c r="M82"/>
      <c r="N82"/>
      <c r="O82"/>
      <c r="P82"/>
      <c r="Q82"/>
    </row>
    <row r="83" spans="4:17" x14ac:dyDescent="0.35">
      <c r="D83"/>
      <c r="E83"/>
      <c r="F83"/>
      <c r="G83"/>
      <c r="M83"/>
      <c r="N83"/>
      <c r="O83"/>
      <c r="P83"/>
      <c r="Q83"/>
    </row>
    <row r="84" spans="4:17" x14ac:dyDescent="0.35">
      <c r="D84"/>
      <c r="E84"/>
      <c r="F84"/>
      <c r="G84"/>
      <c r="M84"/>
      <c r="N84"/>
      <c r="O84"/>
      <c r="P84"/>
      <c r="Q84"/>
    </row>
    <row r="85" spans="4:17" x14ac:dyDescent="0.35">
      <c r="D85"/>
      <c r="E85"/>
      <c r="F85"/>
      <c r="G85"/>
      <c r="M85"/>
      <c r="N85"/>
      <c r="O85"/>
      <c r="P85"/>
      <c r="Q85"/>
    </row>
    <row r="86" spans="4:17" x14ac:dyDescent="0.35">
      <c r="D86"/>
      <c r="E86"/>
      <c r="F86"/>
      <c r="G86"/>
      <c r="M86"/>
      <c r="N86"/>
      <c r="O86"/>
      <c r="P86"/>
      <c r="Q86"/>
    </row>
    <row r="87" spans="4:17" x14ac:dyDescent="0.35">
      <c r="D87"/>
      <c r="E87"/>
      <c r="F87"/>
      <c r="G87"/>
      <c r="M87"/>
      <c r="N87"/>
      <c r="O87"/>
      <c r="P87"/>
      <c r="Q87"/>
    </row>
    <row r="88" spans="4:17" x14ac:dyDescent="0.35">
      <c r="D88"/>
      <c r="E88"/>
      <c r="F88"/>
      <c r="G88"/>
      <c r="M88"/>
      <c r="N88"/>
      <c r="O88"/>
      <c r="P88"/>
      <c r="Q88"/>
    </row>
    <row r="89" spans="4:17" x14ac:dyDescent="0.35">
      <c r="D89"/>
      <c r="E89"/>
      <c r="F89"/>
      <c r="G89"/>
      <c r="M89"/>
      <c r="N89"/>
      <c r="O89"/>
      <c r="P89"/>
      <c r="Q89"/>
    </row>
    <row r="90" spans="4:17" x14ac:dyDescent="0.35">
      <c r="D90"/>
      <c r="E90"/>
      <c r="F90"/>
      <c r="G90"/>
      <c r="M90"/>
      <c r="N90"/>
      <c r="O90"/>
      <c r="P90"/>
      <c r="Q90"/>
    </row>
    <row r="91" spans="4:17" x14ac:dyDescent="0.35">
      <c r="D91"/>
      <c r="E91"/>
      <c r="F91"/>
      <c r="G91"/>
      <c r="M91"/>
      <c r="N91"/>
      <c r="O91"/>
      <c r="P91"/>
      <c r="Q91"/>
    </row>
    <row r="92" spans="4:17" x14ac:dyDescent="0.35">
      <c r="D92"/>
      <c r="E92"/>
      <c r="F92"/>
      <c r="G92"/>
      <c r="M92"/>
      <c r="N92"/>
      <c r="O92"/>
      <c r="P92"/>
      <c r="Q92"/>
    </row>
    <row r="93" spans="4:17" x14ac:dyDescent="0.35">
      <c r="D93"/>
      <c r="E93"/>
      <c r="F93"/>
      <c r="G93"/>
      <c r="M93"/>
      <c r="N93"/>
      <c r="O93"/>
      <c r="P93"/>
      <c r="Q93"/>
    </row>
    <row r="94" spans="4:17" x14ac:dyDescent="0.35">
      <c r="D94"/>
      <c r="E94"/>
      <c r="F94"/>
      <c r="G94"/>
      <c r="M94"/>
      <c r="N94"/>
      <c r="O94"/>
      <c r="P94"/>
      <c r="Q94"/>
    </row>
    <row r="95" spans="4:17" x14ac:dyDescent="0.35">
      <c r="D95"/>
      <c r="E95"/>
      <c r="F95"/>
      <c r="G95"/>
      <c r="M95"/>
      <c r="N95"/>
      <c r="O95"/>
      <c r="P95"/>
      <c r="Q95"/>
    </row>
    <row r="96" spans="4:17" x14ac:dyDescent="0.35">
      <c r="D96"/>
      <c r="E96"/>
      <c r="F96"/>
      <c r="G96"/>
      <c r="M96"/>
      <c r="N96"/>
      <c r="O96"/>
      <c r="P96"/>
      <c r="Q96"/>
    </row>
    <row r="97" spans="4:17" x14ac:dyDescent="0.35">
      <c r="D97"/>
      <c r="E97"/>
      <c r="F97"/>
      <c r="G97"/>
      <c r="M97"/>
      <c r="N97"/>
      <c r="O97"/>
      <c r="P97"/>
      <c r="Q97"/>
    </row>
    <row r="98" spans="4:17" x14ac:dyDescent="0.35">
      <c r="D98"/>
      <c r="E98"/>
      <c r="F98"/>
      <c r="G98"/>
      <c r="M98"/>
      <c r="N98"/>
      <c r="O98"/>
      <c r="P98"/>
      <c r="Q98"/>
    </row>
    <row r="99" spans="4:17" x14ac:dyDescent="0.35">
      <c r="D99"/>
      <c r="E99"/>
      <c r="F99"/>
      <c r="G99"/>
      <c r="M99"/>
      <c r="N99"/>
      <c r="O99"/>
      <c r="P99"/>
      <c r="Q99"/>
    </row>
    <row r="100" spans="4:17" x14ac:dyDescent="0.35">
      <c r="D100"/>
      <c r="E100"/>
      <c r="F100"/>
      <c r="G100"/>
      <c r="M100"/>
      <c r="N100"/>
      <c r="O100"/>
      <c r="P100"/>
      <c r="Q100"/>
    </row>
    <row r="101" spans="4:17" x14ac:dyDescent="0.35">
      <c r="D101"/>
      <c r="E101"/>
      <c r="F101"/>
      <c r="G101"/>
      <c r="M101"/>
      <c r="N101"/>
      <c r="O101"/>
      <c r="P101"/>
      <c r="Q101"/>
    </row>
    <row r="102" spans="4:17" x14ac:dyDescent="0.35">
      <c r="D102"/>
      <c r="E102"/>
      <c r="F102"/>
      <c r="G102"/>
      <c r="M102"/>
      <c r="N102"/>
      <c r="O102"/>
      <c r="P102"/>
      <c r="Q102"/>
    </row>
    <row r="103" spans="4:17" x14ac:dyDescent="0.35">
      <c r="D103"/>
      <c r="E103"/>
      <c r="F103"/>
      <c r="G103"/>
      <c r="M103"/>
      <c r="N103"/>
      <c r="O103"/>
      <c r="P103"/>
      <c r="Q103"/>
    </row>
    <row r="104" spans="4:17" x14ac:dyDescent="0.35">
      <c r="D104"/>
      <c r="E104"/>
      <c r="F104"/>
      <c r="G104"/>
      <c r="M104"/>
      <c r="N104"/>
      <c r="O104"/>
      <c r="P104"/>
      <c r="Q104"/>
    </row>
    <row r="105" spans="4:17" x14ac:dyDescent="0.35">
      <c r="D105"/>
      <c r="E105"/>
      <c r="F105"/>
      <c r="G105"/>
      <c r="M105"/>
      <c r="N105"/>
      <c r="O105"/>
      <c r="P105"/>
      <c r="Q105"/>
    </row>
    <row r="106" spans="4:17" x14ac:dyDescent="0.35">
      <c r="D106"/>
      <c r="E106"/>
      <c r="F106"/>
      <c r="G106"/>
      <c r="M106"/>
      <c r="N106"/>
      <c r="O106"/>
      <c r="P106"/>
      <c r="Q106"/>
    </row>
    <row r="107" spans="4:17" x14ac:dyDescent="0.35">
      <c r="D107"/>
      <c r="E107"/>
      <c r="F107"/>
      <c r="G107"/>
      <c r="M107"/>
      <c r="N107"/>
      <c r="O107"/>
      <c r="P107"/>
      <c r="Q107"/>
    </row>
    <row r="108" spans="4:17" x14ac:dyDescent="0.35">
      <c r="D108"/>
      <c r="E108"/>
      <c r="F108"/>
      <c r="G108"/>
      <c r="M108"/>
      <c r="N108"/>
      <c r="O108"/>
      <c r="P108"/>
      <c r="Q108"/>
    </row>
    <row r="109" spans="4:17" x14ac:dyDescent="0.35">
      <c r="D109"/>
      <c r="E109"/>
      <c r="F109"/>
      <c r="G109"/>
      <c r="M109"/>
      <c r="N109"/>
      <c r="O109"/>
      <c r="P109"/>
      <c r="Q109"/>
    </row>
    <row r="110" spans="4:17" x14ac:dyDescent="0.35">
      <c r="D110"/>
      <c r="E110"/>
      <c r="F110"/>
      <c r="G110"/>
      <c r="M110"/>
      <c r="N110"/>
      <c r="O110"/>
      <c r="P110"/>
      <c r="Q110"/>
    </row>
    <row r="111" spans="4:17" x14ac:dyDescent="0.35">
      <c r="D111"/>
      <c r="E111"/>
      <c r="F111"/>
      <c r="G111"/>
      <c r="M111"/>
      <c r="N111"/>
      <c r="O111"/>
      <c r="P111"/>
      <c r="Q111"/>
    </row>
    <row r="112" spans="4:17" x14ac:dyDescent="0.35">
      <c r="D112"/>
      <c r="E112"/>
      <c r="F112"/>
      <c r="G112"/>
      <c r="M112"/>
      <c r="N112"/>
      <c r="O112"/>
      <c r="P112"/>
      <c r="Q112"/>
    </row>
    <row r="113" spans="4:17" x14ac:dyDescent="0.35">
      <c r="D113"/>
      <c r="E113"/>
      <c r="F113"/>
      <c r="G113"/>
      <c r="M113"/>
      <c r="N113"/>
      <c r="O113"/>
      <c r="P113"/>
      <c r="Q113"/>
    </row>
    <row r="114" spans="4:17" x14ac:dyDescent="0.35">
      <c r="D114"/>
      <c r="E114"/>
      <c r="F114"/>
      <c r="G114"/>
      <c r="M114"/>
      <c r="N114"/>
      <c r="O114"/>
      <c r="P114"/>
      <c r="Q114"/>
    </row>
    <row r="115" spans="4:17" x14ac:dyDescent="0.35">
      <c r="D115"/>
      <c r="E115"/>
      <c r="F115"/>
      <c r="G115"/>
      <c r="M115"/>
      <c r="N115"/>
      <c r="O115"/>
      <c r="P115"/>
      <c r="Q115"/>
    </row>
    <row r="116" spans="4:17" x14ac:dyDescent="0.35">
      <c r="D116"/>
      <c r="E116"/>
      <c r="F116"/>
      <c r="G116"/>
      <c r="M116"/>
      <c r="N116"/>
      <c r="O116"/>
      <c r="P116"/>
      <c r="Q116"/>
    </row>
    <row r="117" spans="4:17" x14ac:dyDescent="0.35">
      <c r="D117"/>
      <c r="E117"/>
      <c r="F117"/>
      <c r="G117"/>
      <c r="M117"/>
      <c r="N117"/>
      <c r="O117"/>
      <c r="P117"/>
      <c r="Q117"/>
    </row>
    <row r="118" spans="4:17" x14ac:dyDescent="0.35">
      <c r="D118"/>
      <c r="E118"/>
      <c r="F118"/>
      <c r="G118"/>
      <c r="M118"/>
      <c r="N118"/>
      <c r="O118"/>
      <c r="P118"/>
      <c r="Q118"/>
    </row>
    <row r="119" spans="4:17" x14ac:dyDescent="0.35">
      <c r="D119"/>
      <c r="E119"/>
      <c r="F119"/>
      <c r="G119"/>
      <c r="M119"/>
      <c r="N119"/>
      <c r="O119"/>
      <c r="P119"/>
      <c r="Q119"/>
    </row>
    <row r="120" spans="4:17" x14ac:dyDescent="0.35">
      <c r="D120"/>
      <c r="E120"/>
      <c r="F120"/>
      <c r="G120"/>
      <c r="M120"/>
      <c r="N120"/>
      <c r="O120"/>
      <c r="P120"/>
      <c r="Q120"/>
    </row>
    <row r="121" spans="4:17" x14ac:dyDescent="0.35">
      <c r="D121"/>
      <c r="E121"/>
      <c r="F121"/>
      <c r="G121"/>
      <c r="M121"/>
      <c r="N121"/>
      <c r="O121"/>
      <c r="P121"/>
      <c r="Q121"/>
    </row>
    <row r="122" spans="4:17" x14ac:dyDescent="0.35">
      <c r="D122"/>
      <c r="E122"/>
      <c r="F122"/>
      <c r="G122"/>
      <c r="M122"/>
      <c r="N122"/>
      <c r="O122"/>
      <c r="P122"/>
      <c r="Q122"/>
    </row>
    <row r="123" spans="4:17" x14ac:dyDescent="0.35">
      <c r="D123"/>
      <c r="E123"/>
      <c r="F123"/>
      <c r="G123"/>
      <c r="M123"/>
      <c r="N123"/>
      <c r="O123"/>
      <c r="P123"/>
      <c r="Q123"/>
    </row>
    <row r="124" spans="4:17" x14ac:dyDescent="0.35">
      <c r="D124"/>
      <c r="E124"/>
      <c r="F124"/>
      <c r="G124"/>
      <c r="M124"/>
      <c r="N124"/>
      <c r="O124"/>
      <c r="P124"/>
      <c r="Q124"/>
    </row>
    <row r="125" spans="4:17" x14ac:dyDescent="0.35">
      <c r="D125"/>
      <c r="E125"/>
      <c r="F125"/>
      <c r="G125"/>
      <c r="M125"/>
      <c r="N125"/>
      <c r="O125"/>
      <c r="P125"/>
      <c r="Q125"/>
    </row>
    <row r="126" spans="4:17" x14ac:dyDescent="0.35">
      <c r="D126"/>
      <c r="E126"/>
      <c r="F126"/>
      <c r="G126"/>
      <c r="M126"/>
      <c r="N126"/>
      <c r="O126"/>
      <c r="P126"/>
      <c r="Q126"/>
    </row>
    <row r="127" spans="4:17" x14ac:dyDescent="0.35">
      <c r="D127"/>
      <c r="E127"/>
      <c r="F127"/>
      <c r="G127"/>
      <c r="M127"/>
      <c r="N127"/>
      <c r="O127"/>
      <c r="P127"/>
      <c r="Q127"/>
    </row>
    <row r="128" spans="4:17" x14ac:dyDescent="0.35">
      <c r="D128"/>
      <c r="E128"/>
      <c r="F128"/>
      <c r="G128"/>
      <c r="M128"/>
      <c r="N128"/>
      <c r="O128"/>
      <c r="P128"/>
      <c r="Q128"/>
    </row>
    <row r="129" spans="4:7" x14ac:dyDescent="0.35">
      <c r="D129"/>
      <c r="E129"/>
      <c r="F129"/>
      <c r="G129"/>
    </row>
    <row r="130" spans="4:7" x14ac:dyDescent="0.35">
      <c r="D130"/>
      <c r="E130"/>
      <c r="F130"/>
      <c r="G130"/>
    </row>
    <row r="131" spans="4:7" x14ac:dyDescent="0.35">
      <c r="D131"/>
      <c r="E131"/>
      <c r="F131"/>
      <c r="G131"/>
    </row>
    <row r="132" spans="4:7" x14ac:dyDescent="0.35">
      <c r="D132"/>
      <c r="E132"/>
      <c r="F132"/>
      <c r="G132"/>
    </row>
    <row r="133" spans="4:7" x14ac:dyDescent="0.35">
      <c r="D133"/>
      <c r="E133"/>
      <c r="F133"/>
      <c r="G133"/>
    </row>
    <row r="134" spans="4:7" x14ac:dyDescent="0.35">
      <c r="D134"/>
      <c r="E134"/>
      <c r="F134"/>
      <c r="G134"/>
    </row>
    <row r="135" spans="4:7" x14ac:dyDescent="0.35">
      <c r="D135"/>
      <c r="E135"/>
      <c r="F135"/>
      <c r="G135"/>
    </row>
    <row r="136" spans="4:7" x14ac:dyDescent="0.35">
      <c r="D136"/>
      <c r="E136"/>
      <c r="F136"/>
      <c r="G136"/>
    </row>
    <row r="137" spans="4:7" x14ac:dyDescent="0.35">
      <c r="D137"/>
      <c r="E137"/>
      <c r="F137"/>
      <c r="G137"/>
    </row>
    <row r="138" spans="4:7" x14ac:dyDescent="0.35">
      <c r="D138"/>
      <c r="E138"/>
      <c r="F138"/>
      <c r="G138"/>
    </row>
    <row r="139" spans="4:7" x14ac:dyDescent="0.35">
      <c r="D139"/>
      <c r="E139"/>
      <c r="F139"/>
      <c r="G139"/>
    </row>
    <row r="140" spans="4:7" x14ac:dyDescent="0.35">
      <c r="D140"/>
      <c r="E140"/>
      <c r="F140"/>
      <c r="G140"/>
    </row>
    <row r="141" spans="4:7" x14ac:dyDescent="0.35">
      <c r="D141"/>
      <c r="E141"/>
      <c r="F141"/>
      <c r="G141"/>
    </row>
    <row r="142" spans="4:7" x14ac:dyDescent="0.35">
      <c r="D142"/>
      <c r="E142"/>
      <c r="F142"/>
      <c r="G142"/>
    </row>
    <row r="143" spans="4:7" x14ac:dyDescent="0.35">
      <c r="D143"/>
      <c r="E143"/>
      <c r="F143"/>
      <c r="G143"/>
    </row>
    <row r="144" spans="4:7" x14ac:dyDescent="0.35">
      <c r="D144"/>
      <c r="E144"/>
      <c r="F144"/>
      <c r="G144"/>
    </row>
    <row r="145" spans="4:7" x14ac:dyDescent="0.35">
      <c r="D145"/>
      <c r="E145"/>
      <c r="F145"/>
      <c r="G145"/>
    </row>
    <row r="146" spans="4:7" x14ac:dyDescent="0.35">
      <c r="D146"/>
      <c r="E146"/>
      <c r="F146"/>
      <c r="G146"/>
    </row>
    <row r="147" spans="4:7" x14ac:dyDescent="0.35">
      <c r="D147"/>
      <c r="E147"/>
      <c r="F147"/>
      <c r="G147"/>
    </row>
    <row r="148" spans="4:7" x14ac:dyDescent="0.35">
      <c r="D148"/>
      <c r="E148"/>
      <c r="F148"/>
      <c r="G148"/>
    </row>
    <row r="149" spans="4:7" x14ac:dyDescent="0.35">
      <c r="D149"/>
      <c r="E149"/>
      <c r="F149"/>
      <c r="G149"/>
    </row>
    <row r="150" spans="4:7" x14ac:dyDescent="0.35">
      <c r="D150"/>
      <c r="E150"/>
      <c r="F150"/>
      <c r="G150"/>
    </row>
    <row r="151" spans="4:7" x14ac:dyDescent="0.35">
      <c r="D151"/>
      <c r="E151"/>
      <c r="F151"/>
      <c r="G151"/>
    </row>
    <row r="152" spans="4:7" x14ac:dyDescent="0.35">
      <c r="D152"/>
      <c r="E152"/>
      <c r="F152"/>
      <c r="G152"/>
    </row>
    <row r="153" spans="4:7" x14ac:dyDescent="0.35">
      <c r="D153"/>
      <c r="E153"/>
      <c r="F153"/>
      <c r="G153"/>
    </row>
    <row r="154" spans="4:7" x14ac:dyDescent="0.35">
      <c r="D154"/>
      <c r="E154"/>
      <c r="F154"/>
      <c r="G154"/>
    </row>
    <row r="155" spans="4:7" x14ac:dyDescent="0.35">
      <c r="D155"/>
      <c r="E155"/>
      <c r="F155"/>
      <c r="G155"/>
    </row>
    <row r="156" spans="4:7" x14ac:dyDescent="0.35">
      <c r="D156"/>
      <c r="E156"/>
      <c r="F156"/>
      <c r="G156"/>
    </row>
    <row r="157" spans="4:7" x14ac:dyDescent="0.35">
      <c r="D157"/>
      <c r="E157"/>
      <c r="F157"/>
      <c r="G157"/>
    </row>
    <row r="158" spans="4:7" x14ac:dyDescent="0.35">
      <c r="D158"/>
      <c r="E158"/>
      <c r="F158"/>
      <c r="G158"/>
    </row>
    <row r="159" spans="4:7" x14ac:dyDescent="0.35">
      <c r="D159"/>
      <c r="E159"/>
      <c r="F159"/>
      <c r="G159"/>
    </row>
    <row r="160" spans="4:7" x14ac:dyDescent="0.35">
      <c r="D160"/>
      <c r="E160"/>
      <c r="F160"/>
      <c r="G160"/>
    </row>
    <row r="161" spans="4:7" x14ac:dyDescent="0.35">
      <c r="D161"/>
      <c r="E161"/>
      <c r="F161"/>
      <c r="G161"/>
    </row>
    <row r="162" spans="4:7" x14ac:dyDescent="0.35">
      <c r="D162"/>
      <c r="E162"/>
      <c r="F162"/>
      <c r="G162"/>
    </row>
    <row r="163" spans="4:7" x14ac:dyDescent="0.35">
      <c r="D163"/>
      <c r="E163"/>
      <c r="F163"/>
      <c r="G163"/>
    </row>
    <row r="164" spans="4:7" x14ac:dyDescent="0.35">
      <c r="D164"/>
      <c r="E164"/>
      <c r="F164"/>
      <c r="G164"/>
    </row>
    <row r="165" spans="4:7" x14ac:dyDescent="0.35">
      <c r="D165"/>
      <c r="E165"/>
      <c r="F165"/>
      <c r="G165"/>
    </row>
    <row r="166" spans="4:7" x14ac:dyDescent="0.35">
      <c r="D166"/>
      <c r="E166"/>
      <c r="F166"/>
      <c r="G166"/>
    </row>
    <row r="167" spans="4:7" x14ac:dyDescent="0.35">
      <c r="D167"/>
      <c r="E167"/>
      <c r="F167"/>
      <c r="G167"/>
    </row>
    <row r="168" spans="4:7" x14ac:dyDescent="0.35">
      <c r="D168"/>
      <c r="E168"/>
      <c r="F168"/>
      <c r="G168"/>
    </row>
    <row r="169" spans="4:7" x14ac:dyDescent="0.35">
      <c r="D169"/>
      <c r="E169"/>
      <c r="F169"/>
      <c r="G169"/>
    </row>
    <row r="170" spans="4:7" x14ac:dyDescent="0.35">
      <c r="D170"/>
      <c r="E170"/>
      <c r="F170"/>
      <c r="G170"/>
    </row>
    <row r="171" spans="4:7" x14ac:dyDescent="0.35">
      <c r="D171"/>
      <c r="E171"/>
      <c r="F171"/>
      <c r="G171"/>
    </row>
    <row r="172" spans="4:7" x14ac:dyDescent="0.35">
      <c r="D172"/>
      <c r="E172"/>
      <c r="F172"/>
      <c r="G172"/>
    </row>
    <row r="173" spans="4:7" x14ac:dyDescent="0.35">
      <c r="D173"/>
      <c r="E173"/>
      <c r="F173"/>
      <c r="G173"/>
    </row>
    <row r="174" spans="4:7" x14ac:dyDescent="0.35">
      <c r="D174"/>
      <c r="E174"/>
      <c r="F174"/>
      <c r="G174"/>
    </row>
    <row r="175" spans="4:7" x14ac:dyDescent="0.35">
      <c r="D175"/>
      <c r="E175"/>
      <c r="F175"/>
      <c r="G175"/>
    </row>
    <row r="176" spans="4:7" x14ac:dyDescent="0.35">
      <c r="D176"/>
      <c r="E176"/>
      <c r="F176"/>
      <c r="G176"/>
    </row>
    <row r="177" spans="4:7" x14ac:dyDescent="0.35">
      <c r="D177"/>
      <c r="E177"/>
      <c r="F177"/>
      <c r="G177"/>
    </row>
    <row r="178" spans="4:7" x14ac:dyDescent="0.35">
      <c r="D178"/>
      <c r="E178"/>
      <c r="F178"/>
      <c r="G178"/>
    </row>
    <row r="179" spans="4:7" x14ac:dyDescent="0.35">
      <c r="D179"/>
      <c r="E179"/>
      <c r="F179"/>
      <c r="G179"/>
    </row>
    <row r="180" spans="4:7" x14ac:dyDescent="0.35">
      <c r="D180"/>
      <c r="E180"/>
      <c r="F180"/>
      <c r="G180"/>
    </row>
    <row r="181" spans="4:7" x14ac:dyDescent="0.35">
      <c r="D181"/>
      <c r="E181"/>
      <c r="F181"/>
      <c r="G181"/>
    </row>
    <row r="182" spans="4:7" x14ac:dyDescent="0.35">
      <c r="D182"/>
      <c r="E182"/>
      <c r="F182"/>
      <c r="G182"/>
    </row>
    <row r="183" spans="4:7" x14ac:dyDescent="0.35">
      <c r="D183"/>
      <c r="E183"/>
      <c r="F183"/>
      <c r="G183"/>
    </row>
    <row r="184" spans="4:7" x14ac:dyDescent="0.35">
      <c r="D184"/>
      <c r="E184"/>
      <c r="F184"/>
      <c r="G184"/>
    </row>
    <row r="185" spans="4:7" x14ac:dyDescent="0.35">
      <c r="D185"/>
      <c r="E185"/>
      <c r="F185"/>
      <c r="G185"/>
    </row>
    <row r="186" spans="4:7" x14ac:dyDescent="0.35">
      <c r="D186"/>
      <c r="E186"/>
      <c r="F186"/>
      <c r="G186"/>
    </row>
    <row r="187" spans="4:7" x14ac:dyDescent="0.35">
      <c r="D187"/>
      <c r="E187"/>
      <c r="F187"/>
      <c r="G187"/>
    </row>
    <row r="188" spans="4:7" x14ac:dyDescent="0.35">
      <c r="D188"/>
      <c r="E188"/>
      <c r="F188"/>
      <c r="G188"/>
    </row>
    <row r="189" spans="4:7" x14ac:dyDescent="0.35">
      <c r="D189"/>
      <c r="E189"/>
      <c r="F189"/>
      <c r="G189"/>
    </row>
    <row r="190" spans="4:7" x14ac:dyDescent="0.35">
      <c r="D190"/>
      <c r="E190"/>
      <c r="F190"/>
      <c r="G190"/>
    </row>
    <row r="191" spans="4:7" x14ac:dyDescent="0.35">
      <c r="D191"/>
      <c r="E191"/>
      <c r="F191"/>
      <c r="G191"/>
    </row>
    <row r="192" spans="4:7" x14ac:dyDescent="0.35">
      <c r="D192"/>
      <c r="E192"/>
      <c r="F192"/>
      <c r="G192"/>
    </row>
    <row r="193" spans="4:7" x14ac:dyDescent="0.35">
      <c r="D193"/>
      <c r="E193"/>
      <c r="F193"/>
      <c r="G193"/>
    </row>
    <row r="194" spans="4:7" x14ac:dyDescent="0.35">
      <c r="D194"/>
      <c r="E194"/>
      <c r="F194"/>
      <c r="G194"/>
    </row>
    <row r="195" spans="4:7" x14ac:dyDescent="0.35">
      <c r="D195"/>
      <c r="E195"/>
      <c r="F195"/>
      <c r="G195"/>
    </row>
    <row r="196" spans="4:7" x14ac:dyDescent="0.35">
      <c r="D196"/>
      <c r="E196"/>
      <c r="F196"/>
      <c r="G196"/>
    </row>
    <row r="197" spans="4:7" x14ac:dyDescent="0.35">
      <c r="D197"/>
      <c r="E197"/>
      <c r="F197"/>
      <c r="G197"/>
    </row>
    <row r="198" spans="4:7" x14ac:dyDescent="0.35">
      <c r="D198"/>
      <c r="E198"/>
      <c r="F198"/>
      <c r="G198"/>
    </row>
    <row r="199" spans="4:7" x14ac:dyDescent="0.35">
      <c r="D199"/>
      <c r="E199"/>
      <c r="F199"/>
      <c r="G199"/>
    </row>
    <row r="200" spans="4:7" x14ac:dyDescent="0.35">
      <c r="D200"/>
      <c r="E200"/>
      <c r="F200"/>
      <c r="G200"/>
    </row>
    <row r="201" spans="4:7" x14ac:dyDescent="0.35">
      <c r="D201"/>
      <c r="E201"/>
      <c r="F201"/>
      <c r="G201"/>
    </row>
    <row r="202" spans="4:7" x14ac:dyDescent="0.35">
      <c r="D202"/>
      <c r="E202"/>
      <c r="F202"/>
      <c r="G202"/>
    </row>
    <row r="203" spans="4:7" x14ac:dyDescent="0.35">
      <c r="D203"/>
      <c r="E203"/>
      <c r="F203"/>
      <c r="G203"/>
    </row>
    <row r="204" spans="4:7" x14ac:dyDescent="0.35">
      <c r="D204"/>
      <c r="E204"/>
      <c r="F204"/>
      <c r="G204"/>
    </row>
    <row r="205" spans="4:7" x14ac:dyDescent="0.35">
      <c r="D205"/>
      <c r="E205"/>
      <c r="F205"/>
      <c r="G205"/>
    </row>
    <row r="206" spans="4:7" x14ac:dyDescent="0.35">
      <c r="D206"/>
      <c r="E206"/>
      <c r="F206"/>
      <c r="G206"/>
    </row>
    <row r="207" spans="4:7" x14ac:dyDescent="0.35">
      <c r="D207"/>
      <c r="E207"/>
      <c r="F207"/>
      <c r="G207"/>
    </row>
    <row r="208" spans="4:7" x14ac:dyDescent="0.35">
      <c r="D208"/>
      <c r="E208"/>
      <c r="F208"/>
      <c r="G208"/>
    </row>
    <row r="209" spans="4:7" x14ac:dyDescent="0.35">
      <c r="D209"/>
      <c r="E209"/>
      <c r="F209"/>
      <c r="G209"/>
    </row>
    <row r="210" spans="4:7" x14ac:dyDescent="0.35">
      <c r="D210"/>
      <c r="E210"/>
      <c r="F210"/>
      <c r="G210"/>
    </row>
    <row r="211" spans="4:7" x14ac:dyDescent="0.35">
      <c r="D211"/>
      <c r="E211"/>
      <c r="F211"/>
      <c r="G211"/>
    </row>
    <row r="212" spans="4:7" x14ac:dyDescent="0.35">
      <c r="D212"/>
      <c r="E212"/>
      <c r="F212"/>
      <c r="G212"/>
    </row>
    <row r="213" spans="4:7" x14ac:dyDescent="0.35">
      <c r="D213"/>
      <c r="E213"/>
      <c r="F213"/>
      <c r="G213"/>
    </row>
    <row r="214" spans="4:7" x14ac:dyDescent="0.35">
      <c r="D214"/>
      <c r="E214"/>
      <c r="F214"/>
      <c r="G214"/>
    </row>
    <row r="215" spans="4:7" x14ac:dyDescent="0.35">
      <c r="D215"/>
      <c r="E215"/>
      <c r="F215"/>
      <c r="G215"/>
    </row>
    <row r="216" spans="4:7" x14ac:dyDescent="0.35">
      <c r="D216"/>
      <c r="E216"/>
      <c r="F216"/>
      <c r="G216"/>
    </row>
    <row r="217" spans="4:7" x14ac:dyDescent="0.35">
      <c r="D217"/>
      <c r="E217"/>
      <c r="F217"/>
      <c r="G217"/>
    </row>
    <row r="218" spans="4:7" x14ac:dyDescent="0.35">
      <c r="D218"/>
      <c r="E218"/>
      <c r="F218"/>
      <c r="G218"/>
    </row>
    <row r="219" spans="4:7" x14ac:dyDescent="0.35">
      <c r="D219"/>
      <c r="E219"/>
      <c r="F219"/>
      <c r="G219"/>
    </row>
    <row r="220" spans="4:7" x14ac:dyDescent="0.35">
      <c r="D220"/>
      <c r="E220"/>
      <c r="F220"/>
      <c r="G220"/>
    </row>
    <row r="221" spans="4:7" x14ac:dyDescent="0.35">
      <c r="D221"/>
      <c r="E221"/>
      <c r="F221"/>
      <c r="G221"/>
    </row>
    <row r="222" spans="4:7" x14ac:dyDescent="0.35">
      <c r="D222"/>
      <c r="E222"/>
      <c r="F222"/>
      <c r="G222"/>
    </row>
    <row r="223" spans="4:7" x14ac:dyDescent="0.35">
      <c r="D223"/>
      <c r="E223"/>
      <c r="F223"/>
      <c r="G223"/>
    </row>
    <row r="224" spans="4:7" x14ac:dyDescent="0.35">
      <c r="D224"/>
      <c r="E224"/>
      <c r="F224"/>
      <c r="G224"/>
    </row>
    <row r="225" spans="4:7" x14ac:dyDescent="0.35">
      <c r="D225"/>
      <c r="E225"/>
      <c r="F225"/>
      <c r="G225"/>
    </row>
    <row r="226" spans="4:7" x14ac:dyDescent="0.35">
      <c r="D226"/>
      <c r="E226"/>
      <c r="F226"/>
      <c r="G226"/>
    </row>
    <row r="227" spans="4:7" x14ac:dyDescent="0.35">
      <c r="D227"/>
      <c r="E227"/>
      <c r="F227"/>
      <c r="G227"/>
    </row>
    <row r="228" spans="4:7" x14ac:dyDescent="0.35">
      <c r="D228"/>
      <c r="E228"/>
      <c r="F228"/>
      <c r="G228"/>
    </row>
    <row r="229" spans="4:7" x14ac:dyDescent="0.35">
      <c r="D229"/>
      <c r="E229"/>
      <c r="F229"/>
      <c r="G229"/>
    </row>
    <row r="230" spans="4:7" x14ac:dyDescent="0.35">
      <c r="D230"/>
      <c r="E230"/>
      <c r="F230"/>
      <c r="G230"/>
    </row>
    <row r="231" spans="4:7" x14ac:dyDescent="0.35">
      <c r="D231"/>
      <c r="E231"/>
      <c r="F231"/>
      <c r="G231"/>
    </row>
    <row r="232" spans="4:7" x14ac:dyDescent="0.35">
      <c r="D232"/>
      <c r="E232"/>
      <c r="F232"/>
      <c r="G232"/>
    </row>
    <row r="233" spans="4:7" x14ac:dyDescent="0.35">
      <c r="D233"/>
      <c r="E233"/>
      <c r="F233"/>
      <c r="G233"/>
    </row>
    <row r="234" spans="4:7" x14ac:dyDescent="0.35">
      <c r="D234"/>
      <c r="E234"/>
      <c r="F234"/>
      <c r="G234"/>
    </row>
    <row r="235" spans="4:7" x14ac:dyDescent="0.35">
      <c r="D235"/>
      <c r="E235"/>
      <c r="F235"/>
      <c r="G235"/>
    </row>
    <row r="236" spans="4:7" x14ac:dyDescent="0.35">
      <c r="D236"/>
      <c r="E236"/>
      <c r="F236"/>
      <c r="G236"/>
    </row>
    <row r="237" spans="4:7" x14ac:dyDescent="0.35">
      <c r="D237"/>
      <c r="E237"/>
      <c r="F237"/>
      <c r="G237"/>
    </row>
    <row r="238" spans="4:7" x14ac:dyDescent="0.35">
      <c r="D238"/>
      <c r="E238"/>
      <c r="F238"/>
      <c r="G238"/>
    </row>
    <row r="239" spans="4:7" x14ac:dyDescent="0.35">
      <c r="D239"/>
      <c r="E239"/>
      <c r="F239"/>
      <c r="G239"/>
    </row>
    <row r="240" spans="4:7" x14ac:dyDescent="0.35">
      <c r="D240"/>
      <c r="E240"/>
      <c r="F240"/>
      <c r="G240"/>
    </row>
    <row r="241" spans="4:7" x14ac:dyDescent="0.35">
      <c r="D241"/>
      <c r="E241"/>
      <c r="F241"/>
      <c r="G241"/>
    </row>
    <row r="242" spans="4:7" x14ac:dyDescent="0.35">
      <c r="D242"/>
      <c r="E242"/>
      <c r="F242"/>
      <c r="G242"/>
    </row>
    <row r="243" spans="4:7" x14ac:dyDescent="0.35">
      <c r="D243"/>
      <c r="E243"/>
      <c r="F243"/>
      <c r="G243"/>
    </row>
    <row r="244" spans="4:7" x14ac:dyDescent="0.35">
      <c r="D244"/>
      <c r="E244"/>
      <c r="F244"/>
      <c r="G244"/>
    </row>
    <row r="245" spans="4:7" x14ac:dyDescent="0.35">
      <c r="D245"/>
      <c r="E245"/>
      <c r="F245"/>
      <c r="G245"/>
    </row>
    <row r="246" spans="4:7" x14ac:dyDescent="0.35">
      <c r="D246"/>
      <c r="E246"/>
      <c r="F246"/>
      <c r="G246"/>
    </row>
    <row r="247" spans="4:7" x14ac:dyDescent="0.35">
      <c r="D247"/>
      <c r="E247"/>
      <c r="F247"/>
      <c r="G247"/>
    </row>
    <row r="248" spans="4:7" x14ac:dyDescent="0.35">
      <c r="D248"/>
      <c r="E248"/>
      <c r="F248"/>
      <c r="G248"/>
    </row>
    <row r="249" spans="4:7" x14ac:dyDescent="0.35">
      <c r="D249"/>
      <c r="E249"/>
      <c r="F249"/>
      <c r="G249"/>
    </row>
    <row r="250" spans="4:7" x14ac:dyDescent="0.35">
      <c r="D250"/>
      <c r="E250"/>
      <c r="F250"/>
      <c r="G250"/>
    </row>
    <row r="251" spans="4:7" x14ac:dyDescent="0.35">
      <c r="D251"/>
      <c r="E251"/>
      <c r="F251"/>
      <c r="G251"/>
    </row>
    <row r="252" spans="4:7" x14ac:dyDescent="0.35">
      <c r="D252"/>
      <c r="E252"/>
      <c r="F252"/>
      <c r="G252"/>
    </row>
    <row r="253" spans="4:7" x14ac:dyDescent="0.35">
      <c r="D253"/>
      <c r="E253"/>
      <c r="F253"/>
      <c r="G253"/>
    </row>
    <row r="254" spans="4:7" x14ac:dyDescent="0.35">
      <c r="D254"/>
      <c r="E254"/>
      <c r="F254"/>
      <c r="G254"/>
    </row>
    <row r="255" spans="4:7" x14ac:dyDescent="0.35">
      <c r="D255"/>
      <c r="E255"/>
      <c r="F255"/>
      <c r="G255"/>
    </row>
  </sheetData>
  <printOptions horizontalCentered="1" verticalCentered="1"/>
  <pageMargins left="0.49" right="0.5" top="0.54" bottom="0.45" header="0.31496062992125984" footer="0.31496062992125984"/>
  <pageSetup paperSize="9" scale="74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7"/>
  <sheetViews>
    <sheetView topLeftCell="A283" workbookViewId="0">
      <selection activeCell="B11" sqref="B11"/>
    </sheetView>
  </sheetViews>
  <sheetFormatPr defaultRowHeight="12.45" x14ac:dyDescent="0.3"/>
  <cols>
    <col min="1" max="1" width="19.3046875" customWidth="1"/>
    <col min="2" max="2" width="25.3828125" bestFit="1" customWidth="1"/>
    <col min="3" max="3" width="28.61328125" bestFit="1" customWidth="1"/>
  </cols>
  <sheetData>
    <row r="3" spans="1:3" x14ac:dyDescent="0.3">
      <c r="A3" s="17" t="s">
        <v>79</v>
      </c>
      <c r="B3" t="s">
        <v>62</v>
      </c>
      <c r="C3" t="s">
        <v>61</v>
      </c>
    </row>
    <row r="4" spans="1:3" x14ac:dyDescent="0.3">
      <c r="A4" s="18" t="s">
        <v>176</v>
      </c>
      <c r="B4" s="19">
        <v>1</v>
      </c>
      <c r="C4" s="19">
        <v>30</v>
      </c>
    </row>
    <row r="5" spans="1:3" x14ac:dyDescent="0.3">
      <c r="A5" s="18" t="s">
        <v>152</v>
      </c>
      <c r="B5" s="19">
        <v>1</v>
      </c>
      <c r="C5" s="19">
        <v>20</v>
      </c>
    </row>
    <row r="6" spans="1:3" x14ac:dyDescent="0.3">
      <c r="A6" s="18" t="s">
        <v>140</v>
      </c>
      <c r="B6" s="19">
        <v>1</v>
      </c>
      <c r="C6" s="19">
        <v>5</v>
      </c>
    </row>
    <row r="7" spans="1:3" x14ac:dyDescent="0.3">
      <c r="A7" s="18" t="s">
        <v>48</v>
      </c>
      <c r="B7" s="19">
        <v>1</v>
      </c>
      <c r="C7" s="19">
        <v>25</v>
      </c>
    </row>
    <row r="8" spans="1:3" x14ac:dyDescent="0.3">
      <c r="A8" s="18" t="s">
        <v>164</v>
      </c>
      <c r="B8" s="19">
        <v>1</v>
      </c>
      <c r="C8" s="19">
        <v>100</v>
      </c>
    </row>
    <row r="9" spans="1:3" x14ac:dyDescent="0.3">
      <c r="A9" s="18" t="s">
        <v>40</v>
      </c>
      <c r="B9" s="19">
        <v>1</v>
      </c>
      <c r="C9" s="19">
        <v>100</v>
      </c>
    </row>
    <row r="10" spans="1:3" x14ac:dyDescent="0.3">
      <c r="A10" s="18" t="s">
        <v>134</v>
      </c>
      <c r="B10" s="19">
        <v>1</v>
      </c>
      <c r="C10" s="19">
        <v>10</v>
      </c>
    </row>
    <row r="11" spans="1:3" x14ac:dyDescent="0.3">
      <c r="A11" s="18" t="s">
        <v>64</v>
      </c>
      <c r="B11" s="19">
        <v>1</v>
      </c>
      <c r="C11" s="19">
        <v>25</v>
      </c>
    </row>
    <row r="12" spans="1:3" x14ac:dyDescent="0.3">
      <c r="A12" s="18" t="s">
        <v>146</v>
      </c>
      <c r="B12" s="19">
        <v>1</v>
      </c>
      <c r="C12" s="19">
        <v>3</v>
      </c>
    </row>
    <row r="13" spans="1:3" x14ac:dyDescent="0.3">
      <c r="A13" s="18" t="s">
        <v>83</v>
      </c>
      <c r="B13" s="19">
        <v>1</v>
      </c>
      <c r="C13" s="19">
        <v>540.96</v>
      </c>
    </row>
    <row r="14" spans="1:3" x14ac:dyDescent="0.3">
      <c r="A14" s="18" t="s">
        <v>159</v>
      </c>
      <c r="B14" s="19">
        <v>1</v>
      </c>
      <c r="C14" s="19">
        <v>100</v>
      </c>
    </row>
    <row r="15" spans="1:3" x14ac:dyDescent="0.3">
      <c r="A15" s="18" t="s">
        <v>93</v>
      </c>
      <c r="B15" s="19">
        <v>1</v>
      </c>
      <c r="C15" s="19">
        <v>300</v>
      </c>
    </row>
    <row r="16" spans="1:3" x14ac:dyDescent="0.3">
      <c r="A16" s="18" t="s">
        <v>170</v>
      </c>
      <c r="B16" s="19">
        <v>1</v>
      </c>
      <c r="C16" s="19">
        <v>40</v>
      </c>
    </row>
    <row r="17" spans="1:3" x14ac:dyDescent="0.3">
      <c r="A17" s="18" t="s">
        <v>98</v>
      </c>
      <c r="B17" s="19">
        <v>1</v>
      </c>
      <c r="C17" s="19">
        <v>200</v>
      </c>
    </row>
    <row r="18" spans="1:3" x14ac:dyDescent="0.3">
      <c r="A18" s="18" t="s">
        <v>60</v>
      </c>
      <c r="B18" s="19">
        <v>1</v>
      </c>
      <c r="C18" s="19">
        <v>80</v>
      </c>
    </row>
    <row r="19" spans="1:3" x14ac:dyDescent="0.3">
      <c r="A19" s="18" t="s">
        <v>102</v>
      </c>
      <c r="B19" s="19">
        <v>1</v>
      </c>
      <c r="C19" s="19">
        <v>100</v>
      </c>
    </row>
    <row r="20" spans="1:3" x14ac:dyDescent="0.3">
      <c r="A20" s="18" t="s">
        <v>137</v>
      </c>
      <c r="B20" s="19">
        <v>1</v>
      </c>
      <c r="C20" s="19">
        <v>10</v>
      </c>
    </row>
    <row r="21" spans="1:3" x14ac:dyDescent="0.3">
      <c r="A21" s="18" t="s">
        <v>106</v>
      </c>
      <c r="B21" s="19">
        <v>1</v>
      </c>
      <c r="C21" s="19">
        <v>50</v>
      </c>
    </row>
    <row r="22" spans="1:3" x14ac:dyDescent="0.3">
      <c r="A22" s="18" t="s">
        <v>143</v>
      </c>
      <c r="B22" s="19">
        <v>1</v>
      </c>
      <c r="C22" s="19">
        <v>5</v>
      </c>
    </row>
    <row r="23" spans="1:3" x14ac:dyDescent="0.3">
      <c r="A23" s="18" t="s">
        <v>109</v>
      </c>
      <c r="B23" s="19">
        <v>1</v>
      </c>
      <c r="C23" s="19">
        <v>50</v>
      </c>
    </row>
    <row r="24" spans="1:3" x14ac:dyDescent="0.3">
      <c r="A24" s="18" t="s">
        <v>149</v>
      </c>
      <c r="B24" s="19">
        <v>1</v>
      </c>
      <c r="C24" s="19">
        <v>2</v>
      </c>
    </row>
    <row r="25" spans="1:3" x14ac:dyDescent="0.3">
      <c r="A25" s="18" t="s">
        <v>112</v>
      </c>
      <c r="B25" s="19">
        <v>1</v>
      </c>
      <c r="C25" s="19">
        <v>25</v>
      </c>
    </row>
    <row r="26" spans="1:3" x14ac:dyDescent="0.3">
      <c r="A26" s="18" t="s">
        <v>155</v>
      </c>
      <c r="B26" s="19">
        <v>1</v>
      </c>
      <c r="C26" s="19">
        <v>250</v>
      </c>
    </row>
    <row r="27" spans="1:3" x14ac:dyDescent="0.3">
      <c r="A27" s="18" t="s">
        <v>115</v>
      </c>
      <c r="B27" s="19">
        <v>1</v>
      </c>
      <c r="C27" s="19">
        <v>25</v>
      </c>
    </row>
    <row r="28" spans="1:3" x14ac:dyDescent="0.3">
      <c r="A28" s="18" t="s">
        <v>162</v>
      </c>
      <c r="B28" s="19">
        <v>1</v>
      </c>
      <c r="C28" s="19">
        <v>100</v>
      </c>
    </row>
    <row r="29" spans="1:3" x14ac:dyDescent="0.3">
      <c r="A29" s="18" t="s">
        <v>119</v>
      </c>
      <c r="B29" s="19">
        <v>1</v>
      </c>
      <c r="C29" s="19">
        <v>25</v>
      </c>
    </row>
    <row r="30" spans="1:3" x14ac:dyDescent="0.3">
      <c r="A30" s="18" t="s">
        <v>167</v>
      </c>
      <c r="B30" s="19">
        <v>1</v>
      </c>
      <c r="C30" s="19">
        <v>50</v>
      </c>
    </row>
    <row r="31" spans="1:3" x14ac:dyDescent="0.3">
      <c r="A31" s="18" t="s">
        <v>122</v>
      </c>
      <c r="B31" s="19">
        <v>1</v>
      </c>
      <c r="C31" s="19">
        <v>25</v>
      </c>
    </row>
    <row r="32" spans="1:3" x14ac:dyDescent="0.3">
      <c r="A32" s="18" t="s">
        <v>173</v>
      </c>
      <c r="B32" s="19">
        <v>1</v>
      </c>
      <c r="C32" s="19">
        <v>30</v>
      </c>
    </row>
    <row r="33" spans="1:3" x14ac:dyDescent="0.3">
      <c r="A33" s="18" t="s">
        <v>125</v>
      </c>
      <c r="B33" s="19">
        <v>1</v>
      </c>
      <c r="C33" s="19">
        <v>20</v>
      </c>
    </row>
    <row r="34" spans="1:3" x14ac:dyDescent="0.3">
      <c r="A34" s="18" t="s">
        <v>178</v>
      </c>
      <c r="B34" s="19">
        <v>1</v>
      </c>
      <c r="C34" s="19">
        <v>25</v>
      </c>
    </row>
    <row r="35" spans="1:3" x14ac:dyDescent="0.3">
      <c r="A35" s="18" t="s">
        <v>128</v>
      </c>
      <c r="B35" s="19">
        <v>1</v>
      </c>
      <c r="C35" s="19">
        <v>10</v>
      </c>
    </row>
    <row r="36" spans="1:3" x14ac:dyDescent="0.3">
      <c r="A36" s="18" t="s">
        <v>131</v>
      </c>
      <c r="B36" s="19">
        <v>1</v>
      </c>
      <c r="C36" s="19">
        <v>10</v>
      </c>
    </row>
    <row r="37" spans="1:3" x14ac:dyDescent="0.3">
      <c r="A37" s="18" t="s">
        <v>78</v>
      </c>
      <c r="B37" s="19">
        <v>33</v>
      </c>
      <c r="C37" s="19">
        <v>2390.96</v>
      </c>
    </row>
  </sheetData>
  <autoFilter ref="A3:C11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4"/>
  <sheetViews>
    <sheetView workbookViewId="0">
      <selection activeCell="AW13" sqref="AW13:AW34"/>
    </sheetView>
  </sheetViews>
  <sheetFormatPr defaultRowHeight="12.45" x14ac:dyDescent="0.3"/>
  <cols>
    <col min="1" max="3" width="8" bestFit="1" customWidth="1"/>
    <col min="4" max="4" width="12" style="1" bestFit="1" customWidth="1"/>
    <col min="5" max="5" width="10.15234375" customWidth="1"/>
    <col min="6" max="6" width="10" customWidth="1"/>
    <col min="7" max="7" width="8" bestFit="1" customWidth="1"/>
    <col min="8" max="8" width="10.53515625" customWidth="1"/>
    <col min="9" max="11" width="11.53515625" customWidth="1"/>
    <col min="12" max="12" width="37.53515625" customWidth="1"/>
    <col min="13" max="13" width="16" bestFit="1" customWidth="1"/>
    <col min="14" max="14" width="101" bestFit="1" customWidth="1"/>
    <col min="15" max="15" width="12.69140625" customWidth="1"/>
    <col min="16" max="16" width="16" bestFit="1" customWidth="1"/>
    <col min="17" max="17" width="30" bestFit="1" customWidth="1"/>
    <col min="18" max="18" width="7.69140625" customWidth="1"/>
    <col min="19" max="19" width="8.69140625" customWidth="1"/>
    <col min="20" max="21" width="16" bestFit="1" customWidth="1"/>
    <col min="22" max="22" width="100" bestFit="1" customWidth="1"/>
    <col min="23" max="23" width="16" bestFit="1" customWidth="1"/>
    <col min="24" max="24" width="100" bestFit="1" customWidth="1"/>
    <col min="25" max="25" width="16" bestFit="1" customWidth="1"/>
    <col min="26" max="26" width="100" bestFit="1" customWidth="1"/>
    <col min="27" max="27" width="16" bestFit="1" customWidth="1"/>
    <col min="28" max="28" width="100" bestFit="1" customWidth="1"/>
    <col min="29" max="29" width="16" bestFit="1" customWidth="1"/>
    <col min="30" max="30" width="100" bestFit="1" customWidth="1"/>
    <col min="31" max="31" width="16" bestFit="1" customWidth="1"/>
    <col min="32" max="32" width="100" bestFit="1" customWidth="1"/>
    <col min="33" max="33" width="16" bestFit="1" customWidth="1"/>
    <col min="34" max="34" width="100" bestFit="1" customWidth="1"/>
    <col min="35" max="35" width="16" bestFit="1" customWidth="1"/>
    <col min="36" max="37" width="100" bestFit="1" customWidth="1"/>
    <col min="38" max="38" width="250" bestFit="1" customWidth="1"/>
    <col min="39" max="39" width="100" bestFit="1" customWidth="1"/>
    <col min="40" max="40" width="200" bestFit="1" customWidth="1"/>
    <col min="41" max="41" width="100" bestFit="1" customWidth="1"/>
    <col min="46" max="46" width="12.69140625" style="1" customWidth="1"/>
    <col min="47" max="47" width="15" customWidth="1"/>
  </cols>
  <sheetData>
    <row r="1" spans="1:5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66</v>
      </c>
      <c r="N1" t="s">
        <v>12</v>
      </c>
      <c r="O1" t="s">
        <v>72</v>
      </c>
      <c r="P1" t="s">
        <v>13</v>
      </c>
      <c r="Q1" t="s">
        <v>14</v>
      </c>
      <c r="R1" t="s">
        <v>15</v>
      </c>
      <c r="S1" t="s">
        <v>73</v>
      </c>
      <c r="T1" t="s">
        <v>16</v>
      </c>
      <c r="U1" t="s">
        <v>17</v>
      </c>
      <c r="V1" t="s">
        <v>59</v>
      </c>
      <c r="W1" t="s">
        <v>18</v>
      </c>
      <c r="X1" t="s">
        <v>19</v>
      </c>
      <c r="Y1" t="s">
        <v>20</v>
      </c>
      <c r="Z1" t="s">
        <v>21</v>
      </c>
      <c r="AA1" t="s">
        <v>22</v>
      </c>
      <c r="AB1" t="s">
        <v>23</v>
      </c>
      <c r="AC1" t="s">
        <v>24</v>
      </c>
      <c r="AD1" t="s">
        <v>25</v>
      </c>
      <c r="AE1" t="s">
        <v>26</v>
      </c>
      <c r="AF1" t="s">
        <v>27</v>
      </c>
      <c r="AG1" t="s">
        <v>28</v>
      </c>
      <c r="AH1" t="s">
        <v>29</v>
      </c>
      <c r="AI1" t="s">
        <v>30</v>
      </c>
      <c r="AJ1" t="s">
        <v>31</v>
      </c>
      <c r="AK1" t="s">
        <v>32</v>
      </c>
      <c r="AL1" t="s">
        <v>33</v>
      </c>
      <c r="AM1" t="s">
        <v>34</v>
      </c>
      <c r="AN1" t="s">
        <v>35</v>
      </c>
      <c r="AO1" t="s">
        <v>36</v>
      </c>
      <c r="AP1" t="s">
        <v>37</v>
      </c>
      <c r="AQ1" t="s">
        <v>38</v>
      </c>
      <c r="AR1" t="s">
        <v>39</v>
      </c>
      <c r="AS1" s="24" t="s">
        <v>76</v>
      </c>
      <c r="AT1" s="25" t="s">
        <v>77</v>
      </c>
      <c r="AU1" s="24" t="s">
        <v>75</v>
      </c>
    </row>
    <row r="2" spans="1:50" x14ac:dyDescent="0.3">
      <c r="A2">
        <v>19354</v>
      </c>
      <c r="B2">
        <v>2022</v>
      </c>
      <c r="C2">
        <v>1</v>
      </c>
      <c r="D2" s="1">
        <v>44620</v>
      </c>
      <c r="E2">
        <v>540.96</v>
      </c>
      <c r="F2" t="s">
        <v>81</v>
      </c>
      <c r="G2">
        <v>1</v>
      </c>
      <c r="K2" t="s">
        <v>82</v>
      </c>
      <c r="L2" t="s">
        <v>83</v>
      </c>
      <c r="M2" t="s">
        <v>84</v>
      </c>
      <c r="N2" t="s">
        <v>41</v>
      </c>
      <c r="O2" t="s">
        <v>74</v>
      </c>
      <c r="U2" t="s">
        <v>85</v>
      </c>
      <c r="V2" t="s">
        <v>42</v>
      </c>
      <c r="AB2" t="s">
        <v>86</v>
      </c>
      <c r="AC2" t="s">
        <v>43</v>
      </c>
      <c r="AD2" t="s">
        <v>87</v>
      </c>
      <c r="AE2" t="s">
        <v>88</v>
      </c>
      <c r="AF2" t="s">
        <v>44</v>
      </c>
      <c r="AG2" t="s">
        <v>45</v>
      </c>
      <c r="AJ2" t="s">
        <v>89</v>
      </c>
      <c r="AK2" t="s">
        <v>90</v>
      </c>
      <c r="AP2" t="s">
        <v>46</v>
      </c>
      <c r="AQ2" t="s">
        <v>91</v>
      </c>
      <c r="AR2" t="s">
        <v>47</v>
      </c>
      <c r="AS2" t="str">
        <f>RIGHT(B2,4)</f>
        <v>2022</v>
      </c>
      <c r="AT2" s="1">
        <f>Tabel1[[#This Row],[kuup]]</f>
        <v>44620</v>
      </c>
      <c r="AU2" t="str">
        <f>CONCATENATE(AW2," ",Tabel1[[#This Row],[aasta_]])</f>
        <v>2 2022</v>
      </c>
      <c r="AW2">
        <f>MONTH(Tabel1[[#This Row],[kuu_]])</f>
        <v>2</v>
      </c>
      <c r="AX2">
        <f>AW2</f>
        <v>2</v>
      </c>
    </row>
    <row r="3" spans="1:50" x14ac:dyDescent="0.3">
      <c r="A3">
        <v>19356</v>
      </c>
      <c r="B3">
        <v>2022</v>
      </c>
      <c r="C3">
        <v>1</v>
      </c>
      <c r="D3" s="1">
        <v>44620</v>
      </c>
      <c r="E3">
        <v>300</v>
      </c>
      <c r="F3" t="s">
        <v>92</v>
      </c>
      <c r="G3">
        <v>1</v>
      </c>
      <c r="K3" t="s">
        <v>82</v>
      </c>
      <c r="L3" t="s">
        <v>93</v>
      </c>
      <c r="M3" t="s">
        <v>94</v>
      </c>
      <c r="N3" t="s">
        <v>95</v>
      </c>
      <c r="O3" t="s">
        <v>96</v>
      </c>
      <c r="U3" t="s">
        <v>85</v>
      </c>
      <c r="V3" t="s">
        <v>42</v>
      </c>
      <c r="AB3" t="s">
        <v>86</v>
      </c>
      <c r="AC3" t="s">
        <v>43</v>
      </c>
      <c r="AD3" t="s">
        <v>87</v>
      </c>
      <c r="AE3" t="s">
        <v>88</v>
      </c>
      <c r="AF3" t="s">
        <v>44</v>
      </c>
      <c r="AG3" t="s">
        <v>45</v>
      </c>
      <c r="AJ3" t="s">
        <v>89</v>
      </c>
      <c r="AK3" t="s">
        <v>90</v>
      </c>
      <c r="AP3" t="s">
        <v>46</v>
      </c>
      <c r="AQ3" t="s">
        <v>91</v>
      </c>
      <c r="AR3" t="s">
        <v>47</v>
      </c>
      <c r="AS3" t="str">
        <f>RIGHT(B3,4)</f>
        <v>2022</v>
      </c>
      <c r="AT3" s="1">
        <f>Tabel1[[#This Row],[kuup]]</f>
        <v>44620</v>
      </c>
      <c r="AU3" t="str">
        <f>CONCATENATE(AW3," ",Tabel1[[#This Row],[aasta_]])</f>
        <v>2 2022</v>
      </c>
      <c r="AW3">
        <f>MONTH(Tabel1[[#This Row],[kuu_]])</f>
        <v>2</v>
      </c>
    </row>
    <row r="4" spans="1:50" x14ac:dyDescent="0.3">
      <c r="A4">
        <v>19357</v>
      </c>
      <c r="B4">
        <v>2022</v>
      </c>
      <c r="C4">
        <v>1</v>
      </c>
      <c r="D4" s="1">
        <v>44620</v>
      </c>
      <c r="E4">
        <v>200</v>
      </c>
      <c r="F4" t="s">
        <v>97</v>
      </c>
      <c r="G4">
        <v>1</v>
      </c>
      <c r="K4" t="s">
        <v>82</v>
      </c>
      <c r="L4" t="s">
        <v>98</v>
      </c>
      <c r="M4" t="s">
        <v>99</v>
      </c>
      <c r="N4" t="s">
        <v>41</v>
      </c>
      <c r="O4" t="s">
        <v>74</v>
      </c>
      <c r="U4" t="s">
        <v>85</v>
      </c>
      <c r="V4" t="s">
        <v>42</v>
      </c>
      <c r="AB4" t="s">
        <v>86</v>
      </c>
      <c r="AC4" t="s">
        <v>43</v>
      </c>
      <c r="AD4" t="s">
        <v>87</v>
      </c>
      <c r="AE4" t="s">
        <v>88</v>
      </c>
      <c r="AF4" t="s">
        <v>44</v>
      </c>
      <c r="AG4" t="s">
        <v>45</v>
      </c>
      <c r="AJ4" t="s">
        <v>89</v>
      </c>
      <c r="AK4" t="s">
        <v>90</v>
      </c>
      <c r="AP4" t="s">
        <v>46</v>
      </c>
      <c r="AQ4" t="s">
        <v>91</v>
      </c>
      <c r="AR4" t="s">
        <v>47</v>
      </c>
      <c r="AS4" t="str">
        <f>RIGHT(B4,4)</f>
        <v>2022</v>
      </c>
      <c r="AT4" s="1">
        <f>Tabel1[[#This Row],[kuup]]</f>
        <v>44620</v>
      </c>
      <c r="AU4" t="str">
        <f>CONCATENATE(AW4," ",Tabel1[[#This Row],[aasta_]])</f>
        <v>2 2022</v>
      </c>
      <c r="AW4">
        <f>MONTH(Tabel1[[#This Row],[kuu_]])</f>
        <v>2</v>
      </c>
    </row>
    <row r="5" spans="1:50" x14ac:dyDescent="0.3">
      <c r="A5">
        <v>19358</v>
      </c>
      <c r="B5">
        <v>2022</v>
      </c>
      <c r="C5">
        <v>1</v>
      </c>
      <c r="D5" s="1">
        <v>44620</v>
      </c>
      <c r="E5">
        <v>100</v>
      </c>
      <c r="F5" t="s">
        <v>100</v>
      </c>
      <c r="G5">
        <v>1</v>
      </c>
      <c r="K5" t="s">
        <v>82</v>
      </c>
      <c r="L5" t="s">
        <v>40</v>
      </c>
      <c r="M5" t="s">
        <v>67</v>
      </c>
      <c r="N5" t="s">
        <v>41</v>
      </c>
      <c r="O5" t="s">
        <v>74</v>
      </c>
      <c r="U5" t="s">
        <v>85</v>
      </c>
      <c r="V5" t="s">
        <v>42</v>
      </c>
      <c r="AB5" t="s">
        <v>86</v>
      </c>
      <c r="AC5" t="s">
        <v>43</v>
      </c>
      <c r="AD5" t="s">
        <v>87</v>
      </c>
      <c r="AE5" t="s">
        <v>88</v>
      </c>
      <c r="AF5" t="s">
        <v>44</v>
      </c>
      <c r="AG5" t="s">
        <v>45</v>
      </c>
      <c r="AJ5" t="s">
        <v>89</v>
      </c>
      <c r="AK5" t="s">
        <v>90</v>
      </c>
      <c r="AP5" t="s">
        <v>46</v>
      </c>
      <c r="AQ5" t="s">
        <v>91</v>
      </c>
      <c r="AR5" t="s">
        <v>47</v>
      </c>
      <c r="AS5" t="str">
        <f>RIGHT(B5,4)</f>
        <v>2022</v>
      </c>
      <c r="AT5" s="1">
        <f>Tabel1[[#This Row],[kuup]]</f>
        <v>44620</v>
      </c>
      <c r="AU5" t="str">
        <f>CONCATENATE(AW5," ",Tabel1[[#This Row],[aasta_]])</f>
        <v>2 2022</v>
      </c>
      <c r="AW5">
        <f>MONTH(Tabel1[[#This Row],[kuu_]])</f>
        <v>2</v>
      </c>
    </row>
    <row r="6" spans="1:50" x14ac:dyDescent="0.3">
      <c r="A6">
        <v>19359</v>
      </c>
      <c r="B6">
        <v>2022</v>
      </c>
      <c r="C6">
        <v>1</v>
      </c>
      <c r="D6" s="1">
        <v>44620</v>
      </c>
      <c r="E6">
        <v>100</v>
      </c>
      <c r="F6" t="s">
        <v>101</v>
      </c>
      <c r="G6">
        <v>1</v>
      </c>
      <c r="K6" t="s">
        <v>82</v>
      </c>
      <c r="L6" t="s">
        <v>102</v>
      </c>
      <c r="M6" t="s">
        <v>103</v>
      </c>
      <c r="N6" t="s">
        <v>41</v>
      </c>
      <c r="O6" t="s">
        <v>74</v>
      </c>
      <c r="U6" t="s">
        <v>85</v>
      </c>
      <c r="V6" t="s">
        <v>42</v>
      </c>
      <c r="AB6" t="s">
        <v>86</v>
      </c>
      <c r="AC6" t="s">
        <v>43</v>
      </c>
      <c r="AD6" t="s">
        <v>87</v>
      </c>
      <c r="AE6" t="s">
        <v>88</v>
      </c>
      <c r="AF6" t="s">
        <v>44</v>
      </c>
      <c r="AG6" t="s">
        <v>45</v>
      </c>
      <c r="AJ6" t="s">
        <v>89</v>
      </c>
      <c r="AK6" t="s">
        <v>90</v>
      </c>
      <c r="AP6" t="s">
        <v>46</v>
      </c>
      <c r="AQ6" t="s">
        <v>91</v>
      </c>
      <c r="AR6" t="s">
        <v>47</v>
      </c>
      <c r="AS6" t="str">
        <f>RIGHT(B6,4)</f>
        <v>2022</v>
      </c>
      <c r="AT6" s="1">
        <f>Tabel1[[#This Row],[kuup]]</f>
        <v>44620</v>
      </c>
      <c r="AU6" t="str">
        <f>CONCATENATE(AW6," ",Tabel1[[#This Row],[aasta_]])</f>
        <v>2 2022</v>
      </c>
      <c r="AW6">
        <f>MONTH(Tabel1[[#This Row],[kuu_]])</f>
        <v>2</v>
      </c>
    </row>
    <row r="7" spans="1:50" x14ac:dyDescent="0.3">
      <c r="A7">
        <v>19360</v>
      </c>
      <c r="B7">
        <v>2022</v>
      </c>
      <c r="C7">
        <v>1</v>
      </c>
      <c r="D7" s="1">
        <v>44620</v>
      </c>
      <c r="E7">
        <v>80</v>
      </c>
      <c r="F7" t="s">
        <v>104</v>
      </c>
      <c r="G7">
        <v>1</v>
      </c>
      <c r="K7" t="s">
        <v>82</v>
      </c>
      <c r="L7" t="s">
        <v>60</v>
      </c>
      <c r="M7" t="s">
        <v>69</v>
      </c>
      <c r="N7" t="s">
        <v>41</v>
      </c>
      <c r="O7" t="s">
        <v>74</v>
      </c>
      <c r="U7" t="s">
        <v>85</v>
      </c>
      <c r="V7" t="s">
        <v>42</v>
      </c>
      <c r="AB7" t="s">
        <v>86</v>
      </c>
      <c r="AC7" t="s">
        <v>43</v>
      </c>
      <c r="AD7" t="s">
        <v>87</v>
      </c>
      <c r="AE7" t="s">
        <v>88</v>
      </c>
      <c r="AF7" t="s">
        <v>44</v>
      </c>
      <c r="AG7" t="s">
        <v>45</v>
      </c>
      <c r="AJ7" t="s">
        <v>89</v>
      </c>
      <c r="AK7" t="s">
        <v>90</v>
      </c>
      <c r="AP7" t="s">
        <v>46</v>
      </c>
      <c r="AQ7" t="s">
        <v>91</v>
      </c>
      <c r="AR7" t="s">
        <v>47</v>
      </c>
      <c r="AS7" t="str">
        <f>RIGHT(B7,4)</f>
        <v>2022</v>
      </c>
      <c r="AT7" s="1">
        <f>Tabel1[[#This Row],[kuup]]</f>
        <v>44620</v>
      </c>
      <c r="AU7" t="str">
        <f>CONCATENATE(AW7," ",Tabel1[[#This Row],[aasta_]])</f>
        <v>2 2022</v>
      </c>
      <c r="AW7">
        <f>MONTH(Tabel1[[#This Row],[kuu_]])</f>
        <v>2</v>
      </c>
    </row>
    <row r="8" spans="1:50" x14ac:dyDescent="0.3">
      <c r="A8">
        <v>19361</v>
      </c>
      <c r="B8">
        <v>2022</v>
      </c>
      <c r="C8">
        <v>1</v>
      </c>
      <c r="D8" s="1">
        <v>44620</v>
      </c>
      <c r="E8">
        <v>50</v>
      </c>
      <c r="F8" t="s">
        <v>105</v>
      </c>
      <c r="G8">
        <v>1</v>
      </c>
      <c r="K8" t="s">
        <v>82</v>
      </c>
      <c r="L8" t="s">
        <v>106</v>
      </c>
      <c r="M8" t="s">
        <v>107</v>
      </c>
      <c r="N8" t="s">
        <v>41</v>
      </c>
      <c r="O8" t="s">
        <v>74</v>
      </c>
      <c r="U8" t="s">
        <v>85</v>
      </c>
      <c r="V8" t="s">
        <v>42</v>
      </c>
      <c r="AB8" t="s">
        <v>86</v>
      </c>
      <c r="AC8" t="s">
        <v>43</v>
      </c>
      <c r="AD8" t="s">
        <v>87</v>
      </c>
      <c r="AE8" t="s">
        <v>88</v>
      </c>
      <c r="AF8" t="s">
        <v>44</v>
      </c>
      <c r="AG8" t="s">
        <v>45</v>
      </c>
      <c r="AJ8" t="s">
        <v>89</v>
      </c>
      <c r="AK8" t="s">
        <v>90</v>
      </c>
      <c r="AP8" t="s">
        <v>46</v>
      </c>
      <c r="AQ8" t="s">
        <v>91</v>
      </c>
      <c r="AR8" t="s">
        <v>47</v>
      </c>
      <c r="AS8" t="str">
        <f>RIGHT(B8,4)</f>
        <v>2022</v>
      </c>
      <c r="AT8" s="1">
        <f>Tabel1[[#This Row],[kuup]]</f>
        <v>44620</v>
      </c>
      <c r="AU8" t="str">
        <f>CONCATENATE(AW8," ",Tabel1[[#This Row],[aasta_]])</f>
        <v>2 2022</v>
      </c>
      <c r="AW8">
        <f>MONTH(Tabel1[[#This Row],[kuu_]])</f>
        <v>2</v>
      </c>
    </row>
    <row r="9" spans="1:50" x14ac:dyDescent="0.3">
      <c r="A9">
        <v>19362</v>
      </c>
      <c r="B9">
        <v>2022</v>
      </c>
      <c r="C9">
        <v>1</v>
      </c>
      <c r="D9" s="1">
        <v>44620</v>
      </c>
      <c r="E9">
        <v>50</v>
      </c>
      <c r="F9" t="s">
        <v>108</v>
      </c>
      <c r="G9">
        <v>1</v>
      </c>
      <c r="K9" t="s">
        <v>82</v>
      </c>
      <c r="L9" t="s">
        <v>109</v>
      </c>
      <c r="M9" t="s">
        <v>110</v>
      </c>
      <c r="N9" t="s">
        <v>41</v>
      </c>
      <c r="O9" t="s">
        <v>74</v>
      </c>
      <c r="U9" t="s">
        <v>85</v>
      </c>
      <c r="V9" t="s">
        <v>42</v>
      </c>
      <c r="AB9" t="s">
        <v>86</v>
      </c>
      <c r="AC9" t="s">
        <v>43</v>
      </c>
      <c r="AD9" t="s">
        <v>87</v>
      </c>
      <c r="AE9" t="s">
        <v>88</v>
      </c>
      <c r="AF9" t="s">
        <v>44</v>
      </c>
      <c r="AG9" t="s">
        <v>45</v>
      </c>
      <c r="AJ9" t="s">
        <v>89</v>
      </c>
      <c r="AK9" t="s">
        <v>90</v>
      </c>
      <c r="AP9" t="s">
        <v>46</v>
      </c>
      <c r="AQ9" t="s">
        <v>91</v>
      </c>
      <c r="AR9" t="s">
        <v>47</v>
      </c>
      <c r="AS9" t="str">
        <f>RIGHT(B9,4)</f>
        <v>2022</v>
      </c>
      <c r="AT9" s="1">
        <f>Tabel1[[#This Row],[kuup]]</f>
        <v>44620</v>
      </c>
      <c r="AU9" t="str">
        <f>CONCATENATE(AW9," ",Tabel1[[#This Row],[aasta_]])</f>
        <v>2 2022</v>
      </c>
      <c r="AW9">
        <f>MONTH(Tabel1[[#This Row],[kuu_]])</f>
        <v>2</v>
      </c>
    </row>
    <row r="10" spans="1:50" x14ac:dyDescent="0.3">
      <c r="A10">
        <v>19363</v>
      </c>
      <c r="B10">
        <v>2022</v>
      </c>
      <c r="C10">
        <v>1</v>
      </c>
      <c r="D10" s="1">
        <v>44620</v>
      </c>
      <c r="E10">
        <v>25</v>
      </c>
      <c r="F10" t="s">
        <v>111</v>
      </c>
      <c r="G10">
        <v>1</v>
      </c>
      <c r="K10" t="s">
        <v>82</v>
      </c>
      <c r="L10" t="s">
        <v>112</v>
      </c>
      <c r="M10" t="s">
        <v>113</v>
      </c>
      <c r="N10" t="s">
        <v>41</v>
      </c>
      <c r="O10" t="s">
        <v>74</v>
      </c>
      <c r="U10" t="s">
        <v>85</v>
      </c>
      <c r="V10" t="s">
        <v>42</v>
      </c>
      <c r="AB10" t="s">
        <v>86</v>
      </c>
      <c r="AC10" t="s">
        <v>43</v>
      </c>
      <c r="AD10" t="s">
        <v>87</v>
      </c>
      <c r="AE10" t="s">
        <v>88</v>
      </c>
      <c r="AF10" t="s">
        <v>44</v>
      </c>
      <c r="AG10" t="s">
        <v>45</v>
      </c>
      <c r="AJ10" t="s">
        <v>89</v>
      </c>
      <c r="AK10" t="s">
        <v>90</v>
      </c>
      <c r="AP10" t="s">
        <v>46</v>
      </c>
      <c r="AQ10" t="s">
        <v>91</v>
      </c>
      <c r="AR10" t="s">
        <v>47</v>
      </c>
      <c r="AS10" t="str">
        <f>RIGHT(B10,4)</f>
        <v>2022</v>
      </c>
      <c r="AT10" s="1">
        <f>Tabel1[[#This Row],[kuup]]</f>
        <v>44620</v>
      </c>
      <c r="AU10" t="str">
        <f>CONCATENATE(AW10," ",Tabel1[[#This Row],[aasta_]])</f>
        <v>2 2022</v>
      </c>
      <c r="AW10">
        <f>MONTH(Tabel1[[#This Row],[kuu_]])</f>
        <v>2</v>
      </c>
    </row>
    <row r="11" spans="1:50" x14ac:dyDescent="0.3">
      <c r="A11">
        <v>19364</v>
      </c>
      <c r="B11">
        <v>2022</v>
      </c>
      <c r="C11">
        <v>1</v>
      </c>
      <c r="D11" s="1">
        <v>44620</v>
      </c>
      <c r="E11">
        <v>25</v>
      </c>
      <c r="F11" t="s">
        <v>114</v>
      </c>
      <c r="G11">
        <v>1</v>
      </c>
      <c r="K11" t="s">
        <v>82</v>
      </c>
      <c r="L11" t="s">
        <v>115</v>
      </c>
      <c r="M11" t="s">
        <v>116</v>
      </c>
      <c r="N11" t="s">
        <v>41</v>
      </c>
      <c r="O11" t="s">
        <v>74</v>
      </c>
      <c r="U11" t="s">
        <v>85</v>
      </c>
      <c r="V11" t="s">
        <v>42</v>
      </c>
      <c r="AB11" t="s">
        <v>86</v>
      </c>
      <c r="AC11" t="s">
        <v>43</v>
      </c>
      <c r="AD11" t="s">
        <v>87</v>
      </c>
      <c r="AE11" t="s">
        <v>88</v>
      </c>
      <c r="AF11" t="s">
        <v>44</v>
      </c>
      <c r="AG11" t="s">
        <v>45</v>
      </c>
      <c r="AJ11" t="s">
        <v>89</v>
      </c>
      <c r="AK11" t="s">
        <v>90</v>
      </c>
      <c r="AP11" t="s">
        <v>46</v>
      </c>
      <c r="AQ11" t="s">
        <v>91</v>
      </c>
      <c r="AR11" t="s">
        <v>47</v>
      </c>
      <c r="AS11" t="str">
        <f>RIGHT(B11,4)</f>
        <v>2022</v>
      </c>
      <c r="AT11" s="1">
        <f>Tabel1[[#This Row],[kuup]]</f>
        <v>44620</v>
      </c>
      <c r="AU11" t="str">
        <f>CONCATENATE(AW11," ",Tabel1[[#This Row],[aasta_]])</f>
        <v>2 2022</v>
      </c>
      <c r="AW11">
        <f>MONTH(Tabel1[[#This Row],[kuu_]])</f>
        <v>2</v>
      </c>
    </row>
    <row r="12" spans="1:50" x14ac:dyDescent="0.3">
      <c r="A12">
        <v>19365</v>
      </c>
      <c r="B12">
        <v>2022</v>
      </c>
      <c r="C12">
        <v>1</v>
      </c>
      <c r="D12" s="1">
        <v>44620</v>
      </c>
      <c r="E12">
        <v>25</v>
      </c>
      <c r="F12" t="s">
        <v>117</v>
      </c>
      <c r="G12">
        <v>1</v>
      </c>
      <c r="K12" t="s">
        <v>82</v>
      </c>
      <c r="L12" t="s">
        <v>48</v>
      </c>
      <c r="M12" t="s">
        <v>68</v>
      </c>
      <c r="N12" t="s">
        <v>41</v>
      </c>
      <c r="O12" t="s">
        <v>74</v>
      </c>
      <c r="U12" t="s">
        <v>85</v>
      </c>
      <c r="V12" t="s">
        <v>42</v>
      </c>
      <c r="AB12" t="s">
        <v>86</v>
      </c>
      <c r="AC12" t="s">
        <v>43</v>
      </c>
      <c r="AD12" t="s">
        <v>87</v>
      </c>
      <c r="AE12" t="s">
        <v>88</v>
      </c>
      <c r="AF12" t="s">
        <v>44</v>
      </c>
      <c r="AG12" t="s">
        <v>45</v>
      </c>
      <c r="AJ12" t="s">
        <v>89</v>
      </c>
      <c r="AK12" t="s">
        <v>90</v>
      </c>
      <c r="AP12" t="s">
        <v>46</v>
      </c>
      <c r="AQ12" t="s">
        <v>91</v>
      </c>
      <c r="AR12" t="s">
        <v>47</v>
      </c>
      <c r="AS12" t="str">
        <f>RIGHT(B12,4)</f>
        <v>2022</v>
      </c>
      <c r="AT12" s="1">
        <f>Tabel1[[#This Row],[kuup]]</f>
        <v>44620</v>
      </c>
      <c r="AU12" t="str">
        <f>CONCATENATE(AW12," ",Tabel1[[#This Row],[aasta_]])</f>
        <v>2 2022</v>
      </c>
      <c r="AW12">
        <f>MONTH(Tabel1[[#This Row],[kuu_]])</f>
        <v>2</v>
      </c>
    </row>
    <row r="13" spans="1:50" x14ac:dyDescent="0.3">
      <c r="A13">
        <v>19367</v>
      </c>
      <c r="B13">
        <v>2022</v>
      </c>
      <c r="C13">
        <v>1</v>
      </c>
      <c r="D13" s="1">
        <v>44620</v>
      </c>
      <c r="E13">
        <v>25</v>
      </c>
      <c r="F13" t="s">
        <v>118</v>
      </c>
      <c r="G13">
        <v>1</v>
      </c>
      <c r="K13" t="s">
        <v>82</v>
      </c>
      <c r="L13" t="s">
        <v>119</v>
      </c>
      <c r="M13" t="s">
        <v>120</v>
      </c>
      <c r="N13" t="s">
        <v>41</v>
      </c>
      <c r="O13" t="s">
        <v>74</v>
      </c>
      <c r="U13" t="s">
        <v>85</v>
      </c>
      <c r="V13" t="s">
        <v>42</v>
      </c>
      <c r="AB13" t="s">
        <v>86</v>
      </c>
      <c r="AC13" t="s">
        <v>43</v>
      </c>
      <c r="AD13" t="s">
        <v>87</v>
      </c>
      <c r="AE13" t="s">
        <v>88</v>
      </c>
      <c r="AF13" t="s">
        <v>44</v>
      </c>
      <c r="AG13" t="s">
        <v>45</v>
      </c>
      <c r="AJ13" t="s">
        <v>89</v>
      </c>
      <c r="AK13" t="s">
        <v>90</v>
      </c>
      <c r="AP13" t="s">
        <v>46</v>
      </c>
      <c r="AQ13" t="s">
        <v>91</v>
      </c>
      <c r="AR13" t="s">
        <v>47</v>
      </c>
      <c r="AS13" t="str">
        <f>RIGHT(B13,4)</f>
        <v>2022</v>
      </c>
      <c r="AT13" s="1">
        <f>Tabel1[[#This Row],[kuup]]</f>
        <v>44620</v>
      </c>
      <c r="AU13" t="str">
        <f>CONCATENATE(AW13," ",Tabel1[[#This Row],[aasta_]])</f>
        <v>2 2022</v>
      </c>
      <c r="AW13">
        <f>MONTH(Tabel1[[#This Row],[kuu_]])</f>
        <v>2</v>
      </c>
    </row>
    <row r="14" spans="1:50" x14ac:dyDescent="0.3">
      <c r="A14">
        <v>19369</v>
      </c>
      <c r="B14">
        <v>2022</v>
      </c>
      <c r="C14">
        <v>1</v>
      </c>
      <c r="D14" s="1">
        <v>44620</v>
      </c>
      <c r="E14">
        <v>25</v>
      </c>
      <c r="F14" t="s">
        <v>121</v>
      </c>
      <c r="G14">
        <v>1</v>
      </c>
      <c r="K14" t="s">
        <v>82</v>
      </c>
      <c r="L14" t="s">
        <v>122</v>
      </c>
      <c r="M14" t="s">
        <v>123</v>
      </c>
      <c r="N14" t="s">
        <v>41</v>
      </c>
      <c r="O14" t="s">
        <v>74</v>
      </c>
      <c r="U14" t="s">
        <v>85</v>
      </c>
      <c r="V14" t="s">
        <v>42</v>
      </c>
      <c r="AB14" t="s">
        <v>86</v>
      </c>
      <c r="AC14" t="s">
        <v>43</v>
      </c>
      <c r="AD14" t="s">
        <v>87</v>
      </c>
      <c r="AE14" t="s">
        <v>88</v>
      </c>
      <c r="AF14" t="s">
        <v>44</v>
      </c>
      <c r="AG14" t="s">
        <v>45</v>
      </c>
      <c r="AJ14" t="s">
        <v>89</v>
      </c>
      <c r="AK14" t="s">
        <v>90</v>
      </c>
      <c r="AP14" t="s">
        <v>46</v>
      </c>
      <c r="AQ14" t="s">
        <v>91</v>
      </c>
      <c r="AR14" t="s">
        <v>47</v>
      </c>
      <c r="AS14" s="19" t="str">
        <f t="shared" ref="AS14:AS34" si="0">RIGHT(B14,4)</f>
        <v>2022</v>
      </c>
      <c r="AT14" s="1">
        <f>Tabel1[[#This Row],[kuup]]</f>
        <v>44620</v>
      </c>
      <c r="AU14" s="19" t="str">
        <f>CONCATENATE(AW14," ",Tabel1[[#This Row],[aasta_]])</f>
        <v>2 2022</v>
      </c>
      <c r="AW14">
        <f>MONTH(Tabel1[[#This Row],[kuu_]])</f>
        <v>2</v>
      </c>
    </row>
    <row r="15" spans="1:50" x14ac:dyDescent="0.3">
      <c r="A15">
        <v>19370</v>
      </c>
      <c r="B15">
        <v>2022</v>
      </c>
      <c r="C15">
        <v>1</v>
      </c>
      <c r="D15" s="1">
        <v>44620</v>
      </c>
      <c r="E15">
        <v>20</v>
      </c>
      <c r="F15" t="s">
        <v>124</v>
      </c>
      <c r="G15">
        <v>1</v>
      </c>
      <c r="K15" t="s">
        <v>82</v>
      </c>
      <c r="L15" t="s">
        <v>125</v>
      </c>
      <c r="M15" t="s">
        <v>126</v>
      </c>
      <c r="N15" t="s">
        <v>41</v>
      </c>
      <c r="O15" t="s">
        <v>74</v>
      </c>
      <c r="U15" t="s">
        <v>85</v>
      </c>
      <c r="V15" t="s">
        <v>42</v>
      </c>
      <c r="AB15" t="s">
        <v>86</v>
      </c>
      <c r="AC15" t="s">
        <v>43</v>
      </c>
      <c r="AD15" t="s">
        <v>87</v>
      </c>
      <c r="AE15" t="s">
        <v>88</v>
      </c>
      <c r="AF15" t="s">
        <v>44</v>
      </c>
      <c r="AG15" t="s">
        <v>45</v>
      </c>
      <c r="AJ15" t="s">
        <v>89</v>
      </c>
      <c r="AK15" t="s">
        <v>90</v>
      </c>
      <c r="AP15" t="s">
        <v>46</v>
      </c>
      <c r="AQ15" t="s">
        <v>91</v>
      </c>
      <c r="AR15" t="s">
        <v>47</v>
      </c>
      <c r="AS15" s="19" t="str">
        <f t="shared" si="0"/>
        <v>2022</v>
      </c>
      <c r="AT15" s="1">
        <f>Tabel1[[#This Row],[kuup]]</f>
        <v>44620</v>
      </c>
      <c r="AU15" s="19" t="str">
        <f>CONCATENATE(AW15," ",Tabel1[[#This Row],[aasta_]])</f>
        <v>2 2022</v>
      </c>
      <c r="AW15">
        <f>MONTH(Tabel1[[#This Row],[kuu_]])</f>
        <v>2</v>
      </c>
    </row>
    <row r="16" spans="1:50" x14ac:dyDescent="0.3">
      <c r="A16">
        <v>19371</v>
      </c>
      <c r="B16">
        <v>2022</v>
      </c>
      <c r="C16">
        <v>1</v>
      </c>
      <c r="D16" s="1">
        <v>44620</v>
      </c>
      <c r="E16">
        <v>10</v>
      </c>
      <c r="F16" t="s">
        <v>127</v>
      </c>
      <c r="G16">
        <v>1</v>
      </c>
      <c r="K16" t="s">
        <v>82</v>
      </c>
      <c r="L16" t="s">
        <v>128</v>
      </c>
      <c r="M16" t="s">
        <v>129</v>
      </c>
      <c r="N16" t="s">
        <v>41</v>
      </c>
      <c r="O16" t="s">
        <v>74</v>
      </c>
      <c r="U16" t="s">
        <v>85</v>
      </c>
      <c r="V16" t="s">
        <v>42</v>
      </c>
      <c r="AB16" t="s">
        <v>86</v>
      </c>
      <c r="AC16" t="s">
        <v>43</v>
      </c>
      <c r="AD16" t="s">
        <v>87</v>
      </c>
      <c r="AE16" t="s">
        <v>88</v>
      </c>
      <c r="AF16" t="s">
        <v>44</v>
      </c>
      <c r="AG16" t="s">
        <v>45</v>
      </c>
      <c r="AJ16" t="s">
        <v>89</v>
      </c>
      <c r="AK16" t="s">
        <v>90</v>
      </c>
      <c r="AP16" t="s">
        <v>46</v>
      </c>
      <c r="AQ16" t="s">
        <v>91</v>
      </c>
      <c r="AR16" t="s">
        <v>47</v>
      </c>
      <c r="AS16" s="19" t="str">
        <f t="shared" si="0"/>
        <v>2022</v>
      </c>
      <c r="AT16" s="1">
        <f>Tabel1[[#This Row],[kuup]]</f>
        <v>44620</v>
      </c>
      <c r="AU16" s="19" t="str">
        <f>CONCATENATE(AW16," ",Tabel1[[#This Row],[aasta_]])</f>
        <v>2 2022</v>
      </c>
      <c r="AW16">
        <f>MONTH(Tabel1[[#This Row],[kuu_]])</f>
        <v>2</v>
      </c>
    </row>
    <row r="17" spans="1:49" x14ac:dyDescent="0.3">
      <c r="A17">
        <v>19372</v>
      </c>
      <c r="B17">
        <v>2022</v>
      </c>
      <c r="C17">
        <v>1</v>
      </c>
      <c r="D17" s="1">
        <v>44620</v>
      </c>
      <c r="E17">
        <v>10</v>
      </c>
      <c r="F17" t="s">
        <v>130</v>
      </c>
      <c r="G17">
        <v>1</v>
      </c>
      <c r="K17" t="s">
        <v>82</v>
      </c>
      <c r="L17" t="s">
        <v>131</v>
      </c>
      <c r="M17" t="s">
        <v>132</v>
      </c>
      <c r="N17" t="s">
        <v>41</v>
      </c>
      <c r="O17" t="s">
        <v>74</v>
      </c>
      <c r="U17" t="s">
        <v>85</v>
      </c>
      <c r="V17" t="s">
        <v>42</v>
      </c>
      <c r="AB17" t="s">
        <v>86</v>
      </c>
      <c r="AC17" t="s">
        <v>43</v>
      </c>
      <c r="AD17" t="s">
        <v>87</v>
      </c>
      <c r="AE17" t="s">
        <v>88</v>
      </c>
      <c r="AF17" t="s">
        <v>44</v>
      </c>
      <c r="AG17" t="s">
        <v>45</v>
      </c>
      <c r="AJ17" t="s">
        <v>89</v>
      </c>
      <c r="AK17" t="s">
        <v>90</v>
      </c>
      <c r="AP17" t="s">
        <v>46</v>
      </c>
      <c r="AQ17" t="s">
        <v>91</v>
      </c>
      <c r="AR17" t="s">
        <v>47</v>
      </c>
      <c r="AS17" s="19" t="str">
        <f t="shared" si="0"/>
        <v>2022</v>
      </c>
      <c r="AT17" s="1">
        <f>Tabel1[[#This Row],[kuup]]</f>
        <v>44620</v>
      </c>
      <c r="AU17" s="19" t="str">
        <f>CONCATENATE(AW17," ",Tabel1[[#This Row],[aasta_]])</f>
        <v>2 2022</v>
      </c>
      <c r="AW17">
        <f>MONTH(Tabel1[[#This Row],[kuu_]])</f>
        <v>2</v>
      </c>
    </row>
    <row r="18" spans="1:49" x14ac:dyDescent="0.3">
      <c r="A18">
        <v>19373</v>
      </c>
      <c r="B18">
        <v>2022</v>
      </c>
      <c r="C18">
        <v>1</v>
      </c>
      <c r="D18" s="1">
        <v>44620</v>
      </c>
      <c r="E18">
        <v>10</v>
      </c>
      <c r="F18" t="s">
        <v>133</v>
      </c>
      <c r="G18">
        <v>1</v>
      </c>
      <c r="K18" t="s">
        <v>82</v>
      </c>
      <c r="L18" t="s">
        <v>134</v>
      </c>
      <c r="M18" t="s">
        <v>135</v>
      </c>
      <c r="N18" t="s">
        <v>41</v>
      </c>
      <c r="O18" t="s">
        <v>74</v>
      </c>
      <c r="U18" t="s">
        <v>85</v>
      </c>
      <c r="V18" t="s">
        <v>42</v>
      </c>
      <c r="AB18" t="s">
        <v>86</v>
      </c>
      <c r="AC18" t="s">
        <v>43</v>
      </c>
      <c r="AD18" t="s">
        <v>87</v>
      </c>
      <c r="AE18" t="s">
        <v>88</v>
      </c>
      <c r="AF18" t="s">
        <v>44</v>
      </c>
      <c r="AG18" t="s">
        <v>45</v>
      </c>
      <c r="AJ18" t="s">
        <v>89</v>
      </c>
      <c r="AK18" t="s">
        <v>90</v>
      </c>
      <c r="AP18" t="s">
        <v>46</v>
      </c>
      <c r="AQ18" t="s">
        <v>91</v>
      </c>
      <c r="AR18" t="s">
        <v>47</v>
      </c>
      <c r="AS18" s="19" t="str">
        <f t="shared" si="0"/>
        <v>2022</v>
      </c>
      <c r="AT18" s="1">
        <f>Tabel1[[#This Row],[kuup]]</f>
        <v>44620</v>
      </c>
      <c r="AU18" s="19" t="str">
        <f>CONCATENATE(AW18," ",Tabel1[[#This Row],[aasta_]])</f>
        <v>2 2022</v>
      </c>
      <c r="AW18">
        <f>MONTH(Tabel1[[#This Row],[kuu_]])</f>
        <v>2</v>
      </c>
    </row>
    <row r="19" spans="1:49" x14ac:dyDescent="0.3">
      <c r="A19">
        <v>19374</v>
      </c>
      <c r="B19">
        <v>2022</v>
      </c>
      <c r="C19">
        <v>1</v>
      </c>
      <c r="D19" s="1">
        <v>44620</v>
      </c>
      <c r="E19">
        <v>10</v>
      </c>
      <c r="F19" t="s">
        <v>136</v>
      </c>
      <c r="G19">
        <v>1</v>
      </c>
      <c r="K19" t="s">
        <v>82</v>
      </c>
      <c r="L19" t="s">
        <v>137</v>
      </c>
      <c r="M19" t="s">
        <v>138</v>
      </c>
      <c r="N19" t="s">
        <v>41</v>
      </c>
      <c r="O19" t="s">
        <v>74</v>
      </c>
      <c r="U19" t="s">
        <v>85</v>
      </c>
      <c r="V19" t="s">
        <v>42</v>
      </c>
      <c r="AB19" t="s">
        <v>86</v>
      </c>
      <c r="AC19" t="s">
        <v>43</v>
      </c>
      <c r="AD19" t="s">
        <v>87</v>
      </c>
      <c r="AE19" t="s">
        <v>88</v>
      </c>
      <c r="AF19" t="s">
        <v>44</v>
      </c>
      <c r="AG19" t="s">
        <v>45</v>
      </c>
      <c r="AJ19" t="s">
        <v>89</v>
      </c>
      <c r="AK19" t="s">
        <v>90</v>
      </c>
      <c r="AP19" t="s">
        <v>46</v>
      </c>
      <c r="AQ19" t="s">
        <v>91</v>
      </c>
      <c r="AR19" t="s">
        <v>47</v>
      </c>
      <c r="AS19" s="19" t="str">
        <f t="shared" si="0"/>
        <v>2022</v>
      </c>
      <c r="AT19" s="1">
        <f>Tabel1[[#This Row],[kuup]]</f>
        <v>44620</v>
      </c>
      <c r="AU19" s="19" t="str">
        <f>CONCATENATE(AW19," ",Tabel1[[#This Row],[aasta_]])</f>
        <v>2 2022</v>
      </c>
      <c r="AW19">
        <f>MONTH(Tabel1[[#This Row],[kuu_]])</f>
        <v>2</v>
      </c>
    </row>
    <row r="20" spans="1:49" x14ac:dyDescent="0.3">
      <c r="A20">
        <v>19375</v>
      </c>
      <c r="B20">
        <v>2022</v>
      </c>
      <c r="C20">
        <v>1</v>
      </c>
      <c r="D20" s="1">
        <v>44620</v>
      </c>
      <c r="E20">
        <v>5</v>
      </c>
      <c r="F20" t="s">
        <v>139</v>
      </c>
      <c r="G20">
        <v>1</v>
      </c>
      <c r="K20" t="s">
        <v>82</v>
      </c>
      <c r="L20" t="s">
        <v>140</v>
      </c>
      <c r="M20" t="s">
        <v>141</v>
      </c>
      <c r="N20" t="s">
        <v>41</v>
      </c>
      <c r="O20" t="s">
        <v>74</v>
      </c>
      <c r="U20" t="s">
        <v>85</v>
      </c>
      <c r="V20" t="s">
        <v>42</v>
      </c>
      <c r="AB20" t="s">
        <v>86</v>
      </c>
      <c r="AC20" t="s">
        <v>43</v>
      </c>
      <c r="AD20" t="s">
        <v>87</v>
      </c>
      <c r="AE20" t="s">
        <v>88</v>
      </c>
      <c r="AF20" t="s">
        <v>44</v>
      </c>
      <c r="AG20" t="s">
        <v>45</v>
      </c>
      <c r="AJ20" t="s">
        <v>89</v>
      </c>
      <c r="AK20" t="s">
        <v>90</v>
      </c>
      <c r="AP20" t="s">
        <v>46</v>
      </c>
      <c r="AQ20" t="s">
        <v>91</v>
      </c>
      <c r="AR20" t="s">
        <v>47</v>
      </c>
      <c r="AS20" s="19" t="str">
        <f t="shared" si="0"/>
        <v>2022</v>
      </c>
      <c r="AT20" s="1">
        <f>Tabel1[[#This Row],[kuup]]</f>
        <v>44620</v>
      </c>
      <c r="AU20" s="19" t="str">
        <f>CONCATENATE(AW20," ",Tabel1[[#This Row],[aasta_]])</f>
        <v>2 2022</v>
      </c>
      <c r="AW20">
        <f>MONTH(Tabel1[[#This Row],[kuu_]])</f>
        <v>2</v>
      </c>
    </row>
    <row r="21" spans="1:49" x14ac:dyDescent="0.3">
      <c r="A21">
        <v>19378</v>
      </c>
      <c r="B21">
        <v>2022</v>
      </c>
      <c r="C21">
        <v>1</v>
      </c>
      <c r="D21" s="1">
        <v>44620</v>
      </c>
      <c r="E21">
        <v>5</v>
      </c>
      <c r="F21" t="s">
        <v>142</v>
      </c>
      <c r="G21">
        <v>1</v>
      </c>
      <c r="K21" t="s">
        <v>82</v>
      </c>
      <c r="L21" t="s">
        <v>143</v>
      </c>
      <c r="M21" t="s">
        <v>144</v>
      </c>
      <c r="N21" t="s">
        <v>41</v>
      </c>
      <c r="O21" t="s">
        <v>74</v>
      </c>
      <c r="U21" t="s">
        <v>85</v>
      </c>
      <c r="V21" t="s">
        <v>42</v>
      </c>
      <c r="AB21" t="s">
        <v>86</v>
      </c>
      <c r="AC21" t="s">
        <v>43</v>
      </c>
      <c r="AD21" t="s">
        <v>87</v>
      </c>
      <c r="AE21" t="s">
        <v>88</v>
      </c>
      <c r="AF21" t="s">
        <v>44</v>
      </c>
      <c r="AG21" t="s">
        <v>45</v>
      </c>
      <c r="AJ21" t="s">
        <v>89</v>
      </c>
      <c r="AK21" t="s">
        <v>90</v>
      </c>
      <c r="AP21" t="s">
        <v>46</v>
      </c>
      <c r="AQ21" t="s">
        <v>91</v>
      </c>
      <c r="AR21" t="s">
        <v>47</v>
      </c>
      <c r="AS21" s="19" t="str">
        <f t="shared" si="0"/>
        <v>2022</v>
      </c>
      <c r="AT21" s="1">
        <f>Tabel1[[#This Row],[kuup]]</f>
        <v>44620</v>
      </c>
      <c r="AU21" s="19" t="str">
        <f>CONCATENATE(AW21," ",Tabel1[[#This Row],[aasta_]])</f>
        <v>2 2022</v>
      </c>
      <c r="AW21">
        <f>MONTH(Tabel1[[#This Row],[kuu_]])</f>
        <v>2</v>
      </c>
    </row>
    <row r="22" spans="1:49" x14ac:dyDescent="0.3">
      <c r="A22">
        <v>19379</v>
      </c>
      <c r="B22">
        <v>2022</v>
      </c>
      <c r="C22">
        <v>1</v>
      </c>
      <c r="D22" s="1">
        <v>44620</v>
      </c>
      <c r="E22">
        <v>3</v>
      </c>
      <c r="F22" t="s">
        <v>145</v>
      </c>
      <c r="G22">
        <v>1</v>
      </c>
      <c r="K22" t="s">
        <v>82</v>
      </c>
      <c r="L22" t="s">
        <v>146</v>
      </c>
      <c r="M22" t="s">
        <v>147</v>
      </c>
      <c r="N22" t="s">
        <v>41</v>
      </c>
      <c r="O22" t="s">
        <v>74</v>
      </c>
      <c r="U22" t="s">
        <v>85</v>
      </c>
      <c r="V22" t="s">
        <v>42</v>
      </c>
      <c r="AB22" t="s">
        <v>86</v>
      </c>
      <c r="AC22" t="s">
        <v>43</v>
      </c>
      <c r="AD22" t="s">
        <v>87</v>
      </c>
      <c r="AE22" t="s">
        <v>88</v>
      </c>
      <c r="AF22" t="s">
        <v>44</v>
      </c>
      <c r="AG22" t="s">
        <v>45</v>
      </c>
      <c r="AJ22" t="s">
        <v>89</v>
      </c>
      <c r="AK22" t="s">
        <v>90</v>
      </c>
      <c r="AP22" t="s">
        <v>46</v>
      </c>
      <c r="AQ22" t="s">
        <v>91</v>
      </c>
      <c r="AR22" t="s">
        <v>47</v>
      </c>
      <c r="AS22" s="19" t="str">
        <f t="shared" si="0"/>
        <v>2022</v>
      </c>
      <c r="AT22" s="1">
        <f>Tabel1[[#This Row],[kuup]]</f>
        <v>44620</v>
      </c>
      <c r="AU22" s="19" t="str">
        <f>CONCATENATE(AW22," ",Tabel1[[#This Row],[aasta_]])</f>
        <v>2 2022</v>
      </c>
      <c r="AW22">
        <f>MONTH(Tabel1[[#This Row],[kuu_]])</f>
        <v>2</v>
      </c>
    </row>
    <row r="23" spans="1:49" x14ac:dyDescent="0.3">
      <c r="A23">
        <v>19380</v>
      </c>
      <c r="B23">
        <v>2022</v>
      </c>
      <c r="C23">
        <v>1</v>
      </c>
      <c r="D23" s="1">
        <v>44620</v>
      </c>
      <c r="E23">
        <v>2</v>
      </c>
      <c r="F23" t="s">
        <v>148</v>
      </c>
      <c r="G23">
        <v>1</v>
      </c>
      <c r="K23" t="s">
        <v>82</v>
      </c>
      <c r="L23" t="s">
        <v>149</v>
      </c>
      <c r="M23" t="s">
        <v>150</v>
      </c>
      <c r="N23" t="s">
        <v>41</v>
      </c>
      <c r="O23" t="s">
        <v>74</v>
      </c>
      <c r="U23" t="s">
        <v>85</v>
      </c>
      <c r="V23" t="s">
        <v>42</v>
      </c>
      <c r="AB23" t="s">
        <v>86</v>
      </c>
      <c r="AC23" t="s">
        <v>43</v>
      </c>
      <c r="AD23" t="s">
        <v>87</v>
      </c>
      <c r="AE23" t="s">
        <v>88</v>
      </c>
      <c r="AF23" t="s">
        <v>44</v>
      </c>
      <c r="AG23" t="s">
        <v>45</v>
      </c>
      <c r="AJ23" t="s">
        <v>89</v>
      </c>
      <c r="AK23" t="s">
        <v>90</v>
      </c>
      <c r="AP23" t="s">
        <v>46</v>
      </c>
      <c r="AQ23" t="s">
        <v>91</v>
      </c>
      <c r="AR23" t="s">
        <v>47</v>
      </c>
      <c r="AS23" s="19" t="str">
        <f t="shared" si="0"/>
        <v>2022</v>
      </c>
      <c r="AT23" s="1">
        <f>Tabel1[[#This Row],[kuup]]</f>
        <v>44620</v>
      </c>
      <c r="AU23" s="19" t="str">
        <f>CONCATENATE(AW23," ",Tabel1[[#This Row],[aasta_]])</f>
        <v>2 2022</v>
      </c>
      <c r="AW23">
        <f>MONTH(Tabel1[[#This Row],[kuu_]])</f>
        <v>2</v>
      </c>
    </row>
    <row r="24" spans="1:49" x14ac:dyDescent="0.3">
      <c r="A24">
        <v>19388</v>
      </c>
      <c r="B24">
        <v>2022</v>
      </c>
      <c r="C24">
        <v>1</v>
      </c>
      <c r="D24" s="1">
        <v>44620</v>
      </c>
      <c r="E24">
        <v>20</v>
      </c>
      <c r="F24" t="s">
        <v>151</v>
      </c>
      <c r="G24">
        <v>1</v>
      </c>
      <c r="K24" t="s">
        <v>82</v>
      </c>
      <c r="L24" t="s">
        <v>152</v>
      </c>
      <c r="M24" t="s">
        <v>153</v>
      </c>
      <c r="N24" t="s">
        <v>41</v>
      </c>
      <c r="O24" t="s">
        <v>74</v>
      </c>
      <c r="U24" t="s">
        <v>85</v>
      </c>
      <c r="V24" t="s">
        <v>42</v>
      </c>
      <c r="AB24" t="s">
        <v>86</v>
      </c>
      <c r="AC24" t="s">
        <v>43</v>
      </c>
      <c r="AD24" t="s">
        <v>87</v>
      </c>
      <c r="AE24" t="s">
        <v>88</v>
      </c>
      <c r="AF24" t="s">
        <v>44</v>
      </c>
      <c r="AG24" t="s">
        <v>45</v>
      </c>
      <c r="AJ24" t="s">
        <v>89</v>
      </c>
      <c r="AK24" t="s">
        <v>90</v>
      </c>
      <c r="AP24" t="s">
        <v>46</v>
      </c>
      <c r="AQ24" t="s">
        <v>91</v>
      </c>
      <c r="AR24" t="s">
        <v>47</v>
      </c>
      <c r="AS24" s="19" t="str">
        <f t="shared" si="0"/>
        <v>2022</v>
      </c>
      <c r="AT24" s="1">
        <f>Tabel1[[#This Row],[kuup]]</f>
        <v>44620</v>
      </c>
      <c r="AU24" s="19" t="str">
        <f>CONCATENATE(AW24," ",Tabel1[[#This Row],[aasta_]])</f>
        <v>2 2022</v>
      </c>
      <c r="AW24">
        <f>MONTH(Tabel1[[#This Row],[kuu_]])</f>
        <v>2</v>
      </c>
    </row>
    <row r="25" spans="1:49" x14ac:dyDescent="0.3">
      <c r="A25">
        <v>19909</v>
      </c>
      <c r="B25">
        <v>2022</v>
      </c>
      <c r="C25">
        <v>1</v>
      </c>
      <c r="D25" s="1">
        <v>44621</v>
      </c>
      <c r="E25">
        <v>250</v>
      </c>
      <c r="F25" t="s">
        <v>154</v>
      </c>
      <c r="G25">
        <v>1</v>
      </c>
      <c r="K25" t="s">
        <v>82</v>
      </c>
      <c r="L25" t="s">
        <v>155</v>
      </c>
      <c r="M25" t="s">
        <v>156</v>
      </c>
      <c r="N25" t="s">
        <v>41</v>
      </c>
      <c r="O25" t="s">
        <v>74</v>
      </c>
      <c r="U25" t="s">
        <v>85</v>
      </c>
      <c r="V25" t="s">
        <v>42</v>
      </c>
      <c r="AB25" t="s">
        <v>86</v>
      </c>
      <c r="AC25" t="s">
        <v>43</v>
      </c>
      <c r="AD25" t="s">
        <v>87</v>
      </c>
      <c r="AE25" t="s">
        <v>88</v>
      </c>
      <c r="AF25" t="s">
        <v>44</v>
      </c>
      <c r="AG25" t="s">
        <v>45</v>
      </c>
      <c r="AJ25" t="s">
        <v>89</v>
      </c>
      <c r="AK25" t="s">
        <v>90</v>
      </c>
      <c r="AP25" t="s">
        <v>46</v>
      </c>
      <c r="AQ25" t="s">
        <v>157</v>
      </c>
      <c r="AR25" t="s">
        <v>47</v>
      </c>
      <c r="AS25" s="19" t="str">
        <f t="shared" si="0"/>
        <v>2022</v>
      </c>
      <c r="AT25" s="1">
        <f>Tabel1[[#This Row],[kuup]]</f>
        <v>44621</v>
      </c>
      <c r="AU25" s="19" t="str">
        <f>CONCATENATE(AW25," ",Tabel1[[#This Row],[aasta_]])</f>
        <v>3 2022</v>
      </c>
      <c r="AW25">
        <f>MONTH(Tabel1[[#This Row],[kuu_]])</f>
        <v>3</v>
      </c>
    </row>
    <row r="26" spans="1:49" x14ac:dyDescent="0.3">
      <c r="A26">
        <v>19914</v>
      </c>
      <c r="B26">
        <v>2022</v>
      </c>
      <c r="C26">
        <v>1</v>
      </c>
      <c r="D26" s="1">
        <v>44621</v>
      </c>
      <c r="E26">
        <v>100</v>
      </c>
      <c r="F26" t="s">
        <v>158</v>
      </c>
      <c r="G26">
        <v>1</v>
      </c>
      <c r="K26" t="s">
        <v>82</v>
      </c>
      <c r="L26" t="s">
        <v>159</v>
      </c>
      <c r="M26" t="s">
        <v>160</v>
      </c>
      <c r="N26" t="s">
        <v>41</v>
      </c>
      <c r="O26" t="s">
        <v>74</v>
      </c>
      <c r="U26" t="s">
        <v>85</v>
      </c>
      <c r="V26" t="s">
        <v>42</v>
      </c>
      <c r="AB26" t="s">
        <v>86</v>
      </c>
      <c r="AC26" t="s">
        <v>43</v>
      </c>
      <c r="AD26" t="s">
        <v>87</v>
      </c>
      <c r="AE26" t="s">
        <v>88</v>
      </c>
      <c r="AF26" t="s">
        <v>44</v>
      </c>
      <c r="AG26" t="s">
        <v>45</v>
      </c>
      <c r="AJ26" t="s">
        <v>89</v>
      </c>
      <c r="AK26" t="s">
        <v>90</v>
      </c>
      <c r="AP26" t="s">
        <v>46</v>
      </c>
      <c r="AQ26" t="s">
        <v>157</v>
      </c>
      <c r="AR26" t="s">
        <v>47</v>
      </c>
      <c r="AS26" s="19" t="str">
        <f t="shared" si="0"/>
        <v>2022</v>
      </c>
      <c r="AT26" s="1">
        <f>Tabel1[[#This Row],[kuup]]</f>
        <v>44621</v>
      </c>
      <c r="AU26" s="19" t="str">
        <f>CONCATENATE(AW26," ",Tabel1[[#This Row],[aasta_]])</f>
        <v>3 2022</v>
      </c>
      <c r="AW26">
        <f>MONTH(Tabel1[[#This Row],[kuu_]])</f>
        <v>3</v>
      </c>
    </row>
    <row r="27" spans="1:49" x14ac:dyDescent="0.3">
      <c r="A27">
        <v>19917</v>
      </c>
      <c r="B27">
        <v>2022</v>
      </c>
      <c r="C27">
        <v>1</v>
      </c>
      <c r="D27" s="1">
        <v>44621</v>
      </c>
      <c r="E27">
        <v>100</v>
      </c>
      <c r="F27" t="s">
        <v>161</v>
      </c>
      <c r="G27">
        <v>1</v>
      </c>
      <c r="K27" t="s">
        <v>82</v>
      </c>
      <c r="L27" t="s">
        <v>162</v>
      </c>
      <c r="M27" t="s">
        <v>163</v>
      </c>
      <c r="N27" t="s">
        <v>41</v>
      </c>
      <c r="O27" t="s">
        <v>74</v>
      </c>
      <c r="U27" t="s">
        <v>85</v>
      </c>
      <c r="V27" t="s">
        <v>42</v>
      </c>
      <c r="AB27" t="s">
        <v>86</v>
      </c>
      <c r="AC27" t="s">
        <v>43</v>
      </c>
      <c r="AD27" t="s">
        <v>87</v>
      </c>
      <c r="AE27" t="s">
        <v>88</v>
      </c>
      <c r="AF27" t="s">
        <v>44</v>
      </c>
      <c r="AG27" t="s">
        <v>45</v>
      </c>
      <c r="AJ27" t="s">
        <v>89</v>
      </c>
      <c r="AK27" t="s">
        <v>90</v>
      </c>
      <c r="AP27" t="s">
        <v>46</v>
      </c>
      <c r="AQ27" t="s">
        <v>157</v>
      </c>
      <c r="AR27" t="s">
        <v>47</v>
      </c>
      <c r="AS27" s="19" t="str">
        <f t="shared" si="0"/>
        <v>2022</v>
      </c>
      <c r="AT27" s="1">
        <f>Tabel1[[#This Row],[kuup]]</f>
        <v>44621</v>
      </c>
      <c r="AU27" s="19" t="str">
        <f>CONCATENATE(AW27," ",Tabel1[[#This Row],[aasta_]])</f>
        <v>3 2022</v>
      </c>
      <c r="AW27">
        <f>MONTH(Tabel1[[#This Row],[kuu_]])</f>
        <v>3</v>
      </c>
    </row>
    <row r="28" spans="1:49" x14ac:dyDescent="0.3">
      <c r="A28">
        <v>19919</v>
      </c>
      <c r="B28">
        <v>2022</v>
      </c>
      <c r="C28">
        <v>1</v>
      </c>
      <c r="D28" s="1">
        <v>44621</v>
      </c>
      <c r="E28">
        <v>100</v>
      </c>
      <c r="F28" t="s">
        <v>71</v>
      </c>
      <c r="G28">
        <v>1</v>
      </c>
      <c r="K28" t="s">
        <v>82</v>
      </c>
      <c r="L28" t="s">
        <v>164</v>
      </c>
      <c r="M28" t="s">
        <v>165</v>
      </c>
      <c r="N28" t="s">
        <v>41</v>
      </c>
      <c r="O28" t="s">
        <v>74</v>
      </c>
      <c r="U28" t="s">
        <v>85</v>
      </c>
      <c r="V28" t="s">
        <v>42</v>
      </c>
      <c r="AB28" t="s">
        <v>86</v>
      </c>
      <c r="AC28" t="s">
        <v>43</v>
      </c>
      <c r="AD28" t="s">
        <v>87</v>
      </c>
      <c r="AE28" t="s">
        <v>88</v>
      </c>
      <c r="AF28" t="s">
        <v>44</v>
      </c>
      <c r="AG28" t="s">
        <v>45</v>
      </c>
      <c r="AJ28" t="s">
        <v>89</v>
      </c>
      <c r="AK28" t="s">
        <v>90</v>
      </c>
      <c r="AP28" t="s">
        <v>46</v>
      </c>
      <c r="AQ28" t="s">
        <v>157</v>
      </c>
      <c r="AR28" t="s">
        <v>47</v>
      </c>
      <c r="AS28" s="19" t="str">
        <f t="shared" si="0"/>
        <v>2022</v>
      </c>
      <c r="AT28" s="1">
        <f>Tabel1[[#This Row],[kuup]]</f>
        <v>44621</v>
      </c>
      <c r="AU28" s="19" t="str">
        <f>CONCATENATE(AW28," ",Tabel1[[#This Row],[aasta_]])</f>
        <v>3 2022</v>
      </c>
      <c r="AW28">
        <f>MONTH(Tabel1[[#This Row],[kuu_]])</f>
        <v>3</v>
      </c>
    </row>
    <row r="29" spans="1:49" x14ac:dyDescent="0.3">
      <c r="A29">
        <v>19920</v>
      </c>
      <c r="B29">
        <v>2022</v>
      </c>
      <c r="C29">
        <v>1</v>
      </c>
      <c r="D29" s="1">
        <v>44621</v>
      </c>
      <c r="E29">
        <v>50</v>
      </c>
      <c r="F29" t="s">
        <v>166</v>
      </c>
      <c r="G29">
        <v>1</v>
      </c>
      <c r="K29" t="s">
        <v>82</v>
      </c>
      <c r="L29" t="s">
        <v>167</v>
      </c>
      <c r="M29" t="s">
        <v>168</v>
      </c>
      <c r="N29" t="s">
        <v>41</v>
      </c>
      <c r="O29" t="s">
        <v>74</v>
      </c>
      <c r="U29" t="s">
        <v>85</v>
      </c>
      <c r="V29" t="s">
        <v>42</v>
      </c>
      <c r="AB29" t="s">
        <v>86</v>
      </c>
      <c r="AC29" t="s">
        <v>43</v>
      </c>
      <c r="AD29" t="s">
        <v>87</v>
      </c>
      <c r="AE29" t="s">
        <v>88</v>
      </c>
      <c r="AF29" t="s">
        <v>44</v>
      </c>
      <c r="AG29" t="s">
        <v>45</v>
      </c>
      <c r="AJ29" t="s">
        <v>89</v>
      </c>
      <c r="AK29" t="s">
        <v>90</v>
      </c>
      <c r="AP29" t="s">
        <v>46</v>
      </c>
      <c r="AQ29" t="s">
        <v>157</v>
      </c>
      <c r="AR29" t="s">
        <v>47</v>
      </c>
      <c r="AS29" s="19" t="str">
        <f t="shared" si="0"/>
        <v>2022</v>
      </c>
      <c r="AT29" s="1">
        <f>Tabel1[[#This Row],[kuup]]</f>
        <v>44621</v>
      </c>
      <c r="AU29" s="19" t="str">
        <f>CONCATENATE(AW29," ",Tabel1[[#This Row],[aasta_]])</f>
        <v>3 2022</v>
      </c>
      <c r="AW29">
        <f>MONTH(Tabel1[[#This Row],[kuu_]])</f>
        <v>3</v>
      </c>
    </row>
    <row r="30" spans="1:49" x14ac:dyDescent="0.3">
      <c r="A30">
        <v>19924</v>
      </c>
      <c r="B30">
        <v>2022</v>
      </c>
      <c r="C30">
        <v>1</v>
      </c>
      <c r="D30" s="1">
        <v>44621</v>
      </c>
      <c r="E30">
        <v>40</v>
      </c>
      <c r="F30" t="s">
        <v>169</v>
      </c>
      <c r="G30">
        <v>1</v>
      </c>
      <c r="K30" t="s">
        <v>82</v>
      </c>
      <c r="L30" t="s">
        <v>170</v>
      </c>
      <c r="M30" t="s">
        <v>171</v>
      </c>
      <c r="N30" t="s">
        <v>41</v>
      </c>
      <c r="O30" t="s">
        <v>74</v>
      </c>
      <c r="U30" t="s">
        <v>85</v>
      </c>
      <c r="V30" t="s">
        <v>42</v>
      </c>
      <c r="AB30" t="s">
        <v>86</v>
      </c>
      <c r="AC30" t="s">
        <v>43</v>
      </c>
      <c r="AD30" t="s">
        <v>87</v>
      </c>
      <c r="AE30" t="s">
        <v>88</v>
      </c>
      <c r="AF30" t="s">
        <v>44</v>
      </c>
      <c r="AG30" t="s">
        <v>45</v>
      </c>
      <c r="AJ30" t="s">
        <v>89</v>
      </c>
      <c r="AK30" t="s">
        <v>90</v>
      </c>
      <c r="AP30" t="s">
        <v>46</v>
      </c>
      <c r="AQ30" t="s">
        <v>157</v>
      </c>
      <c r="AR30" t="s">
        <v>47</v>
      </c>
      <c r="AS30" s="19" t="str">
        <f t="shared" si="0"/>
        <v>2022</v>
      </c>
      <c r="AT30" s="1">
        <f>Tabel1[[#This Row],[kuup]]</f>
        <v>44621</v>
      </c>
      <c r="AU30" s="19" t="str">
        <f>CONCATENATE(AW30," ",Tabel1[[#This Row],[aasta_]])</f>
        <v>3 2022</v>
      </c>
      <c r="AW30">
        <f>MONTH(Tabel1[[#This Row],[kuu_]])</f>
        <v>3</v>
      </c>
    </row>
    <row r="31" spans="1:49" x14ac:dyDescent="0.3">
      <c r="A31">
        <v>19926</v>
      </c>
      <c r="B31">
        <v>2022</v>
      </c>
      <c r="C31">
        <v>1</v>
      </c>
      <c r="D31" s="1">
        <v>44621</v>
      </c>
      <c r="E31">
        <v>30</v>
      </c>
      <c r="F31" t="s">
        <v>172</v>
      </c>
      <c r="G31">
        <v>1</v>
      </c>
      <c r="K31" t="s">
        <v>82</v>
      </c>
      <c r="L31" t="s">
        <v>173</v>
      </c>
      <c r="M31" t="s">
        <v>174</v>
      </c>
      <c r="N31" t="s">
        <v>41</v>
      </c>
      <c r="O31" t="s">
        <v>74</v>
      </c>
      <c r="U31" t="s">
        <v>85</v>
      </c>
      <c r="V31" t="s">
        <v>42</v>
      </c>
      <c r="AB31" t="s">
        <v>86</v>
      </c>
      <c r="AC31" t="s">
        <v>43</v>
      </c>
      <c r="AD31" t="s">
        <v>87</v>
      </c>
      <c r="AE31" t="s">
        <v>88</v>
      </c>
      <c r="AF31" t="s">
        <v>44</v>
      </c>
      <c r="AG31" t="s">
        <v>45</v>
      </c>
      <c r="AJ31" t="s">
        <v>89</v>
      </c>
      <c r="AK31" t="s">
        <v>90</v>
      </c>
      <c r="AP31" t="s">
        <v>46</v>
      </c>
      <c r="AQ31" t="s">
        <v>157</v>
      </c>
      <c r="AR31" t="s">
        <v>47</v>
      </c>
      <c r="AS31" s="19" t="str">
        <f t="shared" si="0"/>
        <v>2022</v>
      </c>
      <c r="AT31" s="1">
        <f>Tabel1[[#This Row],[kuup]]</f>
        <v>44621</v>
      </c>
      <c r="AU31" s="19" t="str">
        <f>CONCATENATE(AW31," ",Tabel1[[#This Row],[aasta_]])</f>
        <v>3 2022</v>
      </c>
      <c r="AW31">
        <f>MONTH(Tabel1[[#This Row],[kuu_]])</f>
        <v>3</v>
      </c>
    </row>
    <row r="32" spans="1:49" x14ac:dyDescent="0.3">
      <c r="A32">
        <v>19927</v>
      </c>
      <c r="B32">
        <v>2022</v>
      </c>
      <c r="C32">
        <v>1</v>
      </c>
      <c r="D32" s="1">
        <v>44621</v>
      </c>
      <c r="E32">
        <v>30</v>
      </c>
      <c r="F32" t="s">
        <v>175</v>
      </c>
      <c r="G32">
        <v>1</v>
      </c>
      <c r="K32" t="s">
        <v>82</v>
      </c>
      <c r="L32" t="s">
        <v>176</v>
      </c>
      <c r="N32" t="s">
        <v>41</v>
      </c>
      <c r="O32" t="s">
        <v>74</v>
      </c>
      <c r="U32" t="s">
        <v>85</v>
      </c>
      <c r="V32" t="s">
        <v>42</v>
      </c>
      <c r="AB32" t="s">
        <v>86</v>
      </c>
      <c r="AC32" t="s">
        <v>43</v>
      </c>
      <c r="AD32" t="s">
        <v>87</v>
      </c>
      <c r="AE32" t="s">
        <v>88</v>
      </c>
      <c r="AF32" t="s">
        <v>44</v>
      </c>
      <c r="AG32" t="s">
        <v>45</v>
      </c>
      <c r="AJ32" t="s">
        <v>89</v>
      </c>
      <c r="AK32" t="s">
        <v>90</v>
      </c>
      <c r="AP32" t="s">
        <v>46</v>
      </c>
      <c r="AQ32" t="s">
        <v>157</v>
      </c>
      <c r="AR32" t="s">
        <v>47</v>
      </c>
      <c r="AS32" s="19" t="str">
        <f t="shared" si="0"/>
        <v>2022</v>
      </c>
      <c r="AT32" s="1">
        <f>Tabel1[[#This Row],[kuup]]</f>
        <v>44621</v>
      </c>
      <c r="AU32" s="19" t="str">
        <f>CONCATENATE(AW32," ",Tabel1[[#This Row],[aasta_]])</f>
        <v>3 2022</v>
      </c>
      <c r="AW32">
        <f>MONTH(Tabel1[[#This Row],[kuu_]])</f>
        <v>3</v>
      </c>
    </row>
    <row r="33" spans="1:49" x14ac:dyDescent="0.3">
      <c r="A33">
        <v>19929</v>
      </c>
      <c r="B33">
        <v>2022</v>
      </c>
      <c r="C33">
        <v>1</v>
      </c>
      <c r="D33" s="1">
        <v>44621</v>
      </c>
      <c r="E33">
        <v>25</v>
      </c>
      <c r="F33" t="s">
        <v>177</v>
      </c>
      <c r="G33">
        <v>1</v>
      </c>
      <c r="K33" t="s">
        <v>82</v>
      </c>
      <c r="L33" t="s">
        <v>178</v>
      </c>
      <c r="M33" t="s">
        <v>179</v>
      </c>
      <c r="N33" t="s">
        <v>41</v>
      </c>
      <c r="O33" t="s">
        <v>74</v>
      </c>
      <c r="U33" t="s">
        <v>85</v>
      </c>
      <c r="V33" t="s">
        <v>42</v>
      </c>
      <c r="AB33" t="s">
        <v>86</v>
      </c>
      <c r="AC33" t="s">
        <v>43</v>
      </c>
      <c r="AD33" t="s">
        <v>87</v>
      </c>
      <c r="AE33" t="s">
        <v>88</v>
      </c>
      <c r="AF33" t="s">
        <v>44</v>
      </c>
      <c r="AG33" t="s">
        <v>45</v>
      </c>
      <c r="AJ33" t="s">
        <v>89</v>
      </c>
      <c r="AK33" t="s">
        <v>90</v>
      </c>
      <c r="AP33" t="s">
        <v>46</v>
      </c>
      <c r="AQ33" t="s">
        <v>157</v>
      </c>
      <c r="AR33" t="s">
        <v>47</v>
      </c>
      <c r="AS33" s="19" t="str">
        <f t="shared" si="0"/>
        <v>2022</v>
      </c>
      <c r="AT33" s="1">
        <f>Tabel1[[#This Row],[kuup]]</f>
        <v>44621</v>
      </c>
      <c r="AU33" s="19" t="str">
        <f>CONCATENATE(AW33," ",Tabel1[[#This Row],[aasta_]])</f>
        <v>3 2022</v>
      </c>
      <c r="AW33">
        <f>MONTH(Tabel1[[#This Row],[kuu_]])</f>
        <v>3</v>
      </c>
    </row>
    <row r="34" spans="1:49" x14ac:dyDescent="0.3">
      <c r="A34">
        <v>19932</v>
      </c>
      <c r="B34">
        <v>2022</v>
      </c>
      <c r="C34">
        <v>1</v>
      </c>
      <c r="D34" s="1">
        <v>44621</v>
      </c>
      <c r="E34">
        <v>25</v>
      </c>
      <c r="F34" t="s">
        <v>180</v>
      </c>
      <c r="G34">
        <v>1</v>
      </c>
      <c r="K34" t="s">
        <v>82</v>
      </c>
      <c r="L34" t="s">
        <v>64</v>
      </c>
      <c r="M34" t="s">
        <v>70</v>
      </c>
      <c r="N34" t="s">
        <v>41</v>
      </c>
      <c r="O34" t="s">
        <v>74</v>
      </c>
      <c r="U34" t="s">
        <v>85</v>
      </c>
      <c r="V34" t="s">
        <v>42</v>
      </c>
      <c r="AB34" t="s">
        <v>86</v>
      </c>
      <c r="AC34" t="s">
        <v>43</v>
      </c>
      <c r="AD34" t="s">
        <v>87</v>
      </c>
      <c r="AE34" t="s">
        <v>88</v>
      </c>
      <c r="AF34" t="s">
        <v>44</v>
      </c>
      <c r="AG34" t="s">
        <v>45</v>
      </c>
      <c r="AJ34" t="s">
        <v>89</v>
      </c>
      <c r="AK34" t="s">
        <v>90</v>
      </c>
      <c r="AP34" t="s">
        <v>46</v>
      </c>
      <c r="AQ34" t="s">
        <v>157</v>
      </c>
      <c r="AR34" t="s">
        <v>47</v>
      </c>
      <c r="AS34" s="19" t="str">
        <f t="shared" si="0"/>
        <v>2022</v>
      </c>
      <c r="AT34" s="1">
        <f>Tabel1[[#This Row],[kuup]]</f>
        <v>44621</v>
      </c>
      <c r="AU34" s="19" t="str">
        <f>CONCATENATE(AW34," ",Tabel1[[#This Row],[aasta_]])</f>
        <v>3 2022</v>
      </c>
      <c r="AW34">
        <f>MONTH(Tabel1[[#This Row],[kuu_]])</f>
        <v>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3</vt:i4>
      </vt:variant>
      <vt:variant>
        <vt:lpstr>Diagrammid</vt:lpstr>
      </vt:variant>
      <vt:variant>
        <vt:i4>1</vt:i4>
      </vt:variant>
    </vt:vector>
  </HeadingPairs>
  <TitlesOfParts>
    <vt:vector size="4" baseType="lpstr">
      <vt:lpstr>Tabel</vt:lpstr>
      <vt:lpstr>Isikuid</vt:lpstr>
      <vt:lpstr>Ternopili annetused</vt:lpstr>
      <vt:lpstr>Diagramm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 Aaso</dc:creator>
  <cp:lastModifiedBy>Marika Aaso</cp:lastModifiedBy>
  <cp:lastPrinted>2020-10-06T12:51:28Z</cp:lastPrinted>
  <dcterms:created xsi:type="dcterms:W3CDTF">2020-09-18T09:44:44Z</dcterms:created>
  <dcterms:modified xsi:type="dcterms:W3CDTF">2022-03-02T07:12:02Z</dcterms:modified>
</cp:coreProperties>
</file>